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 defaultThemeVersion="124226"/>
  <bookViews>
    <workbookView xWindow="0" yWindow="-45" windowWidth="12000" windowHeight="5280" tabRatio="917" activeTab="2"/>
  </bookViews>
  <sheets>
    <sheet name="Appendix B.2" sheetId="47" r:id="rId1"/>
    <sheet name="Table 1" sheetId="25" r:id="rId2"/>
    <sheet name="Table 2" sheetId="48" r:id="rId3"/>
    <sheet name="Table 4" sheetId="28" r:id="rId4"/>
    <sheet name="Table 5" sheetId="31" r:id="rId5"/>
    <sheet name="Table 3 WY Wind 2021" sheetId="43" state="hidden" r:id="rId6"/>
    <sheet name="Table 3 DJ Wind 2031" sheetId="42" state="hidden" r:id="rId7"/>
    <sheet name="Table 3 UT Solar" sheetId="40" r:id="rId8"/>
    <sheet name="Table 3 Yakima Solar 2028" sheetId="41" state="hidden" r:id="rId9"/>
    <sheet name="Table 3 30 MW Geoth 2029" sheetId="46" state="hidden" r:id="rId10"/>
    <sheet name="Table 3 200 MW (UT N) 2029)" sheetId="29" state="hidden" r:id="rId11"/>
    <sheet name="Table 3 436MW (West M) 2030" sheetId="36" state="hidden" r:id="rId12"/>
    <sheet name="Table 3 477 MW (Wyo) 2033" sheetId="37" state="hidden" r:id="rId13"/>
    <sheet name="Table 3 200 MW (Wyo) 2033" sheetId="39" state="hidden" r:id="rId14"/>
    <sheet name="Table 3 ID Wind 2036" sheetId="44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200_SCCT_UtahN" localSheetId="2">'[1]Table 1'!$I$19</definedName>
    <definedName name="_200_SCCT_UtahN">'Table 1'!$I$19</definedName>
    <definedName name="_200_SCCT_WYNE">'Table 1'!$I$21</definedName>
    <definedName name="_30_Geo_West" localSheetId="0">'[2]Table 1'!$I$17</definedName>
    <definedName name="_30_Geo_West" localSheetId="2">'[1]Table 1'!$I$17</definedName>
    <definedName name="_30_Geo_West">'Table 1'!$I$17</definedName>
    <definedName name="_436_CCCT_WestMain" localSheetId="0">'[2]Table 1'!$I$18</definedName>
    <definedName name="_436_CCCT_WestMain" localSheetId="2">'[1]Table 1'!$I$18</definedName>
    <definedName name="_436_CCCT_WestMain">'Table 1'!$I$18</definedName>
    <definedName name="_477_CCCT_WestMain" localSheetId="0">'[3]Table 1'!$I$18</definedName>
    <definedName name="_477_CCCT_WestMain" localSheetId="2">'[4]Table 1'!$I$18</definedName>
    <definedName name="_477_CCCT_WestMain">'[3]Table 1'!$I$18</definedName>
    <definedName name="_477_CCCT_WYNE">'Table 1'!$I$20</definedName>
    <definedName name="_635_CCCT_UtahS" localSheetId="0">'[3]Table 1'!$I$19</definedName>
    <definedName name="_635_CCCT_UtahS" localSheetId="2">'[4]Table 1'!$I$19</definedName>
    <definedName name="_635_CCCT_UtahS">'[3]Table 1'!$I$19</definedName>
    <definedName name="_635_CCCT_WyoNE" localSheetId="0">'[3]Table 1'!$I$17</definedName>
    <definedName name="_635_CCCT_WyoNE" localSheetId="2">'[4]Table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0">'[2]Table 1'!#REF!</definedName>
    <definedName name="_Percent_Last_CCCT" localSheetId="2">'[1]Table 1'!#REF!</definedName>
    <definedName name="_Percent_Last_CCCT">'[5]Table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'[6]on off peak hours'!$C$15:$ED$15</definedName>
    <definedName name="Discount_Rate">'Table 1'!$I$42</definedName>
    <definedName name="Discount_Rate_2015_IRP" localSheetId="9">'[7]Table 7 to 8'!$AE$43</definedName>
    <definedName name="Discount_Rate_2015_IRP" localSheetId="6">'[7]Table 7 to 8'!$AE$43</definedName>
    <definedName name="Discount_Rate_2015_IRP" localSheetId="14">'[7]Table 7 to 8'!$AE$43</definedName>
    <definedName name="Discount_Rate_2015_IRP" localSheetId="5">'[7]Table 7 to 8'!$AE$43</definedName>
    <definedName name="Discount_Rate_2015_IRP" localSheetId="8">'[7]Table 7 to 8'!$AE$43</definedName>
    <definedName name="Discount_Rate_2015_IRP">'[8]Table 7 to 8'!$AE$43</definedName>
    <definedName name="DispatchSum">"GRID Thermal Generation!R2C1:R4C2"</definedName>
    <definedName name="FixedSolar_Capacity_Contr">'[8]Exhibit 3- Std FixedSolar QF'!$G$53</definedName>
    <definedName name="HoursHoliday">'[6]on off peak hours'!$C$16:$ED$20</definedName>
    <definedName name="Market" localSheetId="9">'[9]OFPC Source'!$J$8:$M$295</definedName>
    <definedName name="Market" localSheetId="6">'[9]OFPC Source'!$J$8:$M$295</definedName>
    <definedName name="Market" localSheetId="14">'[9]OFPC Source'!$J$8:$M$295</definedName>
    <definedName name="Market" localSheetId="7">'[9]OFPC Source'!$J$8:$M$295</definedName>
    <definedName name="Market" localSheetId="5">'[9]OFPC Source'!$J$8:$M$295</definedName>
    <definedName name="Market" localSheetId="8">'[9]OFPC Source'!$J$8:$M$295</definedName>
    <definedName name="Market">'[8]OFPC Source'!$J$8:$M$295</definedName>
    <definedName name="MidC_Flat">[10]Market_Price!#REF!</definedName>
    <definedName name="OR_AC_price" localSheetId="0">#REF!</definedName>
    <definedName name="OR_AC_price" localSheetId="2">#REF!</definedName>
    <definedName name="OR_AC_price">#REF!</definedName>
    <definedName name="_xlnm.Print_Area" localSheetId="0">'Appendix B.2'!$A$1:$G$41</definedName>
    <definedName name="_xlnm.Print_Area" localSheetId="1">'Table 1'!$A$1:$H$64</definedName>
    <definedName name="_xlnm.Print_Area" localSheetId="2">'Table 2'!$B$1:$P$34</definedName>
    <definedName name="_xlnm.Print_Area" localSheetId="10">'Table 3 200 MW (UT N) 2029)'!$A$1:$K$89</definedName>
    <definedName name="_xlnm.Print_Area" localSheetId="13">'Table 3 200 MW (Wyo) 2033'!$A$1:$K$89</definedName>
    <definedName name="_xlnm.Print_Area" localSheetId="9">'Table 3 30 MW Geoth 2029'!$A$1:$J$73</definedName>
    <definedName name="_xlnm.Print_Area" localSheetId="11">'Table 3 436MW (West M) 2030'!$A$1:$K$89</definedName>
    <definedName name="_xlnm.Print_Area" localSheetId="12">'Table 3 477 MW (Wyo) 2033'!$A$1:$K$89</definedName>
    <definedName name="_xlnm.Print_Area" localSheetId="6">'Table 3 DJ Wind 2031'!$A$1:$K$73</definedName>
    <definedName name="_xlnm.Print_Area" localSheetId="14">'Table 3 ID Wind 2036'!$A$1:$K$73</definedName>
    <definedName name="_xlnm.Print_Area" localSheetId="7">'Table 3 UT Solar'!$A$1:$K$73</definedName>
    <definedName name="_xlnm.Print_Area" localSheetId="5">'Table 3 WY Wind 2021'!$A$1:$K$73</definedName>
    <definedName name="_xlnm.Print_Area" localSheetId="8">'Table 3 Yakima Solar 2028'!$A$1:$K$73</definedName>
    <definedName name="_xlnm.Print_Area" localSheetId="3">'Table 4'!$A$1:$E$44</definedName>
    <definedName name="_xlnm.Print_Area" localSheetId="4">'Table 5'!$A$1:$H$266</definedName>
    <definedName name="_xlnm.Print_Titles" localSheetId="2">'Table 2'!$1:$9</definedName>
    <definedName name="_xlnm.Print_Titles" localSheetId="10">'Table 3 200 MW (UT N) 2029)'!$1:$6</definedName>
    <definedName name="_xlnm.Print_Titles" localSheetId="13">'Table 3 200 MW (Wyo) 2033'!$1:$6</definedName>
    <definedName name="_xlnm.Print_Titles" localSheetId="11">'Table 3 436MW (West M) 2030'!$1:$6</definedName>
    <definedName name="_xlnm.Print_Titles" localSheetId="12">'Table 3 477 MW (Wyo) 2033'!$1:$6</definedName>
    <definedName name="RenewableMarketShape" localSheetId="9">'[9]OFPC Source'!$P$5:$U$28</definedName>
    <definedName name="RenewableMarketShape" localSheetId="6">'[9]OFPC Source'!$P$5:$U$28</definedName>
    <definedName name="RenewableMarketShape" localSheetId="14">'[9]OFPC Source'!$P$5:$U$28</definedName>
    <definedName name="RenewableMarketShape" localSheetId="7">'[9]OFPC Source'!$P$5:$U$28</definedName>
    <definedName name="RenewableMarketShape" localSheetId="5">'[9]OFPC Source'!$P$5:$U$28</definedName>
    <definedName name="RenewableMarketShape" localSheetId="8">'[9]OFPC Source'!$P$5:$U$28</definedName>
    <definedName name="RenewableMarketShape">'[8]OFPC Source'!$P$5:$U$33</definedName>
    <definedName name="RevenueSum">"GRID Thermal Revenue!R2C1:R4C2"</definedName>
    <definedName name="Solar_Fixed_integr_cost">'[11]Table 10'!$B$46</definedName>
    <definedName name="Solar_HLH" localSheetId="9">'[9]OFPC Source'!$U$47</definedName>
    <definedName name="Solar_HLH" localSheetId="6">'[9]OFPC Source'!$U$47</definedName>
    <definedName name="Solar_HLH" localSheetId="14">'[9]OFPC Source'!$U$47</definedName>
    <definedName name="Solar_HLH" localSheetId="7">'[9]OFPC Source'!$U$47</definedName>
    <definedName name="Solar_HLH" localSheetId="5">'[9]OFPC Source'!$U$47</definedName>
    <definedName name="Solar_HLH" localSheetId="8">'[9]OFPC Source'!$U$47</definedName>
    <definedName name="Solar_HLH">'[8]OFPC Source'!$U$48</definedName>
    <definedName name="Solar_LLH" localSheetId="9">'[9]OFPC Source'!$V$47</definedName>
    <definedName name="Solar_LLH" localSheetId="6">'[9]OFPC Source'!$V$47</definedName>
    <definedName name="Solar_LLH" localSheetId="14">'[9]OFPC Source'!$V$47</definedName>
    <definedName name="Solar_LLH" localSheetId="7">'[9]OFPC Source'!$V$47</definedName>
    <definedName name="Solar_LLH" localSheetId="5">'[9]OFPC Source'!$V$47</definedName>
    <definedName name="Solar_LLH" localSheetId="8">'[9]OFPC Source'!$V$47</definedName>
    <definedName name="Solar_LLH">'[8]OFPC Source'!$V$48</definedName>
    <definedName name="Solar_Tracking_integr_cost">'[11]Table 10'!$B$45</definedName>
    <definedName name="Study_Cap_Adj" localSheetId="0">'[3]Table 1'!$I$8</definedName>
    <definedName name="Study_Cap_Adj" localSheetId="2">'[4]Table 1'!$I$8</definedName>
    <definedName name="Study_Cap_Adj">'Table 1'!$I$8</definedName>
    <definedName name="Study_CF" localSheetId="0">'[3]Table 5'!$M$7</definedName>
    <definedName name="Study_CF" localSheetId="2">'[1]Table 5'!$M$7</definedName>
    <definedName name="Study_CF">'Table 5'!$M$7</definedName>
    <definedName name="Study_MW" localSheetId="0">'[3]Table 5'!$M$6</definedName>
    <definedName name="Study_MW" localSheetId="2">'[1]Table 5'!$M$6</definedName>
    <definedName name="Study_MW">'Table 5'!$M$6</definedName>
    <definedName name="Study_Name" localSheetId="9">[6]ImportData!$D$7</definedName>
    <definedName name="Study_Name" localSheetId="6">[6]ImportData!$D$7</definedName>
    <definedName name="Study_Name" localSheetId="14">[6]ImportData!$D$7</definedName>
    <definedName name="Study_Name" localSheetId="7">[6]ImportData!$D$7</definedName>
    <definedName name="Study_Name" localSheetId="5">[6]ImportData!$D$7</definedName>
    <definedName name="Study_Name" localSheetId="8">[6]ImportData!$D$7</definedName>
    <definedName name="ValuationDate" localSheetId="0">#REF!</definedName>
    <definedName name="ValuationDate" localSheetId="2">#REF!</definedName>
    <definedName name="ValuationDate">#REF!</definedName>
    <definedName name="Wind_Capacity_Contr">'[8]Exhibit 2- Std Wind QF '!$E$57</definedName>
    <definedName name="Wind_Integration_Charge">'[8]Exhibit 2- Std Wind QF '!$E$45</definedName>
  </definedNames>
  <calcPr calcId="152511" calcOnSave="0"/>
</workbook>
</file>

<file path=xl/calcChain.xml><?xml version="1.0" encoding="utf-8"?>
<calcChain xmlns="http://schemas.openxmlformats.org/spreadsheetml/2006/main">
  <c r="G29" i="47" l="1"/>
  <c r="G30" i="47"/>
  <c r="C30" i="47"/>
  <c r="B27" i="47"/>
  <c r="B26" i="47"/>
  <c r="B25" i="47"/>
  <c r="B24" i="47"/>
  <c r="B23" i="47"/>
  <c r="B22" i="47"/>
  <c r="B21" i="47"/>
  <c r="B20" i="47"/>
  <c r="B19" i="47"/>
  <c r="B18" i="47"/>
  <c r="B17" i="47"/>
  <c r="B16" i="47"/>
  <c r="B15" i="47"/>
  <c r="B14" i="47"/>
  <c r="B13" i="47"/>
  <c r="B12" i="47"/>
  <c r="B11" i="47"/>
  <c r="B10" i="47"/>
  <c r="B9" i="47"/>
  <c r="B8" i="47"/>
  <c r="O31" i="48" l="1"/>
  <c r="N31" i="48"/>
  <c r="M31" i="48"/>
  <c r="L31" i="48"/>
  <c r="K31" i="48"/>
  <c r="J31" i="48"/>
  <c r="I31" i="48"/>
  <c r="H31" i="48"/>
  <c r="G31" i="48"/>
  <c r="F31" i="48"/>
  <c r="E31" i="48"/>
  <c r="D31" i="48"/>
  <c r="C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B30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B29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B28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B27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B26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B25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B24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B23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B22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B21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B20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B19" i="48"/>
  <c r="O18" i="48"/>
  <c r="N18" i="48"/>
  <c r="M18" i="48"/>
  <c r="L18" i="48"/>
  <c r="K18" i="48"/>
  <c r="J18" i="48"/>
  <c r="I18" i="48"/>
  <c r="H18" i="48"/>
  <c r="G18" i="48"/>
  <c r="F18" i="48"/>
  <c r="E18" i="48"/>
  <c r="D18" i="48"/>
  <c r="C18" i="48"/>
  <c r="B18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B17" i="48"/>
  <c r="O16" i="48"/>
  <c r="N16" i="48"/>
  <c r="M16" i="48"/>
  <c r="L16" i="48"/>
  <c r="K16" i="48"/>
  <c r="J16" i="48"/>
  <c r="I16" i="48"/>
  <c r="H16" i="48"/>
  <c r="G16" i="48"/>
  <c r="F16" i="48"/>
  <c r="E16" i="48"/>
  <c r="D16" i="48"/>
  <c r="C16" i="48"/>
  <c r="B16" i="48"/>
  <c r="O15" i="48"/>
  <c r="N15" i="48"/>
  <c r="M15" i="48"/>
  <c r="L15" i="48"/>
  <c r="K15" i="48"/>
  <c r="J15" i="48"/>
  <c r="I15" i="48"/>
  <c r="H15" i="48"/>
  <c r="G15" i="48"/>
  <c r="F15" i="48"/>
  <c r="E15" i="48"/>
  <c r="D15" i="48"/>
  <c r="C15" i="48"/>
  <c r="B15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B14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B13" i="48"/>
  <c r="I12" i="48" a="1"/>
  <c r="O12" i="48" s="1"/>
  <c r="I12" i="48" l="1"/>
  <c r="M12" i="48"/>
  <c r="L12" i="48"/>
  <c r="J12" i="48"/>
  <c r="N12" i="48"/>
  <c r="K12" i="48"/>
  <c r="B37" i="47" l="1"/>
  <c r="B56" i="25"/>
  <c r="E47" i="25"/>
  <c r="F7" i="31"/>
  <c r="C7" i="31"/>
  <c r="B45" i="25"/>
  <c r="D30" i="47" l="1"/>
  <c r="D6" i="47" l="1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Y5" i="25"/>
  <c r="X5" i="25"/>
  <c r="R5" i="25"/>
  <c r="Q5" i="25"/>
  <c r="P5" i="25"/>
  <c r="C6" i="47" l="1"/>
  <c r="B29" i="47"/>
  <c r="L13" i="31" l="1"/>
  <c r="M14" i="31"/>
  <c r="L14" i="31" s="1"/>
  <c r="B13" i="31"/>
  <c r="B41" i="25" l="1"/>
  <c r="D66" i="44" l="1"/>
  <c r="D83" i="39"/>
  <c r="D83" i="37"/>
  <c r="D83" i="36"/>
  <c r="D83" i="29"/>
  <c r="D66" i="46"/>
  <c r="D66" i="41"/>
  <c r="D66" i="40"/>
  <c r="D66" i="42"/>
  <c r="D66" i="43"/>
  <c r="G343" i="28"/>
  <c r="G342" i="28"/>
  <c r="G341" i="28"/>
  <c r="G340" i="28"/>
  <c r="G339" i="28"/>
  <c r="G338" i="28"/>
  <c r="G337" i="28"/>
  <c r="G336" i="28"/>
  <c r="G335" i="28"/>
  <c r="G334" i="28"/>
  <c r="G333" i="28"/>
  <c r="G332" i="28"/>
  <c r="G331" i="28"/>
  <c r="G330" i="28"/>
  <c r="G329" i="28"/>
  <c r="G328" i="28"/>
  <c r="G327" i="28"/>
  <c r="G326" i="28"/>
  <c r="G325" i="28"/>
  <c r="G324" i="28"/>
  <c r="G323" i="28"/>
  <c r="G322" i="28"/>
  <c r="G321" i="28"/>
  <c r="G320" i="28"/>
  <c r="G319" i="28"/>
  <c r="G318" i="28"/>
  <c r="G317" i="28"/>
  <c r="G316" i="28"/>
  <c r="G315" i="28"/>
  <c r="G314" i="28"/>
  <c r="G313" i="28"/>
  <c r="G312" i="28"/>
  <c r="G311" i="28"/>
  <c r="G310" i="28"/>
  <c r="G309" i="28"/>
  <c r="G308" i="28"/>
  <c r="G307" i="28"/>
  <c r="G306" i="28"/>
  <c r="G305" i="28"/>
  <c r="G304" i="28"/>
  <c r="G303" i="28"/>
  <c r="G302" i="28"/>
  <c r="G301" i="28"/>
  <c r="G300" i="28"/>
  <c r="G299" i="28"/>
  <c r="G298" i="28"/>
  <c r="G297" i="28"/>
  <c r="G296" i="28"/>
  <c r="G295" i="28"/>
  <c r="G294" i="28"/>
  <c r="G293" i="28"/>
  <c r="G292" i="28"/>
  <c r="G291" i="28"/>
  <c r="G290" i="28"/>
  <c r="G289" i="28"/>
  <c r="G288" i="28"/>
  <c r="G287" i="28"/>
  <c r="G286" i="28"/>
  <c r="G285" i="28"/>
  <c r="G284" i="28"/>
  <c r="G283" i="28"/>
  <c r="G282" i="28"/>
  <c r="G281" i="28"/>
  <c r="G280" i="28"/>
  <c r="G279" i="28"/>
  <c r="G278" i="28"/>
  <c r="G277" i="28"/>
  <c r="G276" i="28"/>
  <c r="G275" i="28"/>
  <c r="G274" i="28"/>
  <c r="G273" i="28"/>
  <c r="G272" i="28"/>
  <c r="G271" i="28"/>
  <c r="G270" i="28"/>
  <c r="G269" i="28"/>
  <c r="G268" i="28"/>
  <c r="G267" i="28"/>
  <c r="G266" i="28"/>
  <c r="G265" i="28"/>
  <c r="G264" i="28"/>
  <c r="G263" i="28"/>
  <c r="G262" i="28"/>
  <c r="G261" i="28"/>
  <c r="G260" i="28"/>
  <c r="G259" i="28"/>
  <c r="G258" i="28"/>
  <c r="G257" i="28"/>
  <c r="G256" i="28"/>
  <c r="G255" i="28"/>
  <c r="G254" i="28"/>
  <c r="G253" i="28"/>
  <c r="G252" i="28"/>
  <c r="G251" i="28"/>
  <c r="G250" i="28"/>
  <c r="G249" i="28"/>
  <c r="G248" i="28"/>
  <c r="G247" i="28"/>
  <c r="G246" i="28"/>
  <c r="G245" i="28"/>
  <c r="G244" i="28"/>
  <c r="G243" i="28"/>
  <c r="G242" i="28"/>
  <c r="G241" i="28"/>
  <c r="G240" i="28"/>
  <c r="G239" i="28"/>
  <c r="G238" i="28"/>
  <c r="G237" i="28"/>
  <c r="G236" i="28"/>
  <c r="G235" i="28"/>
  <c r="G234" i="28"/>
  <c r="G233" i="28"/>
  <c r="G232" i="28"/>
  <c r="G231" i="28"/>
  <c r="G230" i="28"/>
  <c r="G229" i="28"/>
  <c r="G228" i="28"/>
  <c r="G227" i="28"/>
  <c r="G226" i="28"/>
  <c r="G225" i="28"/>
  <c r="G224" i="28"/>
  <c r="G223" i="28"/>
  <c r="G222" i="28"/>
  <c r="G221" i="28"/>
  <c r="G220" i="28"/>
  <c r="G219" i="28"/>
  <c r="G218" i="28"/>
  <c r="G217" i="28"/>
  <c r="G216" i="28"/>
  <c r="G215" i="28"/>
  <c r="G214" i="28"/>
  <c r="G213" i="28"/>
  <c r="G212" i="28"/>
  <c r="G211" i="28"/>
  <c r="G210" i="28"/>
  <c r="G209" i="28"/>
  <c r="G208" i="28"/>
  <c r="G207" i="28"/>
  <c r="G206" i="28"/>
  <c r="G205" i="28"/>
  <c r="G204" i="28"/>
  <c r="G203" i="28"/>
  <c r="G202" i="28"/>
  <c r="G201" i="28"/>
  <c r="G200" i="28"/>
  <c r="G199" i="28"/>
  <c r="G198" i="28"/>
  <c r="G197" i="28"/>
  <c r="G196" i="28"/>
  <c r="G195" i="28"/>
  <c r="G194" i="28"/>
  <c r="G193" i="28"/>
  <c r="G192" i="28"/>
  <c r="G191" i="28"/>
  <c r="G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G176" i="28"/>
  <c r="G175" i="28"/>
  <c r="G174" i="28"/>
  <c r="G173" i="28"/>
  <c r="G172" i="28"/>
  <c r="G171" i="28"/>
  <c r="G170" i="28"/>
  <c r="G169" i="28"/>
  <c r="G168" i="28"/>
  <c r="G167" i="28"/>
  <c r="G166" i="28"/>
  <c r="G165" i="28"/>
  <c r="G164" i="28"/>
  <c r="G163" i="28"/>
  <c r="G162" i="28"/>
  <c r="G161" i="28"/>
  <c r="G160" i="28"/>
  <c r="G159" i="28"/>
  <c r="G158" i="28"/>
  <c r="G157" i="28"/>
  <c r="G156" i="28"/>
  <c r="G155" i="28"/>
  <c r="G154" i="28"/>
  <c r="G153" i="28"/>
  <c r="G152" i="28"/>
  <c r="G151" i="28"/>
  <c r="G150" i="28"/>
  <c r="G149" i="28"/>
  <c r="G148" i="28"/>
  <c r="G147" i="28"/>
  <c r="G146" i="28"/>
  <c r="G145" i="28"/>
  <c r="G144" i="28"/>
  <c r="G143" i="28"/>
  <c r="G142" i="28"/>
  <c r="G141" i="28"/>
  <c r="G140" i="28"/>
  <c r="G139" i="28"/>
  <c r="G138" i="28"/>
  <c r="G137" i="28"/>
  <c r="G136" i="28"/>
  <c r="G135" i="28"/>
  <c r="G134" i="28"/>
  <c r="G133" i="28"/>
  <c r="G132" i="28"/>
  <c r="G131" i="28"/>
  <c r="G130" i="28"/>
  <c r="G129" i="28"/>
  <c r="G128" i="28"/>
  <c r="G127" i="28"/>
  <c r="G126" i="28"/>
  <c r="G125" i="28"/>
  <c r="G124" i="28"/>
  <c r="G123" i="28"/>
  <c r="G122" i="28"/>
  <c r="G121" i="28"/>
  <c r="G120" i="28"/>
  <c r="G119" i="28"/>
  <c r="G118" i="28"/>
  <c r="G117" i="28"/>
  <c r="G116" i="28"/>
  <c r="G115" i="28"/>
  <c r="G114" i="28"/>
  <c r="G113" i="28"/>
  <c r="G112" i="28"/>
  <c r="G111" i="28"/>
  <c r="G110" i="28"/>
  <c r="G109" i="28"/>
  <c r="G108" i="28"/>
  <c r="G107" i="28"/>
  <c r="G106" i="28"/>
  <c r="G105" i="28"/>
  <c r="G104" i="28"/>
  <c r="G103" i="28"/>
  <c r="G102" i="28"/>
  <c r="G101" i="28"/>
  <c r="G100" i="28"/>
  <c r="G99" i="28"/>
  <c r="G98" i="28"/>
  <c r="G97" i="28"/>
  <c r="G96" i="28"/>
  <c r="G95" i="28"/>
  <c r="G94" i="28"/>
  <c r="G93" i="28"/>
  <c r="G92" i="28"/>
  <c r="G91" i="28"/>
  <c r="G90" i="28"/>
  <c r="G89" i="28"/>
  <c r="G88" i="28"/>
  <c r="G87" i="28"/>
  <c r="G86" i="28"/>
  <c r="G85" i="28"/>
  <c r="G84" i="28"/>
  <c r="G83" i="28"/>
  <c r="G82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O17" i="28"/>
  <c r="N17" i="28"/>
  <c r="G17" i="28"/>
  <c r="G5" i="28"/>
  <c r="J103" i="28" l="1"/>
  <c r="J271" i="28"/>
  <c r="J279" i="28"/>
  <c r="J287" i="28"/>
  <c r="J303" i="28"/>
  <c r="J311" i="28"/>
  <c r="J319" i="28"/>
  <c r="J335" i="28"/>
  <c r="J343" i="28"/>
  <c r="J295" i="28"/>
  <c r="J104" i="28"/>
  <c r="J263" i="28"/>
  <c r="J327" i="28"/>
  <c r="I340" i="28"/>
  <c r="I336" i="28"/>
  <c r="I332" i="28"/>
  <c r="I328" i="28"/>
  <c r="I324" i="28"/>
  <c r="I320" i="28"/>
  <c r="I316" i="28"/>
  <c r="I312" i="28"/>
  <c r="I308" i="28"/>
  <c r="I304" i="28"/>
  <c r="I300" i="28"/>
  <c r="I296" i="28"/>
  <c r="I292" i="28"/>
  <c r="I288" i="28"/>
  <c r="I284" i="28"/>
  <c r="I280" i="28"/>
  <c r="I276" i="28"/>
  <c r="I272" i="28"/>
  <c r="I264" i="28"/>
  <c r="I260" i="28"/>
  <c r="I341" i="28"/>
  <c r="I337" i="28"/>
  <c r="I333" i="28"/>
  <c r="I329" i="28"/>
  <c r="I325" i="28"/>
  <c r="I321" i="28"/>
  <c r="I317" i="28"/>
  <c r="I313" i="28"/>
  <c r="I309" i="28"/>
  <c r="I305" i="28"/>
  <c r="I301" i="28"/>
  <c r="I297" i="28"/>
  <c r="I293" i="28"/>
  <c r="I289" i="28"/>
  <c r="I285" i="28"/>
  <c r="I281" i="28"/>
  <c r="I277" i="28"/>
  <c r="I273" i="28"/>
  <c r="I269" i="28"/>
  <c r="I257" i="28"/>
  <c r="I253" i="28"/>
  <c r="I249" i="28"/>
  <c r="I245" i="28"/>
  <c r="I342" i="28"/>
  <c r="I338" i="28"/>
  <c r="I334" i="28"/>
  <c r="I330" i="28"/>
  <c r="I326" i="28"/>
  <c r="I322" i="28"/>
  <c r="I318" i="28"/>
  <c r="I314" i="28"/>
  <c r="I310" i="28"/>
  <c r="I306" i="28"/>
  <c r="I302" i="28"/>
  <c r="I298" i="28"/>
  <c r="I294" i="28"/>
  <c r="I290" i="28"/>
  <c r="I286" i="28"/>
  <c r="I282" i="28"/>
  <c r="I278" i="28"/>
  <c r="I274" i="28"/>
  <c r="I270" i="28"/>
  <c r="I258" i="28"/>
  <c r="I254" i="28"/>
  <c r="I250" i="28"/>
  <c r="I246" i="28"/>
  <c r="I255" i="28"/>
  <c r="I251" i="28"/>
  <c r="I247" i="28"/>
  <c r="I243" i="28"/>
  <c r="I239" i="28"/>
  <c r="I244" i="28"/>
  <c r="I240" i="28"/>
  <c r="I93" i="28"/>
  <c r="I90" i="28"/>
  <c r="I88" i="28"/>
  <c r="I86" i="28"/>
  <c r="I84" i="28"/>
  <c r="I82" i="28"/>
  <c r="I80" i="28"/>
  <c r="I78" i="28"/>
  <c r="I75" i="28"/>
  <c r="I73" i="28"/>
  <c r="I71" i="28"/>
  <c r="I69" i="28"/>
  <c r="I67" i="28"/>
  <c r="I65" i="28"/>
  <c r="I63" i="28"/>
  <c r="I61" i="28"/>
  <c r="I59" i="28"/>
  <c r="I57" i="28"/>
  <c r="I339" i="28"/>
  <c r="I331" i="28"/>
  <c r="I323" i="28"/>
  <c r="I315" i="28"/>
  <c r="I307" i="28"/>
  <c r="I299" i="28"/>
  <c r="I291" i="28"/>
  <c r="I283" i="28"/>
  <c r="I275" i="28"/>
  <c r="I267" i="28"/>
  <c r="I259" i="28"/>
  <c r="I256" i="28"/>
  <c r="I252" i="28"/>
  <c r="I248" i="28"/>
  <c r="I103" i="28"/>
  <c r="I102" i="28"/>
  <c r="I101" i="28"/>
  <c r="I100" i="28"/>
  <c r="I99" i="28"/>
  <c r="I98" i="28"/>
  <c r="I97" i="28"/>
  <c r="I96" i="28"/>
  <c r="I95" i="28"/>
  <c r="I94" i="28"/>
  <c r="I92" i="28"/>
  <c r="I91" i="28"/>
  <c r="I89" i="28"/>
  <c r="I87" i="28"/>
  <c r="I85" i="28"/>
  <c r="I83" i="28"/>
  <c r="I81" i="28"/>
  <c r="I79" i="28"/>
  <c r="I77" i="28"/>
  <c r="I76" i="28"/>
  <c r="I74" i="28"/>
  <c r="I72" i="28"/>
  <c r="I70" i="28"/>
  <c r="I68" i="28"/>
  <c r="I66" i="28"/>
  <c r="I64" i="28"/>
  <c r="I62" i="28"/>
  <c r="I60" i="28"/>
  <c r="I58" i="28"/>
  <c r="I56" i="28"/>
  <c r="I18" i="28"/>
  <c r="I26" i="28"/>
  <c r="I34" i="28"/>
  <c r="I42" i="28"/>
  <c r="I50" i="28"/>
  <c r="I54" i="28"/>
  <c r="I110" i="28"/>
  <c r="J110" i="28"/>
  <c r="I114" i="28"/>
  <c r="J114" i="28"/>
  <c r="I122" i="28"/>
  <c r="J122" i="28"/>
  <c r="I130" i="28"/>
  <c r="J130" i="28"/>
  <c r="I138" i="28"/>
  <c r="J138" i="28"/>
  <c r="I142" i="28"/>
  <c r="J142" i="28"/>
  <c r="I150" i="28"/>
  <c r="J150" i="28"/>
  <c r="I158" i="28"/>
  <c r="J158" i="28"/>
  <c r="I162" i="28"/>
  <c r="J162" i="28"/>
  <c r="I170" i="28"/>
  <c r="J170" i="28"/>
  <c r="I178" i="28"/>
  <c r="J178" i="28"/>
  <c r="I186" i="28"/>
  <c r="J186" i="28"/>
  <c r="I194" i="28"/>
  <c r="J194" i="28"/>
  <c r="I202" i="28"/>
  <c r="J202" i="28"/>
  <c r="I210" i="28"/>
  <c r="J210" i="28"/>
  <c r="I214" i="28"/>
  <c r="J214" i="28"/>
  <c r="I218" i="28"/>
  <c r="J218" i="28"/>
  <c r="I226" i="28"/>
  <c r="J226" i="28"/>
  <c r="I230" i="28"/>
  <c r="J230" i="28"/>
  <c r="I234" i="28"/>
  <c r="J234" i="28"/>
  <c r="I295" i="28"/>
  <c r="I327" i="28"/>
  <c r="J17" i="28"/>
  <c r="I17" i="28"/>
  <c r="I25" i="28"/>
  <c r="I29" i="28"/>
  <c r="I37" i="28"/>
  <c r="I45" i="28"/>
  <c r="I53" i="28"/>
  <c r="I28" i="28"/>
  <c r="I36" i="28"/>
  <c r="I44" i="28"/>
  <c r="I108" i="28"/>
  <c r="J108" i="28"/>
  <c r="I112" i="28"/>
  <c r="J112" i="28"/>
  <c r="I116" i="28"/>
  <c r="J116" i="28"/>
  <c r="I120" i="28"/>
  <c r="J120" i="28"/>
  <c r="I124" i="28"/>
  <c r="J124" i="28"/>
  <c r="I128" i="28"/>
  <c r="J128" i="28"/>
  <c r="I132" i="28"/>
  <c r="J132" i="28"/>
  <c r="I136" i="28"/>
  <c r="J136" i="28"/>
  <c r="I140" i="28"/>
  <c r="J140" i="28"/>
  <c r="I144" i="28"/>
  <c r="J144" i="28"/>
  <c r="I148" i="28"/>
  <c r="J148" i="28"/>
  <c r="I152" i="28"/>
  <c r="J152" i="28"/>
  <c r="I156" i="28"/>
  <c r="J156" i="28"/>
  <c r="I160" i="28"/>
  <c r="J160" i="28"/>
  <c r="I164" i="28"/>
  <c r="J164" i="28"/>
  <c r="I168" i="28"/>
  <c r="J168" i="28"/>
  <c r="I172" i="28"/>
  <c r="J172" i="28"/>
  <c r="I176" i="28"/>
  <c r="J176" i="28"/>
  <c r="I180" i="28"/>
  <c r="J180" i="28"/>
  <c r="I184" i="28"/>
  <c r="J184" i="28"/>
  <c r="I188" i="28"/>
  <c r="J188" i="28"/>
  <c r="I192" i="28"/>
  <c r="J192" i="28"/>
  <c r="I196" i="28"/>
  <c r="J196" i="28"/>
  <c r="I200" i="28"/>
  <c r="J200" i="28"/>
  <c r="I204" i="28"/>
  <c r="J204" i="28"/>
  <c r="I208" i="28"/>
  <c r="J208" i="28"/>
  <c r="I212" i="28"/>
  <c r="J212" i="28"/>
  <c r="I216" i="28"/>
  <c r="J216" i="28"/>
  <c r="I220" i="28"/>
  <c r="J220" i="28"/>
  <c r="I224" i="28"/>
  <c r="J224" i="28"/>
  <c r="I228" i="28"/>
  <c r="J228" i="28"/>
  <c r="I232" i="28"/>
  <c r="J232" i="28"/>
  <c r="I236" i="28"/>
  <c r="J236" i="28"/>
  <c r="I271" i="28"/>
  <c r="I287" i="28"/>
  <c r="I303" i="28"/>
  <c r="I319" i="28"/>
  <c r="I335" i="28"/>
  <c r="I22" i="28"/>
  <c r="I30" i="28"/>
  <c r="I38" i="28"/>
  <c r="I46" i="28"/>
  <c r="I106" i="28"/>
  <c r="J106" i="28"/>
  <c r="I118" i="28"/>
  <c r="J118" i="28"/>
  <c r="I126" i="28"/>
  <c r="J126" i="28"/>
  <c r="I134" i="28"/>
  <c r="J134" i="28"/>
  <c r="I146" i="28"/>
  <c r="J146" i="28"/>
  <c r="I154" i="28"/>
  <c r="J154" i="28"/>
  <c r="I166" i="28"/>
  <c r="J166" i="28"/>
  <c r="I174" i="28"/>
  <c r="J174" i="28"/>
  <c r="I182" i="28"/>
  <c r="J182" i="28"/>
  <c r="I190" i="28"/>
  <c r="J190" i="28"/>
  <c r="I198" i="28"/>
  <c r="J198" i="28"/>
  <c r="I206" i="28"/>
  <c r="J206" i="28"/>
  <c r="I222" i="28"/>
  <c r="J222" i="28"/>
  <c r="I263" i="28"/>
  <c r="J266" i="28"/>
  <c r="I266" i="28"/>
  <c r="I279" i="28"/>
  <c r="I311" i="28"/>
  <c r="I343" i="28"/>
  <c r="I21" i="28"/>
  <c r="I33" i="28"/>
  <c r="I41" i="28"/>
  <c r="I49" i="28"/>
  <c r="I20" i="28"/>
  <c r="I24" i="28"/>
  <c r="I32" i="28"/>
  <c r="I40" i="28"/>
  <c r="I48" i="28"/>
  <c r="I52" i="28"/>
  <c r="I19" i="28"/>
  <c r="I23" i="28"/>
  <c r="I27" i="28"/>
  <c r="I31" i="28"/>
  <c r="I35" i="28"/>
  <c r="I39" i="28"/>
  <c r="I43" i="28"/>
  <c r="I47" i="28"/>
  <c r="I51" i="28"/>
  <c r="I55" i="28"/>
  <c r="J261" i="28"/>
  <c r="I261" i="28"/>
  <c r="J18" i="28"/>
  <c r="J21" i="28"/>
  <c r="J23" i="28"/>
  <c r="J25" i="28"/>
  <c r="J28" i="28"/>
  <c r="J30" i="28"/>
  <c r="J32" i="28"/>
  <c r="J34" i="28"/>
  <c r="J36" i="28"/>
  <c r="J39" i="28"/>
  <c r="J41" i="28"/>
  <c r="J43" i="28"/>
  <c r="J45" i="28"/>
  <c r="J48" i="28"/>
  <c r="J49" i="28"/>
  <c r="J50" i="28"/>
  <c r="J51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I105" i="28"/>
  <c r="I107" i="28"/>
  <c r="I109" i="28"/>
  <c r="I111" i="28"/>
  <c r="I113" i="28"/>
  <c r="I115" i="28"/>
  <c r="I117" i="28"/>
  <c r="I119" i="28"/>
  <c r="I121" i="28"/>
  <c r="I123" i="28"/>
  <c r="I125" i="28"/>
  <c r="I127" i="28"/>
  <c r="I129" i="28"/>
  <c r="I131" i="28"/>
  <c r="I133" i="28"/>
  <c r="I135" i="28"/>
  <c r="I137" i="28"/>
  <c r="I139" i="28"/>
  <c r="I141" i="28"/>
  <c r="I143" i="28"/>
  <c r="I145" i="28"/>
  <c r="I147" i="28"/>
  <c r="I149" i="28"/>
  <c r="I151" i="28"/>
  <c r="I153" i="28"/>
  <c r="I155" i="28"/>
  <c r="I157" i="28"/>
  <c r="I159" i="28"/>
  <c r="I161" i="28"/>
  <c r="I163" i="28"/>
  <c r="I165" i="28"/>
  <c r="I167" i="28"/>
  <c r="I169" i="28"/>
  <c r="I171" i="28"/>
  <c r="I173" i="28"/>
  <c r="I175" i="28"/>
  <c r="I177" i="28"/>
  <c r="I179" i="28"/>
  <c r="I181" i="28"/>
  <c r="I183" i="28"/>
  <c r="I185" i="28"/>
  <c r="I187" i="28"/>
  <c r="I189" i="28"/>
  <c r="I191" i="28"/>
  <c r="I193" i="28"/>
  <c r="I195" i="28"/>
  <c r="I197" i="28"/>
  <c r="I199" i="28"/>
  <c r="I201" i="28"/>
  <c r="I203" i="28"/>
  <c r="I205" i="28"/>
  <c r="I207" i="28"/>
  <c r="I209" i="28"/>
  <c r="I211" i="28"/>
  <c r="I213" i="28"/>
  <c r="I215" i="28"/>
  <c r="I217" i="28"/>
  <c r="I219" i="28"/>
  <c r="I221" i="28"/>
  <c r="I223" i="28"/>
  <c r="I225" i="28"/>
  <c r="I227" i="28"/>
  <c r="I229" i="28"/>
  <c r="I231" i="28"/>
  <c r="I233" i="28"/>
  <c r="I235" i="28"/>
  <c r="J237" i="28"/>
  <c r="I237" i="28"/>
  <c r="J241" i="28"/>
  <c r="I241" i="28"/>
  <c r="J245" i="28"/>
  <c r="J249" i="28"/>
  <c r="J253" i="28"/>
  <c r="J257" i="28"/>
  <c r="J262" i="28"/>
  <c r="I262" i="28"/>
  <c r="J341" i="28"/>
  <c r="J337" i="28"/>
  <c r="J333" i="28"/>
  <c r="J329" i="28"/>
  <c r="J325" i="28"/>
  <c r="J321" i="28"/>
  <c r="J317" i="28"/>
  <c r="J313" i="28"/>
  <c r="J309" i="28"/>
  <c r="J305" i="28"/>
  <c r="J301" i="28"/>
  <c r="J297" i="28"/>
  <c r="J293" i="28"/>
  <c r="J289" i="28"/>
  <c r="J285" i="28"/>
  <c r="J281" i="28"/>
  <c r="J277" i="28"/>
  <c r="J273" i="28"/>
  <c r="J269" i="28"/>
  <c r="J342" i="28"/>
  <c r="J338" i="28"/>
  <c r="J334" i="28"/>
  <c r="J330" i="28"/>
  <c r="J326" i="28"/>
  <c r="J322" i="28"/>
  <c r="J318" i="28"/>
  <c r="J314" i="28"/>
  <c r="J310" i="28"/>
  <c r="J306" i="28"/>
  <c r="J302" i="28"/>
  <c r="J298" i="28"/>
  <c r="J294" i="28"/>
  <c r="J290" i="28"/>
  <c r="J286" i="28"/>
  <c r="J282" i="28"/>
  <c r="J278" i="28"/>
  <c r="J274" i="28"/>
  <c r="J270" i="28"/>
  <c r="J340" i="28"/>
  <c r="J336" i="28"/>
  <c r="J332" i="28"/>
  <c r="J328" i="28"/>
  <c r="J324" i="28"/>
  <c r="J320" i="28"/>
  <c r="J316" i="28"/>
  <c r="J312" i="28"/>
  <c r="J308" i="28"/>
  <c r="J304" i="28"/>
  <c r="J300" i="28"/>
  <c r="J296" i="28"/>
  <c r="J292" i="28"/>
  <c r="J288" i="28"/>
  <c r="J284" i="28"/>
  <c r="J280" i="28"/>
  <c r="J276" i="28"/>
  <c r="J272" i="28"/>
  <c r="J268" i="28"/>
  <c r="J264" i="28"/>
  <c r="J260" i="28"/>
  <c r="J19" i="28"/>
  <c r="J20" i="28"/>
  <c r="J22" i="28"/>
  <c r="J24" i="28"/>
  <c r="J26" i="28"/>
  <c r="J27" i="28"/>
  <c r="J29" i="28"/>
  <c r="J31" i="28"/>
  <c r="J33" i="28"/>
  <c r="J35" i="28"/>
  <c r="J37" i="28"/>
  <c r="J38" i="28"/>
  <c r="J40" i="28"/>
  <c r="J42" i="28"/>
  <c r="J44" i="28"/>
  <c r="J46" i="28"/>
  <c r="J47" i="28"/>
  <c r="J52" i="28"/>
  <c r="I104" i="28"/>
  <c r="J105" i="28"/>
  <c r="J107" i="28"/>
  <c r="J109" i="28"/>
  <c r="J111" i="28"/>
  <c r="J113" i="28"/>
  <c r="J115" i="28"/>
  <c r="J117" i="28"/>
  <c r="J119" i="28"/>
  <c r="J121" i="28"/>
  <c r="J123" i="28"/>
  <c r="J125" i="28"/>
  <c r="J127" i="28"/>
  <c r="J129" i="28"/>
  <c r="J131" i="28"/>
  <c r="J133" i="28"/>
  <c r="J135" i="28"/>
  <c r="J137" i="28"/>
  <c r="J139" i="28"/>
  <c r="J141" i="28"/>
  <c r="J143" i="28"/>
  <c r="J145" i="28"/>
  <c r="J147" i="28"/>
  <c r="J149" i="28"/>
  <c r="J151" i="28"/>
  <c r="J153" i="28"/>
  <c r="J155" i="28"/>
  <c r="J157" i="28"/>
  <c r="J159" i="28"/>
  <c r="J161" i="28"/>
  <c r="J163" i="28"/>
  <c r="J165" i="28"/>
  <c r="J167" i="28"/>
  <c r="J169" i="28"/>
  <c r="J171" i="28"/>
  <c r="J173" i="28"/>
  <c r="J175" i="28"/>
  <c r="J177" i="28"/>
  <c r="J179" i="28"/>
  <c r="J181" i="28"/>
  <c r="J183" i="28"/>
  <c r="J185" i="28"/>
  <c r="J187" i="28"/>
  <c r="J189" i="28"/>
  <c r="J191" i="28"/>
  <c r="J193" i="28"/>
  <c r="J195" i="28"/>
  <c r="J197" i="28"/>
  <c r="J199" i="28"/>
  <c r="J201" i="28"/>
  <c r="J203" i="28"/>
  <c r="J205" i="28"/>
  <c r="J207" i="28"/>
  <c r="J209" i="28"/>
  <c r="J211" i="28"/>
  <c r="J213" i="28"/>
  <c r="J215" i="28"/>
  <c r="J217" i="28"/>
  <c r="J219" i="28"/>
  <c r="J221" i="28"/>
  <c r="J223" i="28"/>
  <c r="J225" i="28"/>
  <c r="J227" i="28"/>
  <c r="J229" i="28"/>
  <c r="J231" i="28"/>
  <c r="J233" i="28"/>
  <c r="J235" i="28"/>
  <c r="J238" i="28"/>
  <c r="I238" i="28"/>
  <c r="J242" i="28"/>
  <c r="I242" i="28"/>
  <c r="J246" i="28"/>
  <c r="J250" i="28"/>
  <c r="J254" i="28"/>
  <c r="J258" i="28"/>
  <c r="J259" i="28"/>
  <c r="J265" i="28"/>
  <c r="I265" i="28"/>
  <c r="J267" i="28"/>
  <c r="J275" i="28"/>
  <c r="J283" i="28"/>
  <c r="J291" i="28"/>
  <c r="J299" i="28"/>
  <c r="J307" i="28"/>
  <c r="J315" i="28"/>
  <c r="J323" i="28"/>
  <c r="J331" i="28"/>
  <c r="J339" i="28"/>
  <c r="J240" i="28"/>
  <c r="J244" i="28"/>
  <c r="J248" i="28"/>
  <c r="J252" i="28"/>
  <c r="J256" i="28"/>
  <c r="J239" i="28"/>
  <c r="J243" i="28"/>
  <c r="J247" i="28"/>
  <c r="J251" i="28"/>
  <c r="J255" i="28"/>
  <c r="I268" i="28"/>
  <c r="C59" i="43" l="1"/>
  <c r="C10" i="25" l="1"/>
  <c r="C63" i="44" l="1"/>
  <c r="O64" i="40" l="1"/>
  <c r="O60" i="40"/>
  <c r="O59" i="40"/>
  <c r="O64" i="41" l="1"/>
  <c r="O60" i="41"/>
  <c r="O59" i="41"/>
  <c r="H10" i="44"/>
  <c r="H10" i="42"/>
  <c r="C63" i="46"/>
  <c r="B3" i="46" s="1"/>
  <c r="C52" i="46" s="1"/>
  <c r="B9" i="46" s="1"/>
  <c r="C62" i="46"/>
  <c r="D46" i="46" s="1"/>
  <c r="C59" i="46"/>
  <c r="H10" i="46" s="1"/>
  <c r="C58" i="46"/>
  <c r="G10" i="46" s="1"/>
  <c r="C58" i="41"/>
  <c r="C57" i="46"/>
  <c r="C56" i="46"/>
  <c r="E10" i="46" s="1"/>
  <c r="C55" i="46"/>
  <c r="C10" i="46" s="1"/>
  <c r="C67" i="46"/>
  <c r="C49" i="46"/>
  <c r="D48" i="46"/>
  <c r="C48" i="46"/>
  <c r="C47" i="46"/>
  <c r="C46" i="46"/>
  <c r="C45" i="46"/>
  <c r="B11" i="46"/>
  <c r="B12" i="46" s="1"/>
  <c r="B13" i="46" s="1"/>
  <c r="B14" i="46" s="1"/>
  <c r="C58" i="44"/>
  <c r="C57" i="44"/>
  <c r="K10" i="44" s="1"/>
  <c r="C56" i="44"/>
  <c r="C55" i="44"/>
  <c r="C68" i="46" l="1"/>
  <c r="D68" i="46" s="1"/>
  <c r="D67" i="46"/>
  <c r="D10" i="46"/>
  <c r="D11" i="46" s="1"/>
  <c r="E11" i="46"/>
  <c r="C69" i="46"/>
  <c r="G11" i="46"/>
  <c r="D47" i="46"/>
  <c r="H11" i="46"/>
  <c r="B15" i="46"/>
  <c r="C67" i="44"/>
  <c r="H11" i="44"/>
  <c r="D47" i="44"/>
  <c r="C62" i="44"/>
  <c r="D46" i="44" s="1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C62" i="43"/>
  <c r="D46" i="43" s="1"/>
  <c r="C63" i="42"/>
  <c r="C58" i="42"/>
  <c r="C57" i="42"/>
  <c r="C56" i="43"/>
  <c r="E10" i="43" s="1"/>
  <c r="C67" i="43"/>
  <c r="C58" i="43"/>
  <c r="G10" i="43" s="1"/>
  <c r="C57" i="43"/>
  <c r="K10" i="43" s="1"/>
  <c r="C10" i="43"/>
  <c r="C49" i="43"/>
  <c r="D48" i="43"/>
  <c r="C48" i="43"/>
  <c r="C47" i="43"/>
  <c r="C46" i="43"/>
  <c r="C45" i="43"/>
  <c r="B11" i="43"/>
  <c r="C68" i="43" l="1"/>
  <c r="D68" i="43" s="1"/>
  <c r="D67" i="43"/>
  <c r="C68" i="44"/>
  <c r="D68" i="44" s="1"/>
  <c r="D67" i="44"/>
  <c r="C70" i="46"/>
  <c r="D70" i="46" s="1"/>
  <c r="D69" i="46"/>
  <c r="F10" i="46"/>
  <c r="I10" i="46" s="1"/>
  <c r="J10" i="46" s="1"/>
  <c r="G12" i="46"/>
  <c r="G13" i="46" s="1"/>
  <c r="E11" i="44"/>
  <c r="H12" i="46"/>
  <c r="H13" i="46" s="1"/>
  <c r="K11" i="44"/>
  <c r="E12" i="46"/>
  <c r="E13" i="46" s="1"/>
  <c r="K11" i="43"/>
  <c r="B3" i="44"/>
  <c r="C52" i="44" s="1"/>
  <c r="B9" i="44" s="1"/>
  <c r="G11" i="43"/>
  <c r="D10" i="44"/>
  <c r="F10" i="44" s="1"/>
  <c r="C71" i="46"/>
  <c r="D71" i="46" s="1"/>
  <c r="D10" i="43"/>
  <c r="D11" i="43" s="1"/>
  <c r="E11" i="43"/>
  <c r="G11" i="44"/>
  <c r="D12" i="46"/>
  <c r="F11" i="46"/>
  <c r="B16" i="46"/>
  <c r="B15" i="44"/>
  <c r="P11" i="44"/>
  <c r="D47" i="43"/>
  <c r="B3" i="43"/>
  <c r="C52" i="43" s="1"/>
  <c r="B9" i="43" s="1"/>
  <c r="B12" i="43"/>
  <c r="C69" i="43"/>
  <c r="D69" i="43" s="1"/>
  <c r="H14" i="46" l="1"/>
  <c r="H15" i="46" s="1"/>
  <c r="C69" i="44"/>
  <c r="E14" i="46"/>
  <c r="E15" i="46" s="1"/>
  <c r="G14" i="46"/>
  <c r="K12" i="43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F10" i="43"/>
  <c r="I10" i="43" s="1"/>
  <c r="J10" i="43" s="1"/>
  <c r="F11" i="43"/>
  <c r="I11" i="43" s="1"/>
  <c r="J11" i="43" s="1"/>
  <c r="G12" i="43"/>
  <c r="G13" i="43" s="1"/>
  <c r="C72" i="46"/>
  <c r="D72" i="46" s="1"/>
  <c r="G12" i="44"/>
  <c r="G13" i="44" s="1"/>
  <c r="E12" i="44"/>
  <c r="E13" i="44" s="1"/>
  <c r="G15" i="46"/>
  <c r="H12" i="44"/>
  <c r="H13" i="44" s="1"/>
  <c r="I11" i="46"/>
  <c r="J11" i="46" s="1"/>
  <c r="B17" i="46"/>
  <c r="F12" i="46"/>
  <c r="D13" i="46"/>
  <c r="P12" i="44"/>
  <c r="B16" i="44"/>
  <c r="I10" i="44"/>
  <c r="J10" i="44" s="1"/>
  <c r="C70" i="43"/>
  <c r="D70" i="43" s="1"/>
  <c r="B13" i="43"/>
  <c r="C70" i="44" l="1"/>
  <c r="D69" i="44"/>
  <c r="K14" i="44" s="1"/>
  <c r="D12" i="44"/>
  <c r="D13" i="44" s="1"/>
  <c r="F12" i="43"/>
  <c r="I12" i="43" s="1"/>
  <c r="J12" i="43" s="1"/>
  <c r="E14" i="43"/>
  <c r="G16" i="46"/>
  <c r="C73" i="46"/>
  <c r="D73" i="46" s="1"/>
  <c r="E16" i="46"/>
  <c r="H16" i="46"/>
  <c r="D14" i="46"/>
  <c r="F13" i="46"/>
  <c r="I12" i="46"/>
  <c r="J12" i="46" s="1"/>
  <c r="B18" i="46"/>
  <c r="B17" i="44"/>
  <c r="P13" i="44"/>
  <c r="C71" i="43"/>
  <c r="D71" i="43" s="1"/>
  <c r="G14" i="43"/>
  <c r="K14" i="43"/>
  <c r="B14" i="43"/>
  <c r="F13" i="43"/>
  <c r="D14" i="43"/>
  <c r="G14" i="44" l="1"/>
  <c r="E14" i="44"/>
  <c r="H14" i="44"/>
  <c r="D70" i="44"/>
  <c r="C71" i="44"/>
  <c r="F12" i="44"/>
  <c r="I12" i="44" s="1"/>
  <c r="J12" i="44" s="1"/>
  <c r="E15" i="43"/>
  <c r="H17" i="46"/>
  <c r="E17" i="46"/>
  <c r="G17" i="46"/>
  <c r="C74" i="46"/>
  <c r="D74" i="46" s="1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D72" i="43" s="1"/>
  <c r="I13" i="43"/>
  <c r="J13" i="43" s="1"/>
  <c r="G15" i="43"/>
  <c r="H15" i="44" l="1"/>
  <c r="E15" i="44"/>
  <c r="K15" i="44"/>
  <c r="D71" i="44"/>
  <c r="C72" i="44"/>
  <c r="G15" i="44"/>
  <c r="E16" i="43"/>
  <c r="E18" i="46"/>
  <c r="F66" i="46"/>
  <c r="G66" i="46" s="1"/>
  <c r="G18" i="46"/>
  <c r="H18" i="46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D73" i="43" s="1"/>
  <c r="G16" i="43"/>
  <c r="K16" i="43"/>
  <c r="B16" i="43"/>
  <c r="H16" i="44" l="1"/>
  <c r="K16" i="44"/>
  <c r="G16" i="44"/>
  <c r="E16" i="44"/>
  <c r="D72" i="44"/>
  <c r="H17" i="44" s="1"/>
  <c r="C73" i="44"/>
  <c r="E17" i="43"/>
  <c r="K17" i="43"/>
  <c r="E19" i="46"/>
  <c r="G17" i="43"/>
  <c r="G19" i="46"/>
  <c r="H19" i="46"/>
  <c r="F67" i="46"/>
  <c r="G67" i="46" s="1"/>
  <c r="F16" i="46"/>
  <c r="D17" i="46"/>
  <c r="B21" i="46"/>
  <c r="I15" i="46"/>
  <c r="J15" i="46" s="1"/>
  <c r="D16" i="44"/>
  <c r="F15" i="44"/>
  <c r="B20" i="44"/>
  <c r="P16" i="44"/>
  <c r="B17" i="43"/>
  <c r="C74" i="43"/>
  <c r="D74" i="43" s="1"/>
  <c r="D17" i="43"/>
  <c r="F16" i="43"/>
  <c r="I15" i="43"/>
  <c r="J15" i="43" s="1"/>
  <c r="G17" i="44" l="1"/>
  <c r="K17" i="44"/>
  <c r="D73" i="44"/>
  <c r="C74" i="44"/>
  <c r="E17" i="44"/>
  <c r="K18" i="43"/>
  <c r="G18" i="43"/>
  <c r="E20" i="46"/>
  <c r="F68" i="46"/>
  <c r="G68" i="46" s="1"/>
  <c r="H20" i="46"/>
  <c r="G20" i="46"/>
  <c r="E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G66" i="43" s="1"/>
  <c r="I16" i="43"/>
  <c r="J16" i="43" s="1"/>
  <c r="B18" i="43"/>
  <c r="K18" i="44" l="1"/>
  <c r="G18" i="44"/>
  <c r="D74" i="44"/>
  <c r="F66" i="44"/>
  <c r="E18" i="44"/>
  <c r="H18" i="44"/>
  <c r="G21" i="46"/>
  <c r="E19" i="43"/>
  <c r="E21" i="46"/>
  <c r="F69" i="46"/>
  <c r="G69" i="46" s="1"/>
  <c r="H21" i="46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G67" i="43" s="1"/>
  <c r="D19" i="43"/>
  <c r="F18" i="43"/>
  <c r="B19" i="43"/>
  <c r="I17" i="43"/>
  <c r="J17" i="43" s="1"/>
  <c r="K19" i="44" l="1"/>
  <c r="H19" i="44"/>
  <c r="G19" i="44"/>
  <c r="G66" i="44"/>
  <c r="F67" i="44"/>
  <c r="E19" i="44"/>
  <c r="E22" i="46"/>
  <c r="E23" i="46" s="1"/>
  <c r="E20" i="43"/>
  <c r="K20" i="43"/>
  <c r="F70" i="46"/>
  <c r="G70" i="46" s="1"/>
  <c r="G22" i="46"/>
  <c r="H22" i="46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G68" i="43" s="1"/>
  <c r="F19" i="43"/>
  <c r="D20" i="43"/>
  <c r="G20" i="43"/>
  <c r="I18" i="43"/>
  <c r="J18" i="43" s="1"/>
  <c r="B20" i="43"/>
  <c r="K20" i="44" l="1"/>
  <c r="G20" i="44"/>
  <c r="E20" i="44"/>
  <c r="H20" i="44"/>
  <c r="G67" i="44"/>
  <c r="F68" i="44"/>
  <c r="E21" i="43"/>
  <c r="E22" i="43" s="1"/>
  <c r="H23" i="46"/>
  <c r="E24" i="46"/>
  <c r="F71" i="46"/>
  <c r="G71" i="46" s="1"/>
  <c r="G23" i="46"/>
  <c r="G21" i="43"/>
  <c r="K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G69" i="43" s="1"/>
  <c r="G21" i="44" l="1"/>
  <c r="E21" i="44"/>
  <c r="H21" i="44"/>
  <c r="G68" i="44"/>
  <c r="F69" i="44"/>
  <c r="K21" i="44"/>
  <c r="K22" i="43"/>
  <c r="E25" i="46"/>
  <c r="F72" i="46"/>
  <c r="G72" i="46" s="1"/>
  <c r="G24" i="46"/>
  <c r="H24" i="46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G70" i="43" s="1"/>
  <c r="E23" i="43"/>
  <c r="B22" i="43"/>
  <c r="F21" i="43"/>
  <c r="I21" i="43" s="1"/>
  <c r="J21" i="43" s="1"/>
  <c r="D22" i="43"/>
  <c r="G69" i="44" l="1"/>
  <c r="F70" i="44"/>
  <c r="H22" i="44"/>
  <c r="G22" i="44"/>
  <c r="K22" i="44"/>
  <c r="E22" i="44"/>
  <c r="H25" i="46"/>
  <c r="G25" i="46"/>
  <c r="F73" i="46"/>
  <c r="G73" i="46" s="1"/>
  <c r="E26" i="46"/>
  <c r="G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G71" i="43" s="1"/>
  <c r="E24" i="43"/>
  <c r="D23" i="43"/>
  <c r="F22" i="43"/>
  <c r="K23" i="44" l="1"/>
  <c r="H23" i="44"/>
  <c r="E23" i="44"/>
  <c r="G23" i="44"/>
  <c r="G70" i="44"/>
  <c r="F71" i="44"/>
  <c r="G26" i="46"/>
  <c r="H26" i="46"/>
  <c r="E27" i="46"/>
  <c r="F74" i="46"/>
  <c r="G74" i="46" s="1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G72" i="43" s="1"/>
  <c r="E25" i="43"/>
  <c r="F23" i="43"/>
  <c r="I23" i="43" s="1"/>
  <c r="J23" i="43" s="1"/>
  <c r="D24" i="43"/>
  <c r="G24" i="44" l="1"/>
  <c r="K24" i="44"/>
  <c r="E24" i="44"/>
  <c r="G71" i="44"/>
  <c r="F72" i="44"/>
  <c r="H24" i="44"/>
  <c r="H27" i="46"/>
  <c r="E28" i="46"/>
  <c r="I66" i="46"/>
  <c r="J66" i="46" s="1"/>
  <c r="G27" i="46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G73" i="43" s="1"/>
  <c r="E26" i="43"/>
  <c r="K25" i="43"/>
  <c r="D25" i="43"/>
  <c r="F24" i="43"/>
  <c r="I24" i="43" s="1"/>
  <c r="J24" i="43" s="1"/>
  <c r="G25" i="43"/>
  <c r="E25" i="44" l="1"/>
  <c r="H25" i="44"/>
  <c r="K25" i="44"/>
  <c r="G72" i="44"/>
  <c r="F73" i="44"/>
  <c r="G25" i="44"/>
  <c r="K26" i="43"/>
  <c r="G28" i="46"/>
  <c r="I67" i="46"/>
  <c r="J67" i="46" s="1"/>
  <c r="E29" i="46"/>
  <c r="H28" i="46"/>
  <c r="G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G74" i="43" s="1"/>
  <c r="F25" i="43"/>
  <c r="D26" i="43"/>
  <c r="B26" i="43"/>
  <c r="G73" i="44" l="1"/>
  <c r="F74" i="44"/>
  <c r="G26" i="44"/>
  <c r="K26" i="44"/>
  <c r="H26" i="44"/>
  <c r="H27" i="44" s="1"/>
  <c r="E26" i="44"/>
  <c r="K27" i="43"/>
  <c r="H29" i="46"/>
  <c r="G29" i="46"/>
  <c r="E30" i="46"/>
  <c r="I68" i="46"/>
  <c r="J68" i="46" s="1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K66" i="43" s="1"/>
  <c r="G27" i="44" l="1"/>
  <c r="E27" i="44"/>
  <c r="G74" i="44"/>
  <c r="H28" i="44" s="1"/>
  <c r="I66" i="44"/>
  <c r="K27" i="44"/>
  <c r="G28" i="43"/>
  <c r="H30" i="46"/>
  <c r="E28" i="43"/>
  <c r="I69" i="46"/>
  <c r="J69" i="46" s="1"/>
  <c r="G30" i="46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K67" i="43" s="1"/>
  <c r="K28" i="44" l="1"/>
  <c r="K66" i="44"/>
  <c r="H29" i="44" s="1"/>
  <c r="I67" i="44"/>
  <c r="E28" i="44"/>
  <c r="G28" i="44"/>
  <c r="G29" i="43"/>
  <c r="H31" i="46"/>
  <c r="I70" i="46"/>
  <c r="J70" i="46" s="1"/>
  <c r="E31" i="46"/>
  <c r="G31" i="46"/>
  <c r="E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K68" i="43" s="1"/>
  <c r="K67" i="44" l="1"/>
  <c r="H30" i="44" s="1"/>
  <c r="I68" i="44"/>
  <c r="G29" i="44"/>
  <c r="K29" i="44"/>
  <c r="E29" i="44"/>
  <c r="E30" i="44" s="1"/>
  <c r="G30" i="43"/>
  <c r="E32" i="46"/>
  <c r="I71" i="46"/>
  <c r="J71" i="46" s="1"/>
  <c r="H32" i="46"/>
  <c r="G32" i="46"/>
  <c r="E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69" i="43" s="1"/>
  <c r="K30" i="43"/>
  <c r="K68" i="44" l="1"/>
  <c r="H31" i="44" s="1"/>
  <c r="I69" i="44"/>
  <c r="G30" i="44"/>
  <c r="K30" i="44"/>
  <c r="E33" i="46"/>
  <c r="E34" i="46" s="1"/>
  <c r="G31" i="43"/>
  <c r="I72" i="46"/>
  <c r="J72" i="46" s="1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K70" i="43" s="1"/>
  <c r="B31" i="43"/>
  <c r="I29" i="43"/>
  <c r="J29" i="43" s="1"/>
  <c r="D31" i="43"/>
  <c r="F30" i="43"/>
  <c r="E31" i="43"/>
  <c r="K69" i="44" l="1"/>
  <c r="H32" i="44" s="1"/>
  <c r="I70" i="44"/>
  <c r="E31" i="44"/>
  <c r="K31" i="44"/>
  <c r="G31" i="44"/>
  <c r="G32" i="43"/>
  <c r="E35" i="46"/>
  <c r="I73" i="46"/>
  <c r="J73" i="46" s="1"/>
  <c r="H34" i="46"/>
  <c r="G34" i="46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K71" i="43" s="1"/>
  <c r="F31" i="43"/>
  <c r="D32" i="43"/>
  <c r="K70" i="44" l="1"/>
  <c r="H33" i="44" s="1"/>
  <c r="I71" i="44"/>
  <c r="E32" i="44"/>
  <c r="G32" i="44"/>
  <c r="K32" i="44"/>
  <c r="G33" i="43"/>
  <c r="G35" i="46"/>
  <c r="H35" i="46"/>
  <c r="E36" i="46"/>
  <c r="I74" i="46"/>
  <c r="J74" i="46" s="1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K72" i="43" s="1"/>
  <c r="I31" i="43"/>
  <c r="J31" i="43" s="1"/>
  <c r="K33" i="43"/>
  <c r="B33" i="43"/>
  <c r="K33" i="44" l="1"/>
  <c r="G33" i="44"/>
  <c r="E33" i="44"/>
  <c r="K71" i="44"/>
  <c r="H34" i="44" s="1"/>
  <c r="I72" i="44"/>
  <c r="G34" i="43"/>
  <c r="H36" i="46"/>
  <c r="K34" i="43"/>
  <c r="G36" i="46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K73" i="43" s="1"/>
  <c r="G34" i="44" l="1"/>
  <c r="K34" i="44"/>
  <c r="K72" i="44"/>
  <c r="I73" i="44"/>
  <c r="E34" i="44"/>
  <c r="G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K74" i="43" s="1"/>
  <c r="I33" i="43"/>
  <c r="J33" i="43" s="1"/>
  <c r="G35" i="44" l="1"/>
  <c r="E35" i="44"/>
  <c r="H35" i="44"/>
  <c r="K35" i="44"/>
  <c r="K73" i="44"/>
  <c r="G36" i="44" s="1"/>
  <c r="I74" i="44"/>
  <c r="K74" i="44" s="1"/>
  <c r="G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H36" i="44" l="1"/>
  <c r="E36" i="44"/>
  <c r="K36" i="44"/>
  <c r="I36" i="46"/>
  <c r="J36" i="46" s="1"/>
  <c r="I35" i="46"/>
  <c r="J35" i="46" s="1"/>
  <c r="F35" i="44"/>
  <c r="D36" i="44"/>
  <c r="P36" i="44"/>
  <c r="F36" i="43"/>
  <c r="I36" i="43" s="1"/>
  <c r="J36" i="43" s="1"/>
  <c r="I35" i="43"/>
  <c r="J35" i="43" s="1"/>
  <c r="F36" i="44" l="1"/>
  <c r="I36" i="44" s="1"/>
  <c r="J36" i="44" s="1"/>
  <c r="I35" i="44"/>
  <c r="J35" i="44" s="1"/>
  <c r="C62" i="42" l="1"/>
  <c r="C56" i="42"/>
  <c r="C55" i="42"/>
  <c r="C67" i="42" l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C68" i="42" l="1"/>
  <c r="D68" i="42" s="1"/>
  <c r="D67" i="42"/>
  <c r="P11" i="42"/>
  <c r="K11" i="42"/>
  <c r="E11" i="42"/>
  <c r="G11" i="42"/>
  <c r="B26" i="42"/>
  <c r="F10" i="42"/>
  <c r="I10" i="42" s="1"/>
  <c r="D11" i="42"/>
  <c r="B3" i="42"/>
  <c r="C52" i="42" s="1"/>
  <c r="B9" i="42" s="1"/>
  <c r="D47" i="42"/>
  <c r="C69" i="42" l="1"/>
  <c r="D69" i="42" s="1"/>
  <c r="G12" i="42"/>
  <c r="G13" i="42" s="1"/>
  <c r="J10" i="42"/>
  <c r="E12" i="42"/>
  <c r="E13" i="42" s="1"/>
  <c r="H12" i="42"/>
  <c r="H13" i="42" s="1"/>
  <c r="P12" i="42"/>
  <c r="D12" i="42"/>
  <c r="F11" i="42"/>
  <c r="I11" i="42" s="1"/>
  <c r="K12" i="42"/>
  <c r="K13" i="42" s="1"/>
  <c r="B27" i="42"/>
  <c r="G14" i="42" l="1"/>
  <c r="C70" i="42"/>
  <c r="D70" i="42" s="1"/>
  <c r="J11" i="42"/>
  <c r="H14" i="42"/>
  <c r="P13" i="42"/>
  <c r="P14" i="42" s="1"/>
  <c r="K14" i="42"/>
  <c r="D13" i="42"/>
  <c r="F12" i="42"/>
  <c r="B28" i="42"/>
  <c r="E14" i="42"/>
  <c r="G15" i="42" l="1"/>
  <c r="C71" i="42"/>
  <c r="D71" i="42" s="1"/>
  <c r="K15" i="42"/>
  <c r="E15" i="42"/>
  <c r="H15" i="42"/>
  <c r="I12" i="42"/>
  <c r="D14" i="42"/>
  <c r="F13" i="42"/>
  <c r="I13" i="42" s="1"/>
  <c r="B29" i="42"/>
  <c r="P15" i="42"/>
  <c r="G16" i="42" l="1"/>
  <c r="C72" i="42"/>
  <c r="D72" i="42" s="1"/>
  <c r="J13" i="42"/>
  <c r="J12" i="42"/>
  <c r="H16" i="42"/>
  <c r="E16" i="42"/>
  <c r="K16" i="42"/>
  <c r="P16" i="42"/>
  <c r="B30" i="42"/>
  <c r="D15" i="42"/>
  <c r="F14" i="42"/>
  <c r="I14" i="42" s="1"/>
  <c r="C63" i="41"/>
  <c r="C62" i="41"/>
  <c r="D46" i="41" s="1"/>
  <c r="C62" i="40"/>
  <c r="C57" i="41"/>
  <c r="K10" i="41" s="1"/>
  <c r="C56" i="41"/>
  <c r="E10" i="41" s="1"/>
  <c r="C55" i="41"/>
  <c r="C67" i="41"/>
  <c r="D67" i="41" s="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G17" i="42" l="1"/>
  <c r="C73" i="42"/>
  <c r="D73" i="42" s="1"/>
  <c r="J14" i="42"/>
  <c r="C68" i="41"/>
  <c r="D68" i="41" s="1"/>
  <c r="E17" i="42"/>
  <c r="C10" i="41"/>
  <c r="D10" i="41" s="1"/>
  <c r="F10" i="41" s="1"/>
  <c r="N59" i="41"/>
  <c r="G11" i="41"/>
  <c r="G12" i="41" s="1"/>
  <c r="E11" i="41"/>
  <c r="E12" i="41" s="1"/>
  <c r="K11" i="41"/>
  <c r="K12" i="41" s="1"/>
  <c r="H17" i="42"/>
  <c r="P17" i="42"/>
  <c r="C74" i="42"/>
  <c r="D74" i="42" s="1"/>
  <c r="B31" i="42"/>
  <c r="K17" i="42"/>
  <c r="D16" i="42"/>
  <c r="F15" i="42"/>
  <c r="I15" i="42" s="1"/>
  <c r="B26" i="41"/>
  <c r="B3" i="41"/>
  <c r="C52" i="41" s="1"/>
  <c r="B9" i="41" s="1"/>
  <c r="D47" i="41"/>
  <c r="C57" i="40"/>
  <c r="K10" i="40" s="1"/>
  <c r="G18" i="42" l="1"/>
  <c r="G19" i="42" s="1"/>
  <c r="G13" i="41"/>
  <c r="C69" i="41"/>
  <c r="D69" i="41" s="1"/>
  <c r="J15" i="42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F66" i="42"/>
  <c r="G66" i="42" s="1"/>
  <c r="D17" i="42"/>
  <c r="F16" i="42"/>
  <c r="I16" i="42" s="1"/>
  <c r="B32" i="42"/>
  <c r="B27" i="41"/>
  <c r="C63" i="40"/>
  <c r="C70" i="41" l="1"/>
  <c r="D70" i="41" s="1"/>
  <c r="G14" i="41"/>
  <c r="J16" i="42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67" i="42" s="1"/>
  <c r="G20" i="42"/>
  <c r="P19" i="42"/>
  <c r="D18" i="42"/>
  <c r="F17" i="42"/>
  <c r="I17" i="42" s="1"/>
  <c r="B33" i="42"/>
  <c r="E14" i="41"/>
  <c r="B28" i="41"/>
  <c r="K14" i="41"/>
  <c r="C71" i="41" l="1"/>
  <c r="D71" i="41" s="1"/>
  <c r="G15" i="41"/>
  <c r="J17" i="42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G68" i="42" s="1"/>
  <c r="D19" i="42"/>
  <c r="F18" i="42"/>
  <c r="I18" i="42" s="1"/>
  <c r="E20" i="42"/>
  <c r="P20" i="42"/>
  <c r="K20" i="42"/>
  <c r="B34" i="42"/>
  <c r="B29" i="41"/>
  <c r="K15" i="41"/>
  <c r="E15" i="41"/>
  <c r="G16" i="41" l="1"/>
  <c r="C72" i="41"/>
  <c r="D72" i="41" s="1"/>
  <c r="F13" i="4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69" i="42" s="1"/>
  <c r="G22" i="42"/>
  <c r="C73" i="41"/>
  <c r="D73" i="41" s="1"/>
  <c r="F14" i="41"/>
  <c r="I14" i="41" s="1"/>
  <c r="J14" i="41" s="1"/>
  <c r="D15" i="41"/>
  <c r="B30" i="41"/>
  <c r="G17" i="41" l="1"/>
  <c r="G18" i="41" s="1"/>
  <c r="J19" i="42"/>
  <c r="H22" i="42"/>
  <c r="H17" i="41"/>
  <c r="B36" i="42"/>
  <c r="G23" i="42"/>
  <c r="F70" i="42"/>
  <c r="G70" i="42" s="1"/>
  <c r="E22" i="42"/>
  <c r="D21" i="42"/>
  <c r="F20" i="42"/>
  <c r="I20" i="42" s="1"/>
  <c r="P22" i="42"/>
  <c r="K22" i="42"/>
  <c r="C74" i="41"/>
  <c r="D74" i="41" s="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71" i="42" s="1"/>
  <c r="G24" i="42"/>
  <c r="K18" i="41"/>
  <c r="G19" i="41"/>
  <c r="F66" i="41"/>
  <c r="G66" i="41" s="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G72" i="42" s="1"/>
  <c r="D23" i="42"/>
  <c r="F22" i="42"/>
  <c r="I22" i="42" s="1"/>
  <c r="F17" i="41"/>
  <c r="I17" i="41" s="1"/>
  <c r="J17" i="41" s="1"/>
  <c r="D18" i="41"/>
  <c r="B33" i="41"/>
  <c r="F67" i="41"/>
  <c r="G67" i="41" s="1"/>
  <c r="G20" i="41"/>
  <c r="J22" i="42" l="1"/>
  <c r="K20" i="41"/>
  <c r="E25" i="42"/>
  <c r="K25" i="42"/>
  <c r="H20" i="41"/>
  <c r="H25" i="42"/>
  <c r="D24" i="42"/>
  <c r="F23" i="42"/>
  <c r="I23" i="42" s="1"/>
  <c r="F73" i="42"/>
  <c r="G73" i="42" s="1"/>
  <c r="G26" i="42"/>
  <c r="P25" i="42"/>
  <c r="B34" i="41"/>
  <c r="E20" i="41"/>
  <c r="G21" i="41"/>
  <c r="F68" i="41"/>
  <c r="G68" i="41" s="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G74" i="42" s="1"/>
  <c r="F69" i="41"/>
  <c r="G69" i="41" s="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K66" i="42" s="1"/>
  <c r="G28" i="42"/>
  <c r="D26" i="42"/>
  <c r="F25" i="42"/>
  <c r="I25" i="42" s="1"/>
  <c r="E22" i="41"/>
  <c r="G23" i="41"/>
  <c r="F70" i="41"/>
  <c r="G70" i="41" s="1"/>
  <c r="K22" i="41"/>
  <c r="B36" i="41"/>
  <c r="F20" i="41"/>
  <c r="I20" i="41" s="1"/>
  <c r="J20" i="41" s="1"/>
  <c r="D21" i="41"/>
  <c r="J25" i="42" l="1"/>
  <c r="H28" i="42"/>
  <c r="H23" i="41"/>
  <c r="G29" i="42"/>
  <c r="I67" i="42"/>
  <c r="K67" i="42" s="1"/>
  <c r="K28" i="42"/>
  <c r="F26" i="42"/>
  <c r="I26" i="42" s="1"/>
  <c r="D27" i="42"/>
  <c r="P28" i="42"/>
  <c r="E28" i="42"/>
  <c r="F71" i="41"/>
  <c r="G71" i="41" s="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K68" i="42" s="1"/>
  <c r="G30" i="42"/>
  <c r="F27" i="42"/>
  <c r="I27" i="42" s="1"/>
  <c r="D28" i="42"/>
  <c r="E29" i="42"/>
  <c r="G25" i="41"/>
  <c r="F72" i="41"/>
  <c r="G72" i="41" s="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K69" i="42" s="1"/>
  <c r="F73" i="41"/>
  <c r="G73" i="41" s="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K70" i="42" s="1"/>
  <c r="G32" i="42"/>
  <c r="D30" i="42"/>
  <c r="F29" i="42"/>
  <c r="I29" i="42" s="1"/>
  <c r="E26" i="41"/>
  <c r="G27" i="41"/>
  <c r="F74" i="41"/>
  <c r="G74" i="41" s="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K71" i="42" s="1"/>
  <c r="E32" i="42"/>
  <c r="D26" i="41"/>
  <c r="F25" i="41"/>
  <c r="I25" i="41" s="1"/>
  <c r="J25" i="41" s="1"/>
  <c r="I66" i="41"/>
  <c r="K66" i="41" s="1"/>
  <c r="G28" i="41"/>
  <c r="J30" i="42" l="1"/>
  <c r="H28" i="41"/>
  <c r="H33" i="42"/>
  <c r="I72" i="42"/>
  <c r="K72" i="42" s="1"/>
  <c r="G34" i="42"/>
  <c r="P33" i="42"/>
  <c r="K33" i="42"/>
  <c r="F31" i="42"/>
  <c r="I31" i="42" s="1"/>
  <c r="D32" i="42"/>
  <c r="E33" i="42"/>
  <c r="K28" i="41"/>
  <c r="E28" i="41"/>
  <c r="G29" i="41"/>
  <c r="I67" i="41"/>
  <c r="K67" i="41" s="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K73" i="42" s="1"/>
  <c r="E34" i="42"/>
  <c r="I68" i="41"/>
  <c r="K68" i="41" s="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K74" i="42" s="1"/>
  <c r="G36" i="42"/>
  <c r="P35" i="42"/>
  <c r="E35" i="42"/>
  <c r="K30" i="41"/>
  <c r="G31" i="41"/>
  <c r="I69" i="41"/>
  <c r="K69" i="41" s="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K70" i="41" s="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K71" i="41" s="1"/>
  <c r="J36" i="42" l="1"/>
  <c r="J35" i="42"/>
  <c r="H33" i="41"/>
  <c r="K33" i="41"/>
  <c r="E33" i="41"/>
  <c r="D32" i="41"/>
  <c r="F31" i="41"/>
  <c r="I31" i="41" s="1"/>
  <c r="J31" i="41" s="1"/>
  <c r="I72" i="41"/>
  <c r="K72" i="41" s="1"/>
  <c r="G34" i="41"/>
  <c r="H34" i="41" l="1"/>
  <c r="E34" i="41"/>
  <c r="G35" i="41"/>
  <c r="I73" i="41"/>
  <c r="K73" i="41" s="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K74" i="41" s="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C56" i="40" l="1"/>
  <c r="E10" i="40" s="1"/>
  <c r="C55" i="40"/>
  <c r="C67" i="40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68" i="40" l="1"/>
  <c r="D68" i="40" s="1"/>
  <c r="D67" i="40"/>
  <c r="C10" i="40"/>
  <c r="D10" i="40" s="1"/>
  <c r="D11" i="40" s="1"/>
  <c r="N59" i="40"/>
  <c r="G11" i="40"/>
  <c r="K11" i="40"/>
  <c r="B26" i="40"/>
  <c r="E11" i="40"/>
  <c r="C69" i="40" l="1"/>
  <c r="D69" i="40" s="1"/>
  <c r="G12" i="40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 l="1"/>
  <c r="D70" i="40" s="1"/>
  <c r="G14" i="40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D71" i="40" s="1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D72" i="40" s="1"/>
  <c r="F14" i="40"/>
  <c r="G16" i="40" l="1"/>
  <c r="H16" i="40"/>
  <c r="I14" i="40"/>
  <c r="J14" i="40" s="1"/>
  <c r="K16" i="40"/>
  <c r="D16" i="40"/>
  <c r="B30" i="40"/>
  <c r="E16" i="40"/>
  <c r="C73" i="40"/>
  <c r="D73" i="40" s="1"/>
  <c r="F15" i="40"/>
  <c r="I15" i="40" s="1"/>
  <c r="J15" i="40" s="1"/>
  <c r="G17" i="40" l="1"/>
  <c r="H17" i="40"/>
  <c r="D17" i="40"/>
  <c r="E17" i="40"/>
  <c r="K17" i="40"/>
  <c r="B31" i="40"/>
  <c r="C74" i="40"/>
  <c r="D74" i="40" s="1"/>
  <c r="F16" i="40"/>
  <c r="G18" i="40" l="1"/>
  <c r="H18" i="40"/>
  <c r="I16" i="40"/>
  <c r="J16" i="40" s="1"/>
  <c r="E18" i="40"/>
  <c r="B32" i="40"/>
  <c r="D18" i="40"/>
  <c r="K18" i="40"/>
  <c r="F66" i="40"/>
  <c r="G66" i="40" s="1"/>
  <c r="F17" i="40"/>
  <c r="I17" i="40" s="1"/>
  <c r="J17" i="40" s="1"/>
  <c r="G19" i="40" l="1"/>
  <c r="H19" i="40"/>
  <c r="B33" i="40"/>
  <c r="K19" i="40"/>
  <c r="E19" i="40"/>
  <c r="D19" i="40"/>
  <c r="F67" i="40"/>
  <c r="G67" i="40" s="1"/>
  <c r="F18" i="40"/>
  <c r="I18" i="40" s="1"/>
  <c r="J18" i="40" s="1"/>
  <c r="G20" i="40" l="1"/>
  <c r="H20" i="40"/>
  <c r="K20" i="40"/>
  <c r="D20" i="40"/>
  <c r="B34" i="40"/>
  <c r="E20" i="40"/>
  <c r="F68" i="40"/>
  <c r="G68" i="40" s="1"/>
  <c r="F19" i="40"/>
  <c r="I19" i="40" s="1"/>
  <c r="J19" i="40" s="1"/>
  <c r="G21" i="40" l="1"/>
  <c r="G22" i="40" s="1"/>
  <c r="H21" i="40"/>
  <c r="D21" i="40"/>
  <c r="E21" i="40"/>
  <c r="K21" i="40"/>
  <c r="B35" i="40"/>
  <c r="F69" i="40"/>
  <c r="G69" i="40" s="1"/>
  <c r="F20" i="40"/>
  <c r="I20" i="40" s="1"/>
  <c r="J20" i="40" s="1"/>
  <c r="H22" i="40" l="1"/>
  <c r="E22" i="40"/>
  <c r="B36" i="40"/>
  <c r="D22" i="40"/>
  <c r="K22" i="40"/>
  <c r="G23" i="40"/>
  <c r="F70" i="40"/>
  <c r="G70" i="40" s="1"/>
  <c r="F21" i="40"/>
  <c r="I21" i="40" s="1"/>
  <c r="J21" i="40" s="1"/>
  <c r="H23" i="40" l="1"/>
  <c r="K23" i="40"/>
  <c r="E23" i="40"/>
  <c r="D23" i="40"/>
  <c r="F71" i="40"/>
  <c r="G71" i="40" s="1"/>
  <c r="G24" i="40"/>
  <c r="H24" i="40" l="1"/>
  <c r="D24" i="40"/>
  <c r="E24" i="40"/>
  <c r="K24" i="40"/>
  <c r="G25" i="40"/>
  <c r="F72" i="40"/>
  <c r="G72" i="40" s="1"/>
  <c r="H25" i="40" l="1"/>
  <c r="K25" i="40"/>
  <c r="E25" i="40"/>
  <c r="D25" i="40"/>
  <c r="F73" i="40"/>
  <c r="G73" i="40" s="1"/>
  <c r="G26" i="40"/>
  <c r="H26" i="40" l="1"/>
  <c r="D26" i="40"/>
  <c r="E26" i="40"/>
  <c r="K26" i="40"/>
  <c r="F22" i="40"/>
  <c r="I22" i="40" s="1"/>
  <c r="J22" i="40" s="1"/>
  <c r="G27" i="40"/>
  <c r="F74" i="40"/>
  <c r="G74" i="40" s="1"/>
  <c r="H27" i="40" l="1"/>
  <c r="K27" i="40"/>
  <c r="E27" i="40"/>
  <c r="D27" i="40"/>
  <c r="I66" i="40"/>
  <c r="K66" i="40" s="1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K67" i="40" s="1"/>
  <c r="H29" i="40" l="1"/>
  <c r="K29" i="40"/>
  <c r="E29" i="40"/>
  <c r="D29" i="40"/>
  <c r="I68" i="40"/>
  <c r="K68" i="40" s="1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K69" i="40" s="1"/>
  <c r="H31" i="40" l="1"/>
  <c r="K31" i="40"/>
  <c r="E31" i="40"/>
  <c r="D31" i="40"/>
  <c r="I70" i="40"/>
  <c r="K70" i="40" s="1"/>
  <c r="G32" i="40"/>
  <c r="F27" i="40"/>
  <c r="I27" i="40" s="1"/>
  <c r="J27" i="40" s="1"/>
  <c r="H32" i="40" l="1"/>
  <c r="D32" i="40"/>
  <c r="E32" i="40"/>
  <c r="K32" i="40"/>
  <c r="G33" i="40"/>
  <c r="I71" i="40"/>
  <c r="K71" i="40" s="1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K72" i="40" s="1"/>
  <c r="G34" i="40"/>
  <c r="H34" i="40" l="1"/>
  <c r="D34" i="40"/>
  <c r="E34" i="40"/>
  <c r="K34" i="40"/>
  <c r="G35" i="40"/>
  <c r="I73" i="40"/>
  <c r="K73" i="40" s="1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K74" i="40" s="1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C77" i="39"/>
  <c r="G63" i="39" s="1"/>
  <c r="C76" i="39"/>
  <c r="D47" i="39" s="1"/>
  <c r="C75" i="39"/>
  <c r="K63" i="39" s="1"/>
  <c r="C74" i="39"/>
  <c r="J63" i="39" s="1"/>
  <c r="C72" i="39"/>
  <c r="C71" i="39"/>
  <c r="C70" i="39"/>
  <c r="H58" i="39" s="1"/>
  <c r="D76" i="37"/>
  <c r="C76" i="37"/>
  <c r="D75" i="37"/>
  <c r="C75" i="37"/>
  <c r="D74" i="37"/>
  <c r="C74" i="37"/>
  <c r="D72" i="37"/>
  <c r="C72" i="37"/>
  <c r="D71" i="37"/>
  <c r="C71" i="37"/>
  <c r="D70" i="37"/>
  <c r="C70" i="37"/>
  <c r="D69" i="37"/>
  <c r="C69" i="37"/>
  <c r="C84" i="39"/>
  <c r="D84" i="39" s="1"/>
  <c r="C69" i="39"/>
  <c r="F63" i="39" s="1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C77" i="29"/>
  <c r="C76" i="29"/>
  <c r="C75" i="29"/>
  <c r="C74" i="29"/>
  <c r="C72" i="29"/>
  <c r="C71" i="29"/>
  <c r="C70" i="29"/>
  <c r="C69" i="29"/>
  <c r="D76" i="36"/>
  <c r="C76" i="36"/>
  <c r="D75" i="36"/>
  <c r="C75" i="36"/>
  <c r="D74" i="36"/>
  <c r="C74" i="36"/>
  <c r="D72" i="36"/>
  <c r="C72" i="36"/>
  <c r="D71" i="36"/>
  <c r="C71" i="36"/>
  <c r="D70" i="36"/>
  <c r="C70" i="36"/>
  <c r="D69" i="36"/>
  <c r="C69" i="36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D85" i="39" s="1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D86" i="39" s="1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D87" i="39" s="1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D77" i="36"/>
  <c r="C77" i="36"/>
  <c r="E18" i="39" l="1"/>
  <c r="G14" i="39"/>
  <c r="H14" i="39" s="1"/>
  <c r="F15" i="39"/>
  <c r="C88" i="39"/>
  <c r="D88" i="39" s="1"/>
  <c r="K65" i="39"/>
  <c r="B32" i="39"/>
  <c r="I65" i="39"/>
  <c r="D17" i="39"/>
  <c r="E19" i="39" l="1"/>
  <c r="E20" i="39" s="1"/>
  <c r="D18" i="39"/>
  <c r="D51" i="39"/>
  <c r="C89" i="39"/>
  <c r="D89" i="39" s="1"/>
  <c r="B33" i="39"/>
  <c r="G15" i="39"/>
  <c r="H15" i="39" s="1"/>
  <c r="F16" i="39"/>
  <c r="D19" i="39" l="1"/>
  <c r="F17" i="39"/>
  <c r="G16" i="39"/>
  <c r="H16" i="39" s="1"/>
  <c r="B34" i="39"/>
  <c r="C90" i="39"/>
  <c r="D90" i="39" s="1"/>
  <c r="E21" i="39"/>
  <c r="B35" i="39" l="1"/>
  <c r="D20" i="39"/>
  <c r="C91" i="39"/>
  <c r="D91" i="39" s="1"/>
  <c r="E22" i="39"/>
  <c r="G17" i="39"/>
  <c r="H17" i="39" s="1"/>
  <c r="F18" i="39"/>
  <c r="E23" i="39" l="1"/>
  <c r="F83" i="39"/>
  <c r="G83" i="39" s="1"/>
  <c r="B36" i="39"/>
  <c r="F19" i="39"/>
  <c r="G18" i="39"/>
  <c r="H18" i="39" s="1"/>
  <c r="D21" i="39"/>
  <c r="F84" i="39" l="1"/>
  <c r="G84" i="39" s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G85" i="39" s="1"/>
  <c r="B39" i="39" l="1"/>
  <c r="G21" i="39"/>
  <c r="H21" i="39" s="1"/>
  <c r="F22" i="39"/>
  <c r="D24" i="39"/>
  <c r="F86" i="39"/>
  <c r="G86" i="39" s="1"/>
  <c r="E26" i="39"/>
  <c r="F23" i="39" l="1"/>
  <c r="G22" i="39"/>
  <c r="H22" i="39" s="1"/>
  <c r="E27" i="39"/>
  <c r="F87" i="39"/>
  <c r="G87" i="39" s="1"/>
  <c r="D25" i="39"/>
  <c r="B40" i="39"/>
  <c r="D26" i="39" l="1"/>
  <c r="G23" i="39"/>
  <c r="H23" i="39" s="1"/>
  <c r="F24" i="39"/>
  <c r="F88" i="39"/>
  <c r="G88" i="39" s="1"/>
  <c r="E28" i="39"/>
  <c r="F25" i="39" l="1"/>
  <c r="G24" i="39"/>
  <c r="H24" i="39" s="1"/>
  <c r="F89" i="39"/>
  <c r="G89" i="39" s="1"/>
  <c r="E29" i="39"/>
  <c r="D27" i="39"/>
  <c r="G25" i="39" l="1"/>
  <c r="H25" i="39" s="1"/>
  <c r="F26" i="39"/>
  <c r="D28" i="39"/>
  <c r="F90" i="39"/>
  <c r="G90" i="39" s="1"/>
  <c r="E30" i="39"/>
  <c r="F91" i="39" l="1"/>
  <c r="G91" i="39" s="1"/>
  <c r="E31" i="39"/>
  <c r="D29" i="39"/>
  <c r="F27" i="39"/>
  <c r="G26" i="39"/>
  <c r="H26" i="39" s="1"/>
  <c r="G27" i="39" l="1"/>
  <c r="H27" i="39" s="1"/>
  <c r="F28" i="39"/>
  <c r="I83" i="39"/>
  <c r="J83" i="39" s="1"/>
  <c r="E32" i="39"/>
  <c r="D30" i="39"/>
  <c r="E33" i="39" l="1"/>
  <c r="I84" i="39"/>
  <c r="J84" i="39" s="1"/>
  <c r="D31" i="39"/>
  <c r="G28" i="39"/>
  <c r="H28" i="39" s="1"/>
  <c r="F29" i="39"/>
  <c r="D32" i="39" l="1"/>
  <c r="G29" i="39"/>
  <c r="H29" i="39" s="1"/>
  <c r="F30" i="39"/>
  <c r="I85" i="39"/>
  <c r="J85" i="39" s="1"/>
  <c r="E34" i="39"/>
  <c r="E35" i="39" l="1"/>
  <c r="I86" i="39"/>
  <c r="J86" i="39" s="1"/>
  <c r="D33" i="39"/>
  <c r="F31" i="39"/>
  <c r="G30" i="39"/>
  <c r="H30" i="39" s="1"/>
  <c r="I87" i="39" l="1"/>
  <c r="J87" i="39" s="1"/>
  <c r="E36" i="39"/>
  <c r="G31" i="39"/>
  <c r="H31" i="39" s="1"/>
  <c r="F32" i="39"/>
  <c r="D34" i="39"/>
  <c r="D35" i="39" l="1"/>
  <c r="E37" i="39"/>
  <c r="I88" i="39"/>
  <c r="J88" i="39" s="1"/>
  <c r="G32" i="39"/>
  <c r="H32" i="39" s="1"/>
  <c r="F33" i="39"/>
  <c r="I89" i="39" l="1"/>
  <c r="J89" i="39" s="1"/>
  <c r="E38" i="39"/>
  <c r="D36" i="39"/>
  <c r="F34" i="39"/>
  <c r="G33" i="39"/>
  <c r="H33" i="39" s="1"/>
  <c r="D37" i="39" l="1"/>
  <c r="F35" i="39"/>
  <c r="G34" i="39"/>
  <c r="H34" i="39" s="1"/>
  <c r="I90" i="39"/>
  <c r="J90" i="39" s="1"/>
  <c r="E39" i="39"/>
  <c r="G35" i="39" l="1"/>
  <c r="H35" i="39" s="1"/>
  <c r="F36" i="39"/>
  <c r="I91" i="39"/>
  <c r="J91" i="39" s="1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D84" i="37" s="1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D85" i="37" s="1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D86" i="37" s="1"/>
  <c r="B31" i="37"/>
  <c r="D78" i="37" l="1"/>
  <c r="I63" i="37"/>
  <c r="G65" i="37"/>
  <c r="D48" i="37" s="1"/>
  <c r="D17" i="37"/>
  <c r="C87" i="37"/>
  <c r="D87" i="37" s="1"/>
  <c r="E18" i="37"/>
  <c r="B32" i="37"/>
  <c r="I64" i="37" l="1"/>
  <c r="I65" i="37" s="1"/>
  <c r="D18" i="37"/>
  <c r="B33" i="37"/>
  <c r="E19" i="37"/>
  <c r="C88" i="37"/>
  <c r="D88" i="37" s="1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D89" i="37" s="1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D90" i="37" s="1"/>
  <c r="B35" i="37"/>
  <c r="G15" i="37"/>
  <c r="H15" i="37" s="1"/>
  <c r="D21" i="37" l="1"/>
  <c r="F21" i="37"/>
  <c r="G20" i="37"/>
  <c r="H20" i="37" s="1"/>
  <c r="G16" i="37"/>
  <c r="H16" i="37" s="1"/>
  <c r="B36" i="37"/>
  <c r="C91" i="37"/>
  <c r="D91" i="37" s="1"/>
  <c r="E22" i="37"/>
  <c r="F22" i="37" l="1"/>
  <c r="G21" i="37"/>
  <c r="H21" i="37" s="1"/>
  <c r="D22" i="37"/>
  <c r="E23" i="37"/>
  <c r="F83" i="37"/>
  <c r="G83" i="37" s="1"/>
  <c r="B37" i="37"/>
  <c r="G17" i="37"/>
  <c r="H17" i="37" s="1"/>
  <c r="D23" i="37" l="1"/>
  <c r="F23" i="37"/>
  <c r="G22" i="37"/>
  <c r="H22" i="37" s="1"/>
  <c r="F84" i="37"/>
  <c r="G84" i="37" s="1"/>
  <c r="E24" i="37"/>
  <c r="B38" i="37"/>
  <c r="G23" i="37" l="1"/>
  <c r="H23" i="37" s="1"/>
  <c r="F24" i="37"/>
  <c r="D24" i="37"/>
  <c r="B39" i="37"/>
  <c r="E25" i="37"/>
  <c r="F85" i="37"/>
  <c r="G85" i="37" s="1"/>
  <c r="D25" i="37" l="1"/>
  <c r="D26" i="37" s="1"/>
  <c r="F25" i="37"/>
  <c r="B40" i="37"/>
  <c r="F86" i="37"/>
  <c r="G86" i="37" s="1"/>
  <c r="E26" i="37" l="1"/>
  <c r="F26" i="37"/>
  <c r="G25" i="37"/>
  <c r="H25" i="37" s="1"/>
  <c r="D27" i="37"/>
  <c r="F87" i="37"/>
  <c r="G87" i="37" s="1"/>
  <c r="E27" i="37" l="1"/>
  <c r="F27" i="37"/>
  <c r="G26" i="37"/>
  <c r="H26" i="37" s="1"/>
  <c r="F88" i="37"/>
  <c r="G88" i="37" s="1"/>
  <c r="D28" i="37"/>
  <c r="E28" i="37" l="1"/>
  <c r="F28" i="37"/>
  <c r="G27" i="37"/>
  <c r="H27" i="37" s="1"/>
  <c r="D29" i="37"/>
  <c r="F89" i="37"/>
  <c r="G89" i="37" s="1"/>
  <c r="E29" i="37" l="1"/>
  <c r="F29" i="37"/>
  <c r="G28" i="37"/>
  <c r="H28" i="37" s="1"/>
  <c r="G24" i="37"/>
  <c r="H24" i="37" s="1"/>
  <c r="F90" i="37"/>
  <c r="G90" i="37" s="1"/>
  <c r="D30" i="37"/>
  <c r="G29" i="37" l="1"/>
  <c r="H29" i="37" s="1"/>
  <c r="F30" i="37"/>
  <c r="E30" i="37"/>
  <c r="D31" i="37"/>
  <c r="F91" i="37"/>
  <c r="G91" i="37" s="1"/>
  <c r="E31" i="37" l="1"/>
  <c r="F31" i="37"/>
  <c r="G30" i="37"/>
  <c r="H30" i="37" s="1"/>
  <c r="I83" i="37"/>
  <c r="J83" i="37" s="1"/>
  <c r="D32" i="37"/>
  <c r="F32" i="37" l="1"/>
  <c r="G31" i="37"/>
  <c r="H31" i="37" s="1"/>
  <c r="E32" i="37"/>
  <c r="D33" i="37"/>
  <c r="I84" i="37"/>
  <c r="J84" i="37" s="1"/>
  <c r="E33" i="37" l="1"/>
  <c r="F33" i="37"/>
  <c r="G32" i="37"/>
  <c r="H32" i="37" s="1"/>
  <c r="I85" i="37"/>
  <c r="J85" i="37" s="1"/>
  <c r="D34" i="37"/>
  <c r="F34" i="37" l="1"/>
  <c r="G33" i="37"/>
  <c r="H33" i="37" s="1"/>
  <c r="E34" i="37"/>
  <c r="D35" i="37"/>
  <c r="I86" i="37"/>
  <c r="J86" i="37" s="1"/>
  <c r="E35" i="37" l="1"/>
  <c r="F35" i="37"/>
  <c r="G34" i="37"/>
  <c r="H34" i="37" s="1"/>
  <c r="I87" i="37"/>
  <c r="J87" i="37" s="1"/>
  <c r="D36" i="37"/>
  <c r="F36" i="37" l="1"/>
  <c r="G35" i="37"/>
  <c r="H35" i="37" s="1"/>
  <c r="E36" i="37"/>
  <c r="D37" i="37"/>
  <c r="I88" i="37"/>
  <c r="J88" i="37" s="1"/>
  <c r="E37" i="37" l="1"/>
  <c r="F37" i="37"/>
  <c r="G36" i="37"/>
  <c r="H36" i="37" s="1"/>
  <c r="I89" i="37"/>
  <c r="J89" i="37" s="1"/>
  <c r="D38" i="37"/>
  <c r="F38" i="37" l="1"/>
  <c r="G37" i="37"/>
  <c r="H37" i="37" s="1"/>
  <c r="E38" i="37"/>
  <c r="D39" i="37"/>
  <c r="I90" i="37"/>
  <c r="J90" i="37" s="1"/>
  <c r="E39" i="37" l="1"/>
  <c r="F39" i="37"/>
  <c r="G38" i="37"/>
  <c r="H38" i="37" s="1"/>
  <c r="I91" i="37"/>
  <c r="J91" i="37" s="1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84" i="36" s="1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D85" i="36" s="1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D86" i="36" s="1"/>
  <c r="H65" i="36"/>
  <c r="I63" i="36" s="1"/>
  <c r="G60" i="36"/>
  <c r="C82" i="36"/>
  <c r="B32" i="36"/>
  <c r="B20" i="28" l="1"/>
  <c r="I64" i="36"/>
  <c r="K65" i="36" s="1"/>
  <c r="D51" i="36" s="1"/>
  <c r="C87" i="36"/>
  <c r="D87" i="36" s="1"/>
  <c r="E18" i="36"/>
  <c r="D78" i="36"/>
  <c r="D18" i="36"/>
  <c r="G65" i="36"/>
  <c r="D48" i="36" s="1"/>
  <c r="B33" i="36"/>
  <c r="C88" i="36" l="1"/>
  <c r="D88" i="36" s="1"/>
  <c r="I65" i="36"/>
  <c r="J65" i="36"/>
  <c r="F14" i="36" s="1"/>
  <c r="F15" i="36" s="1"/>
  <c r="F16" i="36" s="1"/>
  <c r="F17" i="36" s="1"/>
  <c r="F18" i="36" s="1"/>
  <c r="G18" i="36" s="1"/>
  <c r="H18" i="36" s="1"/>
  <c r="B21" i="28"/>
  <c r="E19" i="36"/>
  <c r="D19" i="36"/>
  <c r="B34" i="36"/>
  <c r="B3" i="31"/>
  <c r="E20" i="36" l="1"/>
  <c r="C89" i="36"/>
  <c r="D89" i="36" s="1"/>
  <c r="G14" i="36"/>
  <c r="H14" i="36" s="1"/>
  <c r="F19" i="36"/>
  <c r="G19" i="36" s="1"/>
  <c r="H19" i="36" s="1"/>
  <c r="B22" i="28"/>
  <c r="G15" i="36"/>
  <c r="H15" i="36" s="1"/>
  <c r="D20" i="36"/>
  <c r="G16" i="36"/>
  <c r="H16" i="36" s="1"/>
  <c r="B35" i="36"/>
  <c r="E21" i="36" l="1"/>
  <c r="C90" i="36"/>
  <c r="D90" i="36" s="1"/>
  <c r="F20" i="36"/>
  <c r="F21" i="36" s="1"/>
  <c r="B23" i="28"/>
  <c r="D21" i="36"/>
  <c r="B36" i="36"/>
  <c r="G17" i="36"/>
  <c r="H17" i="36" s="1"/>
  <c r="E22" i="36" l="1"/>
  <c r="C91" i="36"/>
  <c r="D91" i="36" s="1"/>
  <c r="G20" i="36"/>
  <c r="H20" i="36" s="1"/>
  <c r="B24" i="28"/>
  <c r="F22" i="36"/>
  <c r="G21" i="36"/>
  <c r="H21" i="36" s="1"/>
  <c r="D22" i="36"/>
  <c r="B37" i="36"/>
  <c r="E23" i="36" l="1"/>
  <c r="F83" i="36"/>
  <c r="G83" i="36" s="1"/>
  <c r="B25" i="28"/>
  <c r="F23" i="36"/>
  <c r="G22" i="36"/>
  <c r="H22" i="36" s="1"/>
  <c r="D23" i="36"/>
  <c r="B38" i="36"/>
  <c r="E24" i="36" l="1"/>
  <c r="F84" i="36"/>
  <c r="G84" i="36" s="1"/>
  <c r="B26" i="28"/>
  <c r="G23" i="36"/>
  <c r="H23" i="36" s="1"/>
  <c r="F24" i="36"/>
  <c r="D24" i="36"/>
  <c r="B39" i="36"/>
  <c r="E25" i="36" l="1"/>
  <c r="F25" i="36"/>
  <c r="G25" i="36" s="1"/>
  <c r="F85" i="36"/>
  <c r="G85" i="36" s="1"/>
  <c r="E26" i="36" s="1"/>
  <c r="B27" i="28"/>
  <c r="D25" i="36"/>
  <c r="B40" i="36"/>
  <c r="F26" i="36" l="1"/>
  <c r="G26" i="36" s="1"/>
  <c r="F86" i="36"/>
  <c r="G86" i="36" s="1"/>
  <c r="B28" i="28"/>
  <c r="D26" i="36"/>
  <c r="H25" i="36"/>
  <c r="F27" i="36" l="1"/>
  <c r="F87" i="36"/>
  <c r="G87" i="36" s="1"/>
  <c r="E27" i="36"/>
  <c r="B29" i="28"/>
  <c r="D27" i="36"/>
  <c r="H26" i="36"/>
  <c r="F88" i="36"/>
  <c r="G88" i="36" s="1"/>
  <c r="E28" i="36" l="1"/>
  <c r="F28" i="36"/>
  <c r="G28" i="36" s="1"/>
  <c r="D28" i="36"/>
  <c r="D29" i="36" s="1"/>
  <c r="G27" i="36"/>
  <c r="H27" i="36" s="1"/>
  <c r="B30" i="28"/>
  <c r="E29" i="36"/>
  <c r="F89" i="36"/>
  <c r="G89" i="36" s="1"/>
  <c r="G24" i="36"/>
  <c r="H24" i="36" s="1"/>
  <c r="H28" i="36" l="1"/>
  <c r="F29" i="36"/>
  <c r="G29" i="36" s="1"/>
  <c r="H29" i="36" s="1"/>
  <c r="B31" i="28"/>
  <c r="E30" i="36"/>
  <c r="F90" i="36"/>
  <c r="G90" i="36" s="1"/>
  <c r="F30" i="36" l="1"/>
  <c r="G30" i="36" s="1"/>
  <c r="B32" i="28"/>
  <c r="E31" i="36"/>
  <c r="D30" i="36"/>
  <c r="D31" i="36" s="1"/>
  <c r="F91" i="36"/>
  <c r="G91" i="36" s="1"/>
  <c r="F31" i="36" l="1"/>
  <c r="G31" i="36" s="1"/>
  <c r="H31" i="36" s="1"/>
  <c r="B33" i="28"/>
  <c r="E32" i="36"/>
  <c r="D32" i="36"/>
  <c r="H30" i="36"/>
  <c r="I83" i="36"/>
  <c r="J83" i="36" s="1"/>
  <c r="F32" i="36" l="1"/>
  <c r="G32" i="36" s="1"/>
  <c r="H32" i="36" s="1"/>
  <c r="B34" i="28"/>
  <c r="E33" i="36"/>
  <c r="I84" i="36"/>
  <c r="J84" i="36" s="1"/>
  <c r="F33" i="36" l="1"/>
  <c r="F34" i="36" s="1"/>
  <c r="B35" i="28"/>
  <c r="E34" i="36"/>
  <c r="G33" i="36"/>
  <c r="D33" i="36"/>
  <c r="I85" i="36"/>
  <c r="J85" i="36" s="1"/>
  <c r="B36" i="28" l="1"/>
  <c r="E35" i="36"/>
  <c r="F35" i="36"/>
  <c r="G34" i="36"/>
  <c r="D34" i="36"/>
  <c r="H33" i="36"/>
  <c r="I86" i="36"/>
  <c r="J86" i="36" s="1"/>
  <c r="B37" i="28" l="1"/>
  <c r="E36" i="36"/>
  <c r="F36" i="36"/>
  <c r="G35" i="36"/>
  <c r="D35" i="36"/>
  <c r="H34" i="36"/>
  <c r="I87" i="36"/>
  <c r="J87" i="36" s="1"/>
  <c r="B38" i="28" l="1"/>
  <c r="E37" i="36"/>
  <c r="G36" i="36"/>
  <c r="D36" i="36"/>
  <c r="H35" i="36"/>
  <c r="I88" i="36"/>
  <c r="J88" i="36" s="1"/>
  <c r="B39" i="28" l="1"/>
  <c r="F37" i="36"/>
  <c r="G37" i="36" s="1"/>
  <c r="E38" i="36"/>
  <c r="D37" i="36"/>
  <c r="H36" i="36"/>
  <c r="I89" i="36"/>
  <c r="J89" i="36" s="1"/>
  <c r="B40" i="28" l="1"/>
  <c r="F38" i="36"/>
  <c r="G38" i="36" s="1"/>
  <c r="E39" i="36"/>
  <c r="D38" i="36"/>
  <c r="H37" i="36"/>
  <c r="I90" i="36"/>
  <c r="J90" i="36" s="1"/>
  <c r="E40" i="36" l="1"/>
  <c r="F39" i="36"/>
  <c r="D39" i="36"/>
  <c r="D40" i="36" s="1"/>
  <c r="H38" i="36"/>
  <c r="I91" i="36"/>
  <c r="J91" i="36" s="1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D84" i="29" s="1"/>
  <c r="F16" i="29" l="1"/>
  <c r="E16" i="29"/>
  <c r="D16" i="29"/>
  <c r="C85" i="29"/>
  <c r="D85" i="29" s="1"/>
  <c r="D17" i="29" l="1"/>
  <c r="E17" i="29"/>
  <c r="F17" i="29"/>
  <c r="C86" i="29"/>
  <c r="D86" i="29" s="1"/>
  <c r="G15" i="29"/>
  <c r="H15" i="29" s="1"/>
  <c r="D18" i="29" l="1"/>
  <c r="F18" i="29"/>
  <c r="E18" i="29"/>
  <c r="C87" i="29"/>
  <c r="D87" i="29" s="1"/>
  <c r="G16" i="29"/>
  <c r="H16" i="29" s="1"/>
  <c r="D19" i="29" l="1"/>
  <c r="E19" i="29"/>
  <c r="F19" i="29"/>
  <c r="G18" i="29"/>
  <c r="H18" i="29" s="1"/>
  <c r="C88" i="29"/>
  <c r="D88" i="29" s="1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D89" i="29" s="1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90" i="29" s="1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D91" i="29" s="1"/>
  <c r="E22" i="29"/>
  <c r="D22" i="29"/>
  <c r="G21" i="29"/>
  <c r="H21" i="29" s="1"/>
  <c r="F22" i="29"/>
  <c r="D23" i="29" l="1"/>
  <c r="F83" i="29"/>
  <c r="G83" i="29" s="1"/>
  <c r="E23" i="29"/>
  <c r="F23" i="29"/>
  <c r="G22" i="29"/>
  <c r="H22" i="29" s="1"/>
  <c r="F84" i="29"/>
  <c r="G84" i="29" s="1"/>
  <c r="E24" i="29" l="1"/>
  <c r="E25" i="29" s="1"/>
  <c r="D24" i="29"/>
  <c r="D25" i="29" s="1"/>
  <c r="G23" i="29"/>
  <c r="H23" i="29" s="1"/>
  <c r="F24" i="29"/>
  <c r="F25" i="29" s="1"/>
  <c r="F85" i="29"/>
  <c r="G85" i="29" s="1"/>
  <c r="D26" i="29" l="1"/>
  <c r="F26" i="29"/>
  <c r="G25" i="29"/>
  <c r="H25" i="29" s="1"/>
  <c r="E26" i="29"/>
  <c r="F86" i="29"/>
  <c r="G86" i="29" s="1"/>
  <c r="D27" i="29" l="1"/>
  <c r="F27" i="29"/>
  <c r="G26" i="29"/>
  <c r="H26" i="29" s="1"/>
  <c r="E27" i="29"/>
  <c r="G24" i="29"/>
  <c r="H24" i="29" s="1"/>
  <c r="F87" i="29"/>
  <c r="G87" i="29" s="1"/>
  <c r="D28" i="29" l="1"/>
  <c r="E28" i="29"/>
  <c r="F28" i="29"/>
  <c r="G27" i="29"/>
  <c r="H27" i="29" s="1"/>
  <c r="F88" i="29"/>
  <c r="G88" i="29" s="1"/>
  <c r="D29" i="29" l="1"/>
  <c r="E29" i="29"/>
  <c r="G28" i="29"/>
  <c r="H28" i="29" s="1"/>
  <c r="F29" i="29"/>
  <c r="F89" i="29"/>
  <c r="G89" i="29" s="1"/>
  <c r="D30" i="29" l="1"/>
  <c r="E30" i="29"/>
  <c r="G29" i="29"/>
  <c r="H29" i="29" s="1"/>
  <c r="F30" i="29"/>
  <c r="F90" i="29"/>
  <c r="G90" i="29" s="1"/>
  <c r="J9" i="31"/>
  <c r="B8" i="31" s="1"/>
  <c r="D31" i="29" l="1"/>
  <c r="G30" i="29"/>
  <c r="H30" i="29" s="1"/>
  <c r="F91" i="29"/>
  <c r="G91" i="29" s="1"/>
  <c r="E31" i="29" l="1"/>
  <c r="F31" i="29"/>
  <c r="D32" i="29"/>
  <c r="I83" i="29"/>
  <c r="J83" i="29" s="1"/>
  <c r="J8" i="31"/>
  <c r="G31" i="29" l="1"/>
  <c r="H31" i="29" s="1"/>
  <c r="F32" i="29"/>
  <c r="E32" i="29"/>
  <c r="D33" i="29"/>
  <c r="I84" i="29"/>
  <c r="J84" i="29" s="1"/>
  <c r="I133" i="31"/>
  <c r="I253" i="31" s="1"/>
  <c r="I25" i="31"/>
  <c r="I14" i="31"/>
  <c r="K9" i="31"/>
  <c r="G32" i="29" l="1"/>
  <c r="H32" i="29" s="1"/>
  <c r="D34" i="29"/>
  <c r="E33" i="29"/>
  <c r="F33" i="29"/>
  <c r="I85" i="29"/>
  <c r="J85" i="29" s="1"/>
  <c r="I134" i="31"/>
  <c r="I254" i="31" s="1"/>
  <c r="I145" i="31"/>
  <c r="I26" i="31"/>
  <c r="I15" i="31"/>
  <c r="I37" i="31"/>
  <c r="F34" i="29" l="1"/>
  <c r="E34" i="29"/>
  <c r="G33" i="29"/>
  <c r="H33" i="29" s="1"/>
  <c r="D35" i="29"/>
  <c r="I86" i="29"/>
  <c r="J86" i="29" s="1"/>
  <c r="I157" i="31"/>
  <c r="I49" i="31"/>
  <c r="I146" i="31"/>
  <c r="I38" i="31"/>
  <c r="I135" i="31"/>
  <c r="I255" i="31" s="1"/>
  <c r="I27" i="31"/>
  <c r="I16" i="31"/>
  <c r="G34" i="29" l="1"/>
  <c r="H34" i="29" s="1"/>
  <c r="F35" i="29"/>
  <c r="E35" i="29"/>
  <c r="D36" i="29"/>
  <c r="I87" i="29"/>
  <c r="J87" i="29" s="1"/>
  <c r="I147" i="31"/>
  <c r="I39" i="31"/>
  <c r="I169" i="31"/>
  <c r="I61" i="31"/>
  <c r="I136" i="31"/>
  <c r="I256" i="31" s="1"/>
  <c r="I17" i="31"/>
  <c r="I28" i="31"/>
  <c r="I158" i="31"/>
  <c r="I50" i="31"/>
  <c r="G35" i="29" l="1"/>
  <c r="H35" i="29" s="1"/>
  <c r="E36" i="29"/>
  <c r="F36" i="29"/>
  <c r="D37" i="29"/>
  <c r="I88" i="29"/>
  <c r="J88" i="29" s="1"/>
  <c r="I170" i="31"/>
  <c r="I62" i="31"/>
  <c r="I148" i="31"/>
  <c r="I40" i="31"/>
  <c r="I159" i="31"/>
  <c r="I51" i="31"/>
  <c r="I137" i="31"/>
  <c r="I257" i="31" s="1"/>
  <c r="I29" i="31"/>
  <c r="I18" i="31"/>
  <c r="I181" i="31"/>
  <c r="I73" i="31"/>
  <c r="G36" i="29" l="1"/>
  <c r="H36" i="29" s="1"/>
  <c r="F37" i="29"/>
  <c r="E37" i="29"/>
  <c r="D38" i="29"/>
  <c r="I89" i="29"/>
  <c r="J89" i="29" s="1"/>
  <c r="I138" i="31"/>
  <c r="I258" i="31" s="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G37" i="29" l="1"/>
  <c r="H37" i="29" s="1"/>
  <c r="F38" i="29"/>
  <c r="E38" i="29"/>
  <c r="D39" i="29"/>
  <c r="I90" i="29"/>
  <c r="J90" i="29" s="1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259" i="31" s="1"/>
  <c r="I31" i="31"/>
  <c r="I20" i="31"/>
  <c r="G38" i="29" l="1"/>
  <c r="H38" i="29" s="1"/>
  <c r="E39" i="29"/>
  <c r="F39" i="29"/>
  <c r="D40" i="29"/>
  <c r="I91" i="29"/>
  <c r="J91" i="29" s="1"/>
  <c r="I151" i="31"/>
  <c r="I43" i="31"/>
  <c r="I195" i="31"/>
  <c r="I87" i="31"/>
  <c r="I162" i="31"/>
  <c r="I54" i="31"/>
  <c r="I217" i="31"/>
  <c r="I109" i="31"/>
  <c r="I184" i="31"/>
  <c r="I76" i="31"/>
  <c r="I140" i="31"/>
  <c r="I260" i="31" s="1"/>
  <c r="I21" i="31"/>
  <c r="I32" i="31"/>
  <c r="I206" i="31"/>
  <c r="I98" i="31"/>
  <c r="I173" i="31"/>
  <c r="I65" i="31"/>
  <c r="G39" i="29" l="1"/>
  <c r="H39" i="29" s="1"/>
  <c r="F40" i="29"/>
  <c r="E40" i="29"/>
  <c r="I152" i="31"/>
  <c r="I44" i="31"/>
  <c r="I174" i="31"/>
  <c r="I66" i="31"/>
  <c r="I185" i="31"/>
  <c r="I77" i="31"/>
  <c r="I218" i="31"/>
  <c r="I110" i="31"/>
  <c r="I141" i="31"/>
  <c r="I261" i="31" s="1"/>
  <c r="I33" i="31"/>
  <c r="I22" i="31"/>
  <c r="I196" i="31"/>
  <c r="I88" i="31"/>
  <c r="I229" i="31"/>
  <c r="I121" i="31"/>
  <c r="I207" i="31"/>
  <c r="I99" i="31"/>
  <c r="I163" i="31"/>
  <c r="I55" i="31"/>
  <c r="G40" i="29" l="1"/>
  <c r="H40" i="29" s="1"/>
  <c r="I175" i="31"/>
  <c r="I67" i="31"/>
  <c r="I208" i="31"/>
  <c r="I100" i="31"/>
  <c r="I153" i="31"/>
  <c r="I45" i="31"/>
  <c r="I230" i="31"/>
  <c r="I122" i="31"/>
  <c r="I164" i="31"/>
  <c r="I56" i="31"/>
  <c r="I219" i="31"/>
  <c r="I111" i="31"/>
  <c r="I241" i="31"/>
  <c r="I142" i="31"/>
  <c r="I262" i="31" s="1"/>
  <c r="I23" i="31"/>
  <c r="I34" i="31"/>
  <c r="I197" i="31"/>
  <c r="I89" i="31"/>
  <c r="I186" i="31"/>
  <c r="I78" i="31"/>
  <c r="I198" i="31" l="1"/>
  <c r="I90" i="31"/>
  <c r="I143" i="31"/>
  <c r="I263" i="31" s="1"/>
  <c r="I35" i="31"/>
  <c r="I24" i="31"/>
  <c r="I231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220" i="31"/>
  <c r="I112" i="31"/>
  <c r="I177" i="31" l="1"/>
  <c r="I69" i="31"/>
  <c r="I188" i="31"/>
  <c r="I80" i="31"/>
  <c r="I221" i="31"/>
  <c r="I113" i="31"/>
  <c r="I199" i="31"/>
  <c r="I91" i="31"/>
  <c r="I243" i="31"/>
  <c r="I155" i="31"/>
  <c r="I47" i="31"/>
  <c r="I232" i="31"/>
  <c r="I124" i="31"/>
  <c r="I166" i="31"/>
  <c r="I58" i="31"/>
  <c r="I144" i="31"/>
  <c r="I264" i="31" s="1"/>
  <c r="I36" i="31"/>
  <c r="I210" i="31"/>
  <c r="I102" i="31"/>
  <c r="I222" i="31" l="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233" i="31"/>
  <c r="I125" i="31"/>
  <c r="I200" i="31"/>
  <c r="I92" i="31"/>
  <c r="I212" i="31" l="1"/>
  <c r="I104" i="31"/>
  <c r="I190" i="31"/>
  <c r="I82" i="31"/>
  <c r="I201" i="31"/>
  <c r="I93" i="31"/>
  <c r="I245" i="31"/>
  <c r="I179" i="31"/>
  <c r="I71" i="31"/>
  <c r="I168" i="31"/>
  <c r="I60" i="31"/>
  <c r="I223" i="31"/>
  <c r="I115" i="31"/>
  <c r="I234" i="31"/>
  <c r="I126" i="31"/>
  <c r="I235" i="31" l="1"/>
  <c r="I127" i="31"/>
  <c r="I246" i="31"/>
  <c r="I191" i="31"/>
  <c r="I83" i="31"/>
  <c r="I213" i="31"/>
  <c r="I105" i="31"/>
  <c r="I202" i="31"/>
  <c r="I94" i="31"/>
  <c r="I180" i="31"/>
  <c r="I72" i="31"/>
  <c r="I224" i="31"/>
  <c r="I116" i="31"/>
  <c r="I225" i="31" l="1"/>
  <c r="I117" i="31"/>
  <c r="I203" i="31"/>
  <c r="I95" i="31"/>
  <c r="I236" i="31"/>
  <c r="I128" i="31"/>
  <c r="I192" i="31"/>
  <c r="I84" i="31"/>
  <c r="I214" i="31"/>
  <c r="I106" i="31"/>
  <c r="I247" i="31"/>
  <c r="I226" i="31" l="1"/>
  <c r="I118" i="31"/>
  <c r="I248" i="31"/>
  <c r="I215" i="31"/>
  <c r="I107" i="31"/>
  <c r="I204" i="31"/>
  <c r="I96" i="31"/>
  <c r="I237" i="31"/>
  <c r="I129" i="31"/>
  <c r="I249" i="31" l="1"/>
  <c r="I227" i="31"/>
  <c r="I119" i="31"/>
  <c r="I216" i="31"/>
  <c r="I108" i="31"/>
  <c r="I238" i="31"/>
  <c r="I130" i="31"/>
  <c r="I250" i="31" l="1"/>
  <c r="I239" i="31"/>
  <c r="I131" i="31"/>
  <c r="I228" i="31"/>
  <c r="I120" i="31"/>
  <c r="I251" i="31" l="1"/>
  <c r="I240" i="31"/>
  <c r="I132" i="31"/>
  <c r="I252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K257" i="31" l="1"/>
  <c r="K254" i="31"/>
  <c r="K255" i="31"/>
  <c r="K256" i="31"/>
  <c r="K258" i="31"/>
  <c r="K253" i="31"/>
  <c r="K263" i="31" l="1"/>
  <c r="D263" i="31"/>
  <c r="D262" i="31"/>
  <c r="K262" i="31"/>
  <c r="D264" i="31"/>
  <c r="K264" i="31"/>
  <c r="K259" i="31"/>
  <c r="D259" i="31"/>
  <c r="D257" i="31"/>
  <c r="E257" i="31" s="1"/>
  <c r="D256" i="31"/>
  <c r="E256" i="31" s="1"/>
  <c r="D258" i="31"/>
  <c r="E258" i="31" s="1"/>
  <c r="D254" i="31"/>
  <c r="E254" i="31" s="1"/>
  <c r="D255" i="31"/>
  <c r="E255" i="31" s="1"/>
  <c r="D253" i="31"/>
  <c r="K261" i="31"/>
  <c r="D261" i="31"/>
  <c r="D260" i="31"/>
  <c r="K260" i="31"/>
  <c r="E262" i="31" l="1"/>
  <c r="E261" i="31"/>
  <c r="E259" i="31"/>
  <c r="E263" i="31"/>
  <c r="E260" i="31"/>
  <c r="E264" i="31"/>
  <c r="G258" i="31"/>
  <c r="G255" i="31"/>
  <c r="G256" i="31"/>
  <c r="G254" i="31"/>
  <c r="G257" i="31"/>
  <c r="E253" i="31"/>
  <c r="G262" i="31" l="1"/>
  <c r="G263" i="31"/>
  <c r="G259" i="31"/>
  <c r="G260" i="31"/>
  <c r="G261" i="31"/>
  <c r="G264" i="31"/>
  <c r="G253" i="31"/>
  <c r="M16" i="28" l="1"/>
  <c r="M17" i="28" l="1"/>
  <c r="C9" i="28"/>
  <c r="H56" i="28" l="1"/>
  <c r="H162" i="28"/>
  <c r="H245" i="28"/>
  <c r="H113" i="28"/>
  <c r="H177" i="28"/>
  <c r="H270" i="28"/>
  <c r="H74" i="28"/>
  <c r="H118" i="28"/>
  <c r="H89" i="28"/>
  <c r="H151" i="28"/>
  <c r="H215" i="28"/>
  <c r="H25" i="28"/>
  <c r="H164" i="28"/>
  <c r="H67" i="28"/>
  <c r="H337" i="28"/>
  <c r="H188" i="28"/>
  <c r="H335" i="28"/>
  <c r="H274" i="28"/>
  <c r="H343" i="28"/>
  <c r="H63" i="28"/>
  <c r="H100" i="28"/>
  <c r="H52" i="28"/>
  <c r="H192" i="28"/>
  <c r="H77" i="28"/>
  <c r="H149" i="28"/>
  <c r="H213" i="28"/>
  <c r="H45" i="28"/>
  <c r="H136" i="28"/>
  <c r="H34" i="28"/>
  <c r="H123" i="28"/>
  <c r="H187" i="28"/>
  <c r="H104" i="28"/>
  <c r="H142" i="28"/>
  <c r="H146" i="28"/>
  <c r="H326" i="28"/>
  <c r="H291" i="28"/>
  <c r="H288" i="28"/>
  <c r="H72" i="28"/>
  <c r="H296" i="28"/>
  <c r="H44" i="28"/>
  <c r="H304" i="28"/>
  <c r="H64" i="28"/>
  <c r="H218" i="28"/>
  <c r="H22" i="28"/>
  <c r="H121" i="28"/>
  <c r="H185" i="28"/>
  <c r="H282" i="28"/>
  <c r="H190" i="28"/>
  <c r="H246" i="28"/>
  <c r="H223" i="28"/>
  <c r="H196" i="28"/>
  <c r="H268" i="28"/>
  <c r="H90" i="28"/>
  <c r="H317" i="28"/>
  <c r="H17" i="28"/>
  <c r="H81" i="28"/>
  <c r="H331" i="28"/>
  <c r="H125" i="28"/>
  <c r="H19" i="28"/>
  <c r="H237" i="28"/>
  <c r="H41" i="28"/>
  <c r="H131" i="28"/>
  <c r="H61" i="28"/>
  <c r="H254" i="28"/>
  <c r="H38" i="28"/>
  <c r="H193" i="28"/>
  <c r="H150" i="28"/>
  <c r="H333" i="28"/>
  <c r="H231" i="28"/>
  <c r="H99" i="28"/>
  <c r="H71" i="28"/>
  <c r="H262" i="28"/>
  <c r="H342" i="28"/>
  <c r="H92" i="28"/>
  <c r="H301" i="28"/>
  <c r="H229" i="28"/>
  <c r="H200" i="28"/>
  <c r="H139" i="28"/>
  <c r="H28" i="28"/>
  <c r="H249" i="28"/>
  <c r="H283" i="28"/>
  <c r="H295" i="28"/>
  <c r="H299" i="28"/>
  <c r="H144" i="28"/>
  <c r="H137" i="28"/>
  <c r="H53" i="28"/>
  <c r="H134" i="28"/>
  <c r="H101" i="28"/>
  <c r="H161" i="28"/>
  <c r="H225" i="28"/>
  <c r="H35" i="28"/>
  <c r="H184" i="28"/>
  <c r="H57" i="28"/>
  <c r="H135" i="28"/>
  <c r="H199" i="28"/>
  <c r="H250" i="28"/>
  <c r="H226" i="28"/>
  <c r="H252" i="28"/>
  <c r="H273" i="28"/>
  <c r="H98" i="28"/>
  <c r="H267" i="28"/>
  <c r="H60" i="28"/>
  <c r="H271" i="28"/>
  <c r="H172" i="28"/>
  <c r="H279" i="28"/>
  <c r="H31" i="28"/>
  <c r="H128" i="28"/>
  <c r="H46" i="28"/>
  <c r="H133" i="28"/>
  <c r="H197" i="28"/>
  <c r="H27" i="28"/>
  <c r="H178" i="28"/>
  <c r="H253" i="28"/>
  <c r="H107" i="28"/>
  <c r="H171" i="28"/>
  <c r="H235" i="28"/>
  <c r="H78" i="28"/>
  <c r="H242" i="28"/>
  <c r="H261" i="28"/>
  <c r="H316" i="28"/>
  <c r="H103" i="28"/>
  <c r="H204" i="28"/>
  <c r="H310" i="28"/>
  <c r="H339" i="28"/>
  <c r="H297" i="28"/>
  <c r="H336" i="28"/>
  <c r="H110" i="28"/>
  <c r="H206" i="28"/>
  <c r="H105" i="28"/>
  <c r="H169" i="28"/>
  <c r="H233" i="28"/>
  <c r="H102" i="28"/>
  <c r="H216" i="28"/>
  <c r="H73" i="28"/>
  <c r="H143" i="28"/>
  <c r="H207" i="28"/>
  <c r="H48" i="28"/>
  <c r="H132" i="28"/>
  <c r="H247" i="28"/>
  <c r="H305" i="28"/>
  <c r="H234" i="28"/>
  <c r="H303" i="28"/>
  <c r="H156" i="28"/>
  <c r="H311" i="28"/>
  <c r="H166" i="28"/>
  <c r="H315" i="28"/>
  <c r="H138" i="28"/>
  <c r="H109" i="28"/>
  <c r="H232" i="28"/>
  <c r="H62" i="28"/>
  <c r="H124" i="28"/>
  <c r="H255" i="28"/>
  <c r="H314" i="28"/>
  <c r="H30" i="28"/>
  <c r="H122" i="28"/>
  <c r="H227" i="28"/>
  <c r="H284" i="28"/>
  <c r="H292" i="28"/>
  <c r="H205" i="28"/>
  <c r="H312" i="28"/>
  <c r="H157" i="28"/>
  <c r="H50" i="28"/>
  <c r="H202" i="28"/>
  <c r="H328" i="28"/>
  <c r="H259" i="28"/>
  <c r="H179" i="28"/>
  <c r="H334" i="28"/>
  <c r="H159" i="28"/>
  <c r="H80" i="28"/>
  <c r="H83" i="28"/>
  <c r="H198" i="28"/>
  <c r="H257" i="28"/>
  <c r="H278" i="28"/>
  <c r="H306" i="28"/>
  <c r="H173" i="28"/>
  <c r="H148" i="28"/>
  <c r="H319" i="28"/>
  <c r="H263" i="28"/>
  <c r="H266" i="28"/>
  <c r="H239" i="28"/>
  <c r="H18" i="28"/>
  <c r="H221" i="28"/>
  <c r="H222" i="28"/>
  <c r="H32" i="28"/>
  <c r="H322" i="28"/>
  <c r="H112" i="28"/>
  <c r="H129" i="28"/>
  <c r="H88" i="28"/>
  <c r="H256" i="28"/>
  <c r="H167" i="28"/>
  <c r="H49" i="28"/>
  <c r="H228" i="28"/>
  <c r="H300" i="28"/>
  <c r="H158" i="28"/>
  <c r="H287" i="28"/>
  <c r="H272" i="28"/>
  <c r="H174" i="28"/>
  <c r="H165" i="28"/>
  <c r="H70" i="28"/>
  <c r="H65" i="28"/>
  <c r="H203" i="28"/>
  <c r="H116" i="28"/>
  <c r="H289" i="28"/>
  <c r="H130" i="28"/>
  <c r="H186" i="28"/>
  <c r="H236" i="28"/>
  <c r="H51" i="28"/>
  <c r="H54" i="28"/>
  <c r="H201" i="28"/>
  <c r="H29" i="28"/>
  <c r="H209" i="28"/>
  <c r="H119" i="28"/>
  <c r="H106" i="28"/>
  <c r="H307" i="28"/>
  <c r="H33" i="28"/>
  <c r="H181" i="28"/>
  <c r="H97" i="28"/>
  <c r="H180" i="28"/>
  <c r="H258" i="28"/>
  <c r="H140" i="28"/>
  <c r="H153" i="28"/>
  <c r="H210" i="28"/>
  <c r="H111" i="28"/>
  <c r="H286" i="28"/>
  <c r="H290" i="28"/>
  <c r="H332" i="28"/>
  <c r="H329" i="28"/>
  <c r="H20" i="28"/>
  <c r="H323" i="28"/>
  <c r="H241" i="28"/>
  <c r="H59" i="28"/>
  <c r="H141" i="28"/>
  <c r="H189" i="28"/>
  <c r="H212" i="28"/>
  <c r="H309" i="28"/>
  <c r="H224" i="28"/>
  <c r="H195" i="28"/>
  <c r="H340" i="28"/>
  <c r="H281" i="28"/>
  <c r="H176" i="28"/>
  <c r="H24" i="28"/>
  <c r="H183" i="28"/>
  <c r="H294" i="28"/>
  <c r="H276" i="28"/>
  <c r="H194" i="28"/>
  <c r="H302" i="28"/>
  <c r="H155" i="28"/>
  <c r="H75" i="28"/>
  <c r="H126" i="28"/>
  <c r="H84" i="28"/>
  <c r="H217" i="28"/>
  <c r="H152" i="28"/>
  <c r="H127" i="28"/>
  <c r="H37" i="28"/>
  <c r="H182" i="28"/>
  <c r="H68" i="28"/>
  <c r="H21" i="28"/>
  <c r="H214" i="28"/>
  <c r="H96" i="28"/>
  <c r="H43" i="28"/>
  <c r="H321" i="28"/>
  <c r="H115" i="28"/>
  <c r="H47" i="28"/>
  <c r="H91" i="28"/>
  <c r="H160" i="28"/>
  <c r="H93" i="28"/>
  <c r="H86" i="28"/>
  <c r="H108" i="28"/>
  <c r="H260" i="28"/>
  <c r="H69" i="28"/>
  <c r="H120" i="28"/>
  <c r="H40" i="28"/>
  <c r="H275" i="28"/>
  <c r="H66" i="28"/>
  <c r="H243" i="28"/>
  <c r="H298" i="28"/>
  <c r="H219" i="28"/>
  <c r="H240" i="28"/>
  <c r="H79" i="28"/>
  <c r="H208" i="28"/>
  <c r="H82" i="28"/>
  <c r="H251" i="28"/>
  <c r="H175" i="28"/>
  <c r="H293" i="28"/>
  <c r="H325" i="28"/>
  <c r="H76" i="28"/>
  <c r="H220" i="28"/>
  <c r="H277" i="28"/>
  <c r="H36" i="28"/>
  <c r="H94" i="28"/>
  <c r="H238" i="28"/>
  <c r="H145" i="28"/>
  <c r="H26" i="28"/>
  <c r="H114" i="28"/>
  <c r="H264" i="28"/>
  <c r="H280" i="28"/>
  <c r="H117" i="28"/>
  <c r="H154" i="28"/>
  <c r="H39" i="28"/>
  <c r="H338" i="28"/>
  <c r="H95" i="28"/>
  <c r="H85" i="28"/>
  <c r="H58" i="28"/>
  <c r="H42" i="28"/>
  <c r="H191" i="28"/>
  <c r="H170" i="28"/>
  <c r="H285" i="28"/>
  <c r="H308" i="28"/>
  <c r="H320" i="28"/>
  <c r="H324" i="28"/>
  <c r="H248" i="28"/>
  <c r="H211" i="28"/>
  <c r="H327" i="28"/>
  <c r="H23" i="28"/>
  <c r="H163" i="28"/>
  <c r="H87" i="28"/>
  <c r="H341" i="28"/>
  <c r="H168" i="28"/>
  <c r="H55" i="28"/>
  <c r="H230" i="28"/>
  <c r="H330" i="28"/>
  <c r="H269" i="28"/>
  <c r="H244" i="28"/>
  <c r="H147" i="28"/>
  <c r="H313" i="28"/>
  <c r="H318" i="28"/>
  <c r="H265" i="28"/>
  <c r="C40" i="28" l="1"/>
  <c r="I40" i="29" s="1"/>
  <c r="J40" i="29" s="1"/>
  <c r="K40" i="29" s="1"/>
  <c r="C32" i="28"/>
  <c r="I32" i="29" s="1"/>
  <c r="J32" i="29" s="1"/>
  <c r="K32" i="29" s="1"/>
  <c r="C14" i="28"/>
  <c r="C37" i="28"/>
  <c r="I37" i="29" s="1"/>
  <c r="J37" i="29" s="1"/>
  <c r="K37" i="29" s="1"/>
  <c r="C18" i="28"/>
  <c r="C34" i="28"/>
  <c r="I34" i="29" s="1"/>
  <c r="J34" i="29" s="1"/>
  <c r="K34" i="29" s="1"/>
  <c r="C38" i="28"/>
  <c r="I38" i="29" s="1"/>
  <c r="J38" i="29" s="1"/>
  <c r="K38" i="29" s="1"/>
  <c r="C21" i="28"/>
  <c r="C19" i="28"/>
  <c r="C22" i="28"/>
  <c r="C30" i="28"/>
  <c r="I30" i="29" s="1"/>
  <c r="J30" i="29" s="1"/>
  <c r="K30" i="29" s="1"/>
  <c r="C35" i="28"/>
  <c r="I35" i="29" s="1"/>
  <c r="J35" i="29" s="1"/>
  <c r="K35" i="29" s="1"/>
  <c r="C31" i="28"/>
  <c r="I31" i="29" s="1"/>
  <c r="J31" i="29" s="1"/>
  <c r="K31" i="29" s="1"/>
  <c r="C29" i="28"/>
  <c r="I29" i="29" s="1"/>
  <c r="J29" i="29" s="1"/>
  <c r="K29" i="29" s="1"/>
  <c r="C17" i="28"/>
  <c r="C23" i="28"/>
  <c r="C39" i="28"/>
  <c r="I39" i="29" s="1"/>
  <c r="J39" i="29" s="1"/>
  <c r="K39" i="29" s="1"/>
  <c r="C28" i="28"/>
  <c r="C36" i="28"/>
  <c r="I36" i="29" s="1"/>
  <c r="J36" i="29" s="1"/>
  <c r="K36" i="29" s="1"/>
  <c r="C27" i="28"/>
  <c r="I27" i="29" s="1"/>
  <c r="J27" i="29" s="1"/>
  <c r="K27" i="29" s="1"/>
  <c r="C33" i="28"/>
  <c r="I33" i="29" s="1"/>
  <c r="J33" i="29" s="1"/>
  <c r="K33" i="29" s="1"/>
  <c r="C15" i="28"/>
  <c r="C26" i="28"/>
  <c r="C24" i="28"/>
  <c r="C16" i="28"/>
  <c r="C25" i="28"/>
  <c r="C20" i="28"/>
  <c r="J13" i="31" l="1"/>
  <c r="B13" i="25" s="1"/>
  <c r="L16" i="31"/>
  <c r="B14" i="31"/>
  <c r="J14" i="31" l="1"/>
  <c r="B15" i="31"/>
  <c r="L17" i="31"/>
  <c r="B14" i="25"/>
  <c r="O13" i="25"/>
  <c r="V13" i="25" l="1"/>
  <c r="R13" i="25"/>
  <c r="Y13" i="25"/>
  <c r="AK13" i="25" s="1"/>
  <c r="U13" i="25"/>
  <c r="AG13" i="25" s="1"/>
  <c r="Q13" i="25"/>
  <c r="W13" i="25"/>
  <c r="AI13" i="25" s="1"/>
  <c r="S13" i="25"/>
  <c r="T13" i="25"/>
  <c r="AF13" i="25" s="1"/>
  <c r="P13" i="25"/>
  <c r="X13" i="25"/>
  <c r="AJ13" i="25" s="1"/>
  <c r="AH13" i="25"/>
  <c r="AC13" i="25"/>
  <c r="AD13" i="25"/>
  <c r="B15" i="25"/>
  <c r="O14" i="25"/>
  <c r="L18" i="31"/>
  <c r="B16" i="31"/>
  <c r="J15" i="31"/>
  <c r="AS13" i="25"/>
  <c r="AN13" i="25"/>
  <c r="AQ13" i="25"/>
  <c r="AW13" i="25"/>
  <c r="AR13" i="25"/>
  <c r="AP13" i="25"/>
  <c r="AO13" i="25"/>
  <c r="AV13" i="25"/>
  <c r="AT13" i="25"/>
  <c r="AU13" i="25"/>
  <c r="X14" i="25" l="1"/>
  <c r="T14" i="25"/>
  <c r="P14" i="25"/>
  <c r="AB14" i="25" s="1"/>
  <c r="W14" i="25"/>
  <c r="AI14" i="25" s="1"/>
  <c r="S14" i="25"/>
  <c r="Y14" i="25"/>
  <c r="AK14" i="25" s="1"/>
  <c r="U14" i="25"/>
  <c r="AG14" i="25" s="1"/>
  <c r="Q14" i="25"/>
  <c r="AC14" i="25" s="1"/>
  <c r="V14" i="25"/>
  <c r="AH14" i="25" s="1"/>
  <c r="R14" i="25"/>
  <c r="AD14" i="25" s="1"/>
  <c r="AJ14" i="25"/>
  <c r="AF14" i="25"/>
  <c r="AE14" i="25"/>
  <c r="BB13" i="25"/>
  <c r="BG13" i="25"/>
  <c r="BF13" i="25"/>
  <c r="BI13" i="25"/>
  <c r="BH13" i="25"/>
  <c r="BD13" i="25"/>
  <c r="AB13" i="25"/>
  <c r="AZ13" i="25" s="1"/>
  <c r="AE13" i="25"/>
  <c r="AV14" i="25"/>
  <c r="AN14" i="25"/>
  <c r="AO14" i="25"/>
  <c r="AQ14" i="25"/>
  <c r="AU14" i="25"/>
  <c r="AS14" i="25"/>
  <c r="AR14" i="25"/>
  <c r="AW14" i="25"/>
  <c r="AP14" i="25"/>
  <c r="AT14" i="25"/>
  <c r="BA13" i="25"/>
  <c r="BE13" i="25"/>
  <c r="J16" i="31"/>
  <c r="B17" i="31"/>
  <c r="L19" i="31"/>
  <c r="B16" i="25"/>
  <c r="O15" i="25"/>
  <c r="V15" i="25" l="1"/>
  <c r="R15" i="25"/>
  <c r="AD15" i="25" s="1"/>
  <c r="Y15" i="25"/>
  <c r="AK15" i="25" s="1"/>
  <c r="U15" i="25"/>
  <c r="AG15" i="25" s="1"/>
  <c r="Q15" i="25"/>
  <c r="AC15" i="25" s="1"/>
  <c r="W15" i="25"/>
  <c r="AI15" i="25" s="1"/>
  <c r="S15" i="25"/>
  <c r="AE15" i="25" s="1"/>
  <c r="P15" i="25"/>
  <c r="AB15" i="25" s="1"/>
  <c r="X15" i="25"/>
  <c r="AJ15" i="25" s="1"/>
  <c r="T15" i="25"/>
  <c r="AF15" i="25" s="1"/>
  <c r="BC13" i="25"/>
  <c r="BJ13" i="25" s="1"/>
  <c r="C13" i="25" s="1"/>
  <c r="BG14" i="25"/>
  <c r="AH15" i="25"/>
  <c r="BE14" i="25"/>
  <c r="BB14" i="25"/>
  <c r="BC14" i="25"/>
  <c r="AQ15" i="25"/>
  <c r="AW15" i="25"/>
  <c r="AV15" i="25"/>
  <c r="AT15" i="25"/>
  <c r="AO15" i="25"/>
  <c r="AP15" i="25"/>
  <c r="AU15" i="25"/>
  <c r="AR15" i="25"/>
  <c r="AN15" i="25"/>
  <c r="AS15" i="25"/>
  <c r="BD14" i="25"/>
  <c r="BH14" i="25"/>
  <c r="O16" i="25"/>
  <c r="B17" i="25"/>
  <c r="L20" i="31"/>
  <c r="BI14" i="25"/>
  <c r="B18" i="31"/>
  <c r="J17" i="31"/>
  <c r="BF14" i="25"/>
  <c r="BA14" i="25"/>
  <c r="AZ14" i="25"/>
  <c r="X16" i="25" l="1"/>
  <c r="T16" i="25"/>
  <c r="AF16" i="25" s="1"/>
  <c r="P16" i="25"/>
  <c r="AB16" i="25" s="1"/>
  <c r="W16" i="25"/>
  <c r="AI16" i="25" s="1"/>
  <c r="S16" i="25"/>
  <c r="Y16" i="25"/>
  <c r="AK16" i="25" s="1"/>
  <c r="U16" i="25"/>
  <c r="AG16" i="25" s="1"/>
  <c r="Q16" i="25"/>
  <c r="AC16" i="25" s="1"/>
  <c r="V16" i="25"/>
  <c r="AH16" i="25" s="1"/>
  <c r="R16" i="25"/>
  <c r="AD16" i="25" s="1"/>
  <c r="AJ16" i="25"/>
  <c r="AZ15" i="25"/>
  <c r="BH15" i="25"/>
  <c r="BJ14" i="25"/>
  <c r="C14" i="25" s="1"/>
  <c r="BG15" i="25"/>
  <c r="BC15" i="25"/>
  <c r="L21" i="31"/>
  <c r="AQ16" i="25"/>
  <c r="AR16" i="25"/>
  <c r="AU16" i="25"/>
  <c r="AS16" i="25"/>
  <c r="AW16" i="25"/>
  <c r="AP16" i="25"/>
  <c r="AV16" i="25"/>
  <c r="AT16" i="25"/>
  <c r="AN16" i="25"/>
  <c r="AO16" i="25"/>
  <c r="B19" i="31"/>
  <c r="J18" i="31"/>
  <c r="BD15" i="25"/>
  <c r="BB15" i="25"/>
  <c r="BA15" i="25"/>
  <c r="BF15" i="25"/>
  <c r="B18" i="25"/>
  <c r="O17" i="25"/>
  <c r="BE15" i="25"/>
  <c r="BI15" i="25"/>
  <c r="V17" i="25" l="1"/>
  <c r="R17" i="25"/>
  <c r="AD17" i="25" s="1"/>
  <c r="Y17" i="25"/>
  <c r="AK17" i="25" s="1"/>
  <c r="U17" i="25"/>
  <c r="AG17" i="25" s="1"/>
  <c r="Q17" i="25"/>
  <c r="W17" i="25"/>
  <c r="AI17" i="25" s="1"/>
  <c r="S17" i="25"/>
  <c r="AE17" i="25" s="1"/>
  <c r="X17" i="25"/>
  <c r="AJ17" i="25" s="1"/>
  <c r="T17" i="25"/>
  <c r="AF17" i="25" s="1"/>
  <c r="P17" i="25"/>
  <c r="AH17" i="25"/>
  <c r="AC17" i="25"/>
  <c r="BB16" i="25"/>
  <c r="BA16" i="25"/>
  <c r="BF16" i="25"/>
  <c r="AZ16" i="25"/>
  <c r="BH16" i="25"/>
  <c r="BJ15" i="25"/>
  <c r="C15" i="25" s="1"/>
  <c r="AE16" i="25"/>
  <c r="BD16" i="25"/>
  <c r="AP17" i="25"/>
  <c r="AV17" i="25"/>
  <c r="AQ17" i="25"/>
  <c r="AS17" i="25"/>
  <c r="AW17" i="25"/>
  <c r="AU17" i="25"/>
  <c r="AO17" i="25"/>
  <c r="AR17" i="25"/>
  <c r="AT17" i="25"/>
  <c r="AN17" i="25"/>
  <c r="B20" i="31"/>
  <c r="J19" i="31"/>
  <c r="O18" i="25"/>
  <c r="B19" i="25"/>
  <c r="BI16" i="25"/>
  <c r="BE16" i="25"/>
  <c r="BG16" i="25"/>
  <c r="L22" i="31"/>
  <c r="X18" i="25" l="1"/>
  <c r="T18" i="25"/>
  <c r="AF18" i="25" s="1"/>
  <c r="P18" i="25"/>
  <c r="AB18" i="25" s="1"/>
  <c r="W18" i="25"/>
  <c r="AI18" i="25" s="1"/>
  <c r="S18" i="25"/>
  <c r="Y18" i="25"/>
  <c r="AK18" i="25" s="1"/>
  <c r="U18" i="25"/>
  <c r="AG18" i="25" s="1"/>
  <c r="Q18" i="25"/>
  <c r="AC18" i="25" s="1"/>
  <c r="R18" i="25"/>
  <c r="AD18" i="25" s="1"/>
  <c r="V18" i="25"/>
  <c r="AH18" i="25" s="1"/>
  <c r="AJ18" i="25"/>
  <c r="AE18" i="25"/>
  <c r="BC16" i="25"/>
  <c r="BJ16" i="25" s="1"/>
  <c r="C16" i="25" s="1"/>
  <c r="BI17" i="25"/>
  <c r="BF17" i="25"/>
  <c r="BD17" i="25"/>
  <c r="B20" i="25"/>
  <c r="O19" i="25"/>
  <c r="AB17" i="25"/>
  <c r="L23" i="31"/>
  <c r="AU18" i="25"/>
  <c r="AP18" i="25"/>
  <c r="AV18" i="25"/>
  <c r="AN18" i="25"/>
  <c r="AR18" i="25"/>
  <c r="AW18" i="25"/>
  <c r="AS18" i="25"/>
  <c r="AQ18" i="25"/>
  <c r="AO18" i="25"/>
  <c r="AT18" i="25"/>
  <c r="J20" i="31"/>
  <c r="B21" i="31"/>
  <c r="BE17" i="25"/>
  <c r="BC17" i="25"/>
  <c r="AZ17" i="25"/>
  <c r="BH17" i="25"/>
  <c r="BA17" i="25"/>
  <c r="BG17" i="25"/>
  <c r="BB17" i="25"/>
  <c r="V19" i="25" l="1"/>
  <c r="R19" i="25"/>
  <c r="AD19" i="25" s="1"/>
  <c r="Y19" i="25"/>
  <c r="AK19" i="25" s="1"/>
  <c r="U19" i="25"/>
  <c r="AG19" i="25" s="1"/>
  <c r="Q19" i="25"/>
  <c r="AC19" i="25" s="1"/>
  <c r="W19" i="25"/>
  <c r="AI19" i="25" s="1"/>
  <c r="S19" i="25"/>
  <c r="X19" i="25"/>
  <c r="AJ19" i="25" s="1"/>
  <c r="T19" i="25"/>
  <c r="AF19" i="25" s="1"/>
  <c r="P19" i="25"/>
  <c r="AB19" i="25" s="1"/>
  <c r="AH19" i="25"/>
  <c r="BC18" i="25"/>
  <c r="BH18" i="25"/>
  <c r="BA18" i="25"/>
  <c r="BF18" i="25"/>
  <c r="BE18" i="25"/>
  <c r="BI18" i="25"/>
  <c r="BG18" i="25"/>
  <c r="AZ18" i="25"/>
  <c r="BJ17" i="25"/>
  <c r="C17" i="25" s="1"/>
  <c r="B22" i="31"/>
  <c r="J21" i="31"/>
  <c r="BD18" i="25"/>
  <c r="L24" i="31"/>
  <c r="BB18" i="25"/>
  <c r="AO19" i="25"/>
  <c r="AN19" i="25"/>
  <c r="AR19" i="25"/>
  <c r="AP19" i="25"/>
  <c r="AS19" i="25"/>
  <c r="AU19" i="25"/>
  <c r="AW19" i="25"/>
  <c r="AT19" i="25"/>
  <c r="AQ19" i="25"/>
  <c r="AV19" i="25"/>
  <c r="O20" i="25"/>
  <c r="B21" i="25"/>
  <c r="X20" i="25" l="1"/>
  <c r="AJ20" i="25" s="1"/>
  <c r="T20" i="25"/>
  <c r="AF20" i="25" s="1"/>
  <c r="P20" i="25"/>
  <c r="W20" i="25"/>
  <c r="AI20" i="25" s="1"/>
  <c r="V20" i="25"/>
  <c r="AH20" i="25" s="1"/>
  <c r="S20" i="25"/>
  <c r="AE20" i="25" s="1"/>
  <c r="R20" i="25"/>
  <c r="AD20" i="25" s="1"/>
  <c r="Y20" i="25"/>
  <c r="AK20" i="25" s="1"/>
  <c r="U20" i="25"/>
  <c r="AG20" i="25" s="1"/>
  <c r="Q20" i="25"/>
  <c r="AC20" i="25" s="1"/>
  <c r="AB20" i="25"/>
  <c r="BA19" i="25"/>
  <c r="BG19" i="25"/>
  <c r="BE19" i="25"/>
  <c r="BI19" i="25"/>
  <c r="BJ18" i="25"/>
  <c r="C18" i="25" s="1"/>
  <c r="AO20" i="25"/>
  <c r="AU20" i="25"/>
  <c r="AV20" i="25"/>
  <c r="AN20" i="25"/>
  <c r="AR20" i="25"/>
  <c r="AT20" i="25"/>
  <c r="AQ20" i="25"/>
  <c r="AP20" i="25"/>
  <c r="AS20" i="25"/>
  <c r="AW20" i="25"/>
  <c r="AE19" i="25"/>
  <c r="BB19" i="25"/>
  <c r="L25" i="31"/>
  <c r="BH19" i="25"/>
  <c r="B22" i="25"/>
  <c r="O21" i="25"/>
  <c r="BF19" i="25"/>
  <c r="BD19" i="25"/>
  <c r="AZ19" i="25"/>
  <c r="J22" i="31"/>
  <c r="B23" i="31"/>
  <c r="V21" i="25" l="1"/>
  <c r="AH21" i="25" s="1"/>
  <c r="R21" i="25"/>
  <c r="AD21" i="25" s="1"/>
  <c r="Q21" i="25"/>
  <c r="AC21" i="25" s="1"/>
  <c r="T21" i="25"/>
  <c r="AF21" i="25" s="1"/>
  <c r="Y21" i="25"/>
  <c r="AK21" i="25" s="1"/>
  <c r="U21" i="25"/>
  <c r="AG21" i="25" s="1"/>
  <c r="W21" i="25"/>
  <c r="AI21" i="25" s="1"/>
  <c r="S21" i="25"/>
  <c r="AE21" i="25" s="1"/>
  <c r="X21" i="25"/>
  <c r="AJ21" i="25" s="1"/>
  <c r="P21" i="25"/>
  <c r="AB21" i="25" s="1"/>
  <c r="BC19" i="25"/>
  <c r="BJ19" i="25" s="1"/>
  <c r="C19" i="25" s="1"/>
  <c r="BH20" i="25"/>
  <c r="BI20" i="25"/>
  <c r="AZ20" i="25"/>
  <c r="BF20" i="25"/>
  <c r="BB20" i="25"/>
  <c r="L26" i="31"/>
  <c r="BE20" i="25"/>
  <c r="BC20" i="25"/>
  <c r="BA20" i="25"/>
  <c r="BD20" i="25"/>
  <c r="AU21" i="25"/>
  <c r="AT21" i="25"/>
  <c r="AP21" i="25"/>
  <c r="AO21" i="25"/>
  <c r="AW21" i="25"/>
  <c r="AQ21" i="25"/>
  <c r="AN21" i="25"/>
  <c r="AR21" i="25"/>
  <c r="AS21" i="25"/>
  <c r="AV21" i="25"/>
  <c r="B24" i="31"/>
  <c r="J23" i="31"/>
  <c r="B23" i="25"/>
  <c r="O22" i="25"/>
  <c r="BG20" i="25"/>
  <c r="X22" i="25" l="1"/>
  <c r="T22" i="25"/>
  <c r="AF22" i="25" s="1"/>
  <c r="P22" i="25"/>
  <c r="AB22" i="25" s="1"/>
  <c r="R22" i="25"/>
  <c r="AD22" i="25" s="1"/>
  <c r="W22" i="25"/>
  <c r="AI22" i="25" s="1"/>
  <c r="S22" i="25"/>
  <c r="AE22" i="25" s="1"/>
  <c r="V22" i="25"/>
  <c r="AH22" i="25" s="1"/>
  <c r="Y22" i="25"/>
  <c r="AK22" i="25" s="1"/>
  <c r="U22" i="25"/>
  <c r="AG22" i="25" s="1"/>
  <c r="Q22" i="25"/>
  <c r="AC22" i="25" s="1"/>
  <c r="AJ22" i="25"/>
  <c r="BA21" i="25"/>
  <c r="BD21" i="25"/>
  <c r="BJ20" i="25"/>
  <c r="C20" i="25" s="1"/>
  <c r="BE21" i="25"/>
  <c r="BC21" i="25"/>
  <c r="BH21" i="25"/>
  <c r="B24" i="25"/>
  <c r="O23" i="25"/>
  <c r="BB21" i="25"/>
  <c r="BI21" i="25"/>
  <c r="B25" i="31"/>
  <c r="J24" i="31"/>
  <c r="BF21" i="25"/>
  <c r="L27" i="31"/>
  <c r="AO22" i="25"/>
  <c r="AS22" i="25"/>
  <c r="AV22" i="25"/>
  <c r="AN22" i="25"/>
  <c r="AQ22" i="25"/>
  <c r="AR22" i="25"/>
  <c r="AT22" i="25"/>
  <c r="AU22" i="25"/>
  <c r="AP22" i="25"/>
  <c r="AW22" i="25"/>
  <c r="AZ21" i="25"/>
  <c r="BG21" i="25"/>
  <c r="V23" i="25" l="1"/>
  <c r="R23" i="25"/>
  <c r="AD23" i="25" s="1"/>
  <c r="X23" i="25"/>
  <c r="T23" i="25"/>
  <c r="AF23" i="25" s="1"/>
  <c r="Y23" i="25"/>
  <c r="U23" i="25"/>
  <c r="AG23" i="25" s="1"/>
  <c r="Q23" i="25"/>
  <c r="AC23" i="25" s="1"/>
  <c r="W23" i="25"/>
  <c r="AI23" i="25" s="1"/>
  <c r="S23" i="25"/>
  <c r="AE23" i="25" s="1"/>
  <c r="P23" i="25"/>
  <c r="AB23" i="25" s="1"/>
  <c r="AJ23" i="25"/>
  <c r="AH23" i="25"/>
  <c r="AK23" i="25"/>
  <c r="BD22" i="25"/>
  <c r="BG22" i="25"/>
  <c r="BI22" i="25"/>
  <c r="BA22" i="25"/>
  <c r="BJ21" i="25"/>
  <c r="C21" i="25" s="1"/>
  <c r="BH22" i="25"/>
  <c r="BF22" i="25"/>
  <c r="BC22" i="25"/>
  <c r="BB22" i="25"/>
  <c r="BE22" i="25"/>
  <c r="B26" i="31"/>
  <c r="J25" i="31"/>
  <c r="AS23" i="25"/>
  <c r="AO23" i="25"/>
  <c r="AT23" i="25"/>
  <c r="AQ23" i="25"/>
  <c r="AW23" i="25"/>
  <c r="AV23" i="25"/>
  <c r="AR23" i="25"/>
  <c r="AN23" i="25"/>
  <c r="AU23" i="25"/>
  <c r="AP23" i="25"/>
  <c r="AZ22" i="25"/>
  <c r="L28" i="31"/>
  <c r="O24" i="25"/>
  <c r="B25" i="25"/>
  <c r="X24" i="25" l="1"/>
  <c r="AJ24" i="25" s="1"/>
  <c r="T24" i="25"/>
  <c r="AF24" i="25" s="1"/>
  <c r="P24" i="25"/>
  <c r="V24" i="25"/>
  <c r="AH24" i="25" s="1"/>
  <c r="W24" i="25"/>
  <c r="AI24" i="25" s="1"/>
  <c r="S24" i="25"/>
  <c r="AE24" i="25" s="1"/>
  <c r="R24" i="25"/>
  <c r="AD24" i="25" s="1"/>
  <c r="Y24" i="25"/>
  <c r="AK24" i="25" s="1"/>
  <c r="U24" i="25"/>
  <c r="AG24" i="25" s="1"/>
  <c r="Q24" i="25"/>
  <c r="AC24" i="25" s="1"/>
  <c r="AB24" i="25"/>
  <c r="AZ23" i="25"/>
  <c r="BD23" i="25"/>
  <c r="BJ22" i="25"/>
  <c r="C22" i="25" s="1"/>
  <c r="BC23" i="25"/>
  <c r="BH23" i="25"/>
  <c r="BB23" i="25"/>
  <c r="BA23" i="25"/>
  <c r="AV24" i="25"/>
  <c r="AO24" i="25"/>
  <c r="AR24" i="25"/>
  <c r="AW24" i="25"/>
  <c r="AQ24" i="25"/>
  <c r="AT24" i="25"/>
  <c r="AS24" i="25"/>
  <c r="AN24" i="25"/>
  <c r="AU24" i="25"/>
  <c r="AP24" i="25"/>
  <c r="BI23" i="25"/>
  <c r="BE23" i="25"/>
  <c r="J26" i="31"/>
  <c r="B27" i="31"/>
  <c r="B26" i="25"/>
  <c r="O25" i="25"/>
  <c r="L29" i="31"/>
  <c r="BG23" i="25"/>
  <c r="BF23" i="25"/>
  <c r="V25" i="25" l="1"/>
  <c r="R25" i="25"/>
  <c r="AD25" i="25" s="1"/>
  <c r="X25" i="25"/>
  <c r="T25" i="25"/>
  <c r="AF25" i="25" s="1"/>
  <c r="Y25" i="25"/>
  <c r="U25" i="25"/>
  <c r="AG25" i="25" s="1"/>
  <c r="Q25" i="25"/>
  <c r="AC25" i="25" s="1"/>
  <c r="P25" i="25"/>
  <c r="AB25" i="25" s="1"/>
  <c r="W25" i="25"/>
  <c r="AI25" i="25" s="1"/>
  <c r="S25" i="25"/>
  <c r="AE25" i="25" s="1"/>
  <c r="AJ25" i="25"/>
  <c r="AK25" i="25"/>
  <c r="AH25" i="25"/>
  <c r="AZ24" i="25"/>
  <c r="BJ23" i="25"/>
  <c r="C23" i="25" s="1"/>
  <c r="BC24" i="25"/>
  <c r="BH24" i="25"/>
  <c r="AT25" i="25"/>
  <c r="AS25" i="25"/>
  <c r="AP25" i="25"/>
  <c r="AO25" i="25"/>
  <c r="AV25" i="25"/>
  <c r="AW25" i="25"/>
  <c r="AR25" i="25"/>
  <c r="AU25" i="25"/>
  <c r="AQ25" i="25"/>
  <c r="AN25" i="25"/>
  <c r="BG24" i="25"/>
  <c r="BE24" i="25"/>
  <c r="BD24" i="25"/>
  <c r="BA24" i="25"/>
  <c r="L30" i="31"/>
  <c r="B27" i="25"/>
  <c r="B28" i="25" s="1"/>
  <c r="O26" i="25"/>
  <c r="BF24" i="25"/>
  <c r="BI24" i="25"/>
  <c r="BB24" i="25"/>
  <c r="B28" i="31"/>
  <c r="J27" i="31"/>
  <c r="X26" i="25" l="1"/>
  <c r="T26" i="25"/>
  <c r="AF26" i="25" s="1"/>
  <c r="P26" i="25"/>
  <c r="AB26" i="25" s="1"/>
  <c r="V26" i="25"/>
  <c r="AH26" i="25" s="1"/>
  <c r="W26" i="25"/>
  <c r="S26" i="25"/>
  <c r="AE26" i="25" s="1"/>
  <c r="R26" i="25"/>
  <c r="AD26" i="25" s="1"/>
  <c r="Y26" i="25"/>
  <c r="AK26" i="25" s="1"/>
  <c r="U26" i="25"/>
  <c r="AG26" i="25" s="1"/>
  <c r="Q26" i="25"/>
  <c r="AC26" i="25" s="1"/>
  <c r="AJ26" i="25"/>
  <c r="AI26" i="25"/>
  <c r="O28" i="25"/>
  <c r="B29" i="25"/>
  <c r="BG25" i="25"/>
  <c r="BD25" i="25"/>
  <c r="BC25" i="25"/>
  <c r="BJ24" i="25"/>
  <c r="C24" i="25" s="1"/>
  <c r="BA25" i="25"/>
  <c r="BE25" i="25"/>
  <c r="BI25" i="25"/>
  <c r="AZ25" i="25"/>
  <c r="BB25" i="25"/>
  <c r="BF25" i="25"/>
  <c r="B29" i="31"/>
  <c r="J28" i="31"/>
  <c r="AV26" i="25"/>
  <c r="AW26" i="25"/>
  <c r="AR26" i="25"/>
  <c r="AO26" i="25"/>
  <c r="AU26" i="25"/>
  <c r="AT26" i="25"/>
  <c r="AP26" i="25"/>
  <c r="AN26" i="25"/>
  <c r="AS26" i="25"/>
  <c r="AQ26" i="25"/>
  <c r="BH25" i="25"/>
  <c r="O27" i="25"/>
  <c r="L31" i="31"/>
  <c r="V27" i="25" l="1"/>
  <c r="R27" i="25"/>
  <c r="X27" i="25"/>
  <c r="AJ27" i="25" s="1"/>
  <c r="T27" i="25"/>
  <c r="AF27" i="25" s="1"/>
  <c r="Y27" i="25"/>
  <c r="U27" i="25"/>
  <c r="Q27" i="25"/>
  <c r="AC27" i="25" s="1"/>
  <c r="P27" i="25"/>
  <c r="AB27" i="25" s="1"/>
  <c r="W27" i="25"/>
  <c r="S27" i="25"/>
  <c r="AE27" i="25" s="1"/>
  <c r="X28" i="25"/>
  <c r="AJ28" i="25" s="1"/>
  <c r="T28" i="25"/>
  <c r="AF28" i="25" s="1"/>
  <c r="P28" i="25"/>
  <c r="AB28" i="25" s="1"/>
  <c r="V28" i="25"/>
  <c r="AH28" i="25" s="1"/>
  <c r="W28" i="25"/>
  <c r="AI28" i="25" s="1"/>
  <c r="S28" i="25"/>
  <c r="AE28" i="25" s="1"/>
  <c r="R28" i="25"/>
  <c r="Y28" i="25"/>
  <c r="AK28" i="25" s="1"/>
  <c r="U28" i="25"/>
  <c r="AG28" i="25" s="1"/>
  <c r="Q28" i="25"/>
  <c r="AC28" i="25" s="1"/>
  <c r="AH27" i="25"/>
  <c r="AD27" i="25"/>
  <c r="AG27" i="25"/>
  <c r="AK27" i="25"/>
  <c r="AI27" i="25"/>
  <c r="B30" i="25"/>
  <c r="O29" i="25"/>
  <c r="AQ28" i="25"/>
  <c r="AU28" i="25"/>
  <c r="AN28" i="25"/>
  <c r="AR28" i="25"/>
  <c r="AV28" i="25"/>
  <c r="AO28" i="25"/>
  <c r="AS28" i="25"/>
  <c r="AW28" i="25"/>
  <c r="AD28" i="25"/>
  <c r="AP28" i="25"/>
  <c r="AT28" i="25"/>
  <c r="AZ26" i="25"/>
  <c r="BE26" i="25"/>
  <c r="BG26" i="25"/>
  <c r="BC26" i="25"/>
  <c r="BI26" i="25"/>
  <c r="BF26" i="25"/>
  <c r="BJ25" i="25"/>
  <c r="C25" i="25" s="1"/>
  <c r="BD26" i="25"/>
  <c r="BH26" i="25"/>
  <c r="B30" i="31"/>
  <c r="J29" i="31"/>
  <c r="L32" i="31"/>
  <c r="AT27" i="25"/>
  <c r="AQ27" i="25"/>
  <c r="AU27" i="25"/>
  <c r="AW27" i="25"/>
  <c r="AP27" i="25"/>
  <c r="AS27" i="25"/>
  <c r="AV27" i="25"/>
  <c r="AN27" i="25"/>
  <c r="AR27" i="25"/>
  <c r="AO27" i="25"/>
  <c r="BB26" i="25"/>
  <c r="BA26" i="25"/>
  <c r="V29" i="25" l="1"/>
  <c r="R29" i="25"/>
  <c r="AD29" i="25" s="1"/>
  <c r="X29" i="25"/>
  <c r="AJ29" i="25" s="1"/>
  <c r="T29" i="25"/>
  <c r="AF29" i="25" s="1"/>
  <c r="Y29" i="25"/>
  <c r="U29" i="25"/>
  <c r="AG29" i="25" s="1"/>
  <c r="Q29" i="25"/>
  <c r="AC29" i="25" s="1"/>
  <c r="P29" i="25"/>
  <c r="AB29" i="25" s="1"/>
  <c r="W29" i="25"/>
  <c r="AI29" i="25" s="1"/>
  <c r="S29" i="25"/>
  <c r="AE29" i="25" s="1"/>
  <c r="AH29" i="25"/>
  <c r="AK29" i="25"/>
  <c r="BD28" i="25"/>
  <c r="AO29" i="25"/>
  <c r="AS29" i="25"/>
  <c r="AW29" i="25"/>
  <c r="AP29" i="25"/>
  <c r="AT29" i="25"/>
  <c r="AQ29" i="25"/>
  <c r="AU29" i="25"/>
  <c r="AR29" i="25"/>
  <c r="AV29" i="25"/>
  <c r="AN29" i="25"/>
  <c r="BB28" i="25"/>
  <c r="BI28" i="25"/>
  <c r="BG28" i="25"/>
  <c r="AZ28" i="25"/>
  <c r="BF28" i="25"/>
  <c r="BA28" i="25"/>
  <c r="BH28" i="25"/>
  <c r="BE28" i="25"/>
  <c r="BC28" i="25"/>
  <c r="O30" i="25"/>
  <c r="B31" i="25"/>
  <c r="BE27" i="25"/>
  <c r="BJ26" i="25"/>
  <c r="C26" i="25" s="1"/>
  <c r="BD27" i="25"/>
  <c r="J30" i="31"/>
  <c r="B31" i="31"/>
  <c r="BG27" i="25"/>
  <c r="BH27" i="25"/>
  <c r="AZ27" i="25"/>
  <c r="BB27" i="25"/>
  <c r="BA27" i="25"/>
  <c r="BC27" i="25"/>
  <c r="BI27" i="25"/>
  <c r="L33" i="31"/>
  <c r="BF27" i="25"/>
  <c r="X30" i="25" l="1"/>
  <c r="T30" i="25"/>
  <c r="AF30" i="25" s="1"/>
  <c r="P30" i="25"/>
  <c r="AB30" i="25" s="1"/>
  <c r="V30" i="25"/>
  <c r="AH30" i="25" s="1"/>
  <c r="W30" i="25"/>
  <c r="AI30" i="25" s="1"/>
  <c r="S30" i="25"/>
  <c r="AE30" i="25" s="1"/>
  <c r="R30" i="25"/>
  <c r="AD30" i="25" s="1"/>
  <c r="Y30" i="25"/>
  <c r="AK30" i="25" s="1"/>
  <c r="U30" i="25"/>
  <c r="AG30" i="25" s="1"/>
  <c r="Q30" i="25"/>
  <c r="AC30" i="25" s="1"/>
  <c r="AJ30" i="25"/>
  <c r="BD29" i="25"/>
  <c r="BA29" i="25"/>
  <c r="BH29" i="25"/>
  <c r="BG29" i="25"/>
  <c r="BI29" i="25"/>
  <c r="BC29" i="25"/>
  <c r="BB29" i="25"/>
  <c r="B32" i="25"/>
  <c r="O31" i="25"/>
  <c r="BE29" i="25"/>
  <c r="AQ30" i="25"/>
  <c r="AU30" i="25"/>
  <c r="AS30" i="25"/>
  <c r="AN30" i="25"/>
  <c r="AR30" i="25"/>
  <c r="AV30" i="25"/>
  <c r="AO30" i="25"/>
  <c r="AW30" i="25"/>
  <c r="AT30" i="25"/>
  <c r="AP30" i="25"/>
  <c r="AZ29" i="25"/>
  <c r="BJ28" i="25"/>
  <c r="C28" i="25" s="1"/>
  <c r="BF29" i="25"/>
  <c r="BJ27" i="25"/>
  <c r="C27" i="25" s="1"/>
  <c r="B32" i="31"/>
  <c r="J31" i="31"/>
  <c r="L34" i="31"/>
  <c r="V31" i="25" l="1"/>
  <c r="AH31" i="25" s="1"/>
  <c r="R31" i="25"/>
  <c r="AD31" i="25" s="1"/>
  <c r="T31" i="25"/>
  <c r="AF31" i="25" s="1"/>
  <c r="Y31" i="25"/>
  <c r="AK31" i="25" s="1"/>
  <c r="U31" i="25"/>
  <c r="AG31" i="25" s="1"/>
  <c r="Q31" i="25"/>
  <c r="AC31" i="25" s="1"/>
  <c r="X31" i="25"/>
  <c r="AJ31" i="25" s="1"/>
  <c r="P31" i="25"/>
  <c r="AB31" i="25" s="1"/>
  <c r="W31" i="25"/>
  <c r="AI31" i="25" s="1"/>
  <c r="S31" i="25"/>
  <c r="AE31" i="25" s="1"/>
  <c r="AZ30" i="25"/>
  <c r="BE30" i="25"/>
  <c r="BF30" i="25"/>
  <c r="BJ29" i="25"/>
  <c r="C29" i="25" s="1"/>
  <c r="BB30" i="25"/>
  <c r="BD30" i="25"/>
  <c r="BA30" i="25"/>
  <c r="BC30" i="25"/>
  <c r="AO31" i="25"/>
  <c r="AS31" i="25"/>
  <c r="AW31" i="25"/>
  <c r="AQ31" i="25"/>
  <c r="AU31" i="25"/>
  <c r="AP31" i="25"/>
  <c r="AT31" i="25"/>
  <c r="AN31" i="25"/>
  <c r="AV31" i="25"/>
  <c r="AR31" i="25"/>
  <c r="O32" i="25"/>
  <c r="BH30" i="25"/>
  <c r="BI30" i="25"/>
  <c r="BG30" i="25"/>
  <c r="J32" i="31"/>
  <c r="B33" i="31"/>
  <c r="X32" i="25" l="1"/>
  <c r="T32" i="25"/>
  <c r="P32" i="25"/>
  <c r="AB32" i="25" s="1"/>
  <c r="V32" i="25"/>
  <c r="AH32" i="25" s="1"/>
  <c r="R32" i="25"/>
  <c r="W32" i="25"/>
  <c r="AI32" i="25" s="1"/>
  <c r="S32" i="25"/>
  <c r="AE32" i="25" s="1"/>
  <c r="Y32" i="25"/>
  <c r="AK32" i="25" s="1"/>
  <c r="U32" i="25"/>
  <c r="AG32" i="25" s="1"/>
  <c r="Q32" i="25"/>
  <c r="AC32" i="25" s="1"/>
  <c r="AF32" i="25"/>
  <c r="AJ32" i="25"/>
  <c r="AZ31" i="25"/>
  <c r="BB31" i="25"/>
  <c r="BA31" i="25"/>
  <c r="BD31" i="25"/>
  <c r="BJ30" i="25"/>
  <c r="C30" i="25" s="1"/>
  <c r="BC31" i="25"/>
  <c r="BG31" i="25"/>
  <c r="BE31" i="25"/>
  <c r="AQ32" i="25"/>
  <c r="AU32" i="25"/>
  <c r="AN32" i="25"/>
  <c r="AR32" i="25"/>
  <c r="AV32" i="25"/>
  <c r="AP32" i="25"/>
  <c r="AT32" i="25"/>
  <c r="AO32" i="25"/>
  <c r="AW32" i="25"/>
  <c r="AS32" i="25"/>
  <c r="AD32" i="25"/>
  <c r="BH31" i="25"/>
  <c r="BF31" i="25"/>
  <c r="BI31" i="25"/>
  <c r="B33" i="25"/>
  <c r="B34" i="31"/>
  <c r="J33" i="31"/>
  <c r="BI32" i="25" l="1"/>
  <c r="BD32" i="25"/>
  <c r="BB32" i="25"/>
  <c r="BF32" i="25"/>
  <c r="BJ31" i="25"/>
  <c r="C31" i="25" s="1"/>
  <c r="BE32" i="25"/>
  <c r="BC32" i="25"/>
  <c r="AZ32" i="25"/>
  <c r="BG32" i="25"/>
  <c r="BA32" i="25"/>
  <c r="BH32" i="25"/>
  <c r="B35" i="31"/>
  <c r="J34" i="31"/>
  <c r="O33" i="25"/>
  <c r="V33" i="25" l="1"/>
  <c r="R33" i="25"/>
  <c r="AD33" i="25" s="1"/>
  <c r="X33" i="25"/>
  <c r="AJ33" i="25" s="1"/>
  <c r="T33" i="25"/>
  <c r="AF33" i="25" s="1"/>
  <c r="Y33" i="25"/>
  <c r="U33" i="25"/>
  <c r="AG33" i="25" s="1"/>
  <c r="Q33" i="25"/>
  <c r="AC33" i="25" s="1"/>
  <c r="P33" i="25"/>
  <c r="AB33" i="25" s="1"/>
  <c r="W33" i="25"/>
  <c r="AI33" i="25" s="1"/>
  <c r="S33" i="25"/>
  <c r="AE33" i="25" s="1"/>
  <c r="AH33" i="25"/>
  <c r="AK33" i="25"/>
  <c r="BJ32" i="25"/>
  <c r="C32" i="25" s="1"/>
  <c r="AQ33" i="25"/>
  <c r="AP33" i="25"/>
  <c r="AU33" i="25"/>
  <c r="AR33" i="25"/>
  <c r="AT33" i="25"/>
  <c r="AV33" i="25"/>
  <c r="AN33" i="25"/>
  <c r="AO33" i="25"/>
  <c r="AS33" i="25"/>
  <c r="AW33" i="25"/>
  <c r="B36" i="31"/>
  <c r="J35" i="31"/>
  <c r="BB33" i="25" l="1"/>
  <c r="BH33" i="25"/>
  <c r="BF33" i="25"/>
  <c r="BA33" i="25"/>
  <c r="BE33" i="25"/>
  <c r="BD33" i="25"/>
  <c r="J36" i="31"/>
  <c r="B37" i="31"/>
  <c r="BG33" i="25"/>
  <c r="AZ33" i="25"/>
  <c r="BI33" i="25"/>
  <c r="BC33" i="25"/>
  <c r="BJ33" i="25" l="1"/>
  <c r="C33" i="25" s="1"/>
  <c r="B38" i="31"/>
  <c r="J37" i="31"/>
  <c r="J38" i="31" l="1"/>
  <c r="B39" i="31"/>
  <c r="J39" i="31" l="1"/>
  <c r="B40" i="31"/>
  <c r="J40" i="31" l="1"/>
  <c r="B41" i="31"/>
  <c r="J41" i="31" l="1"/>
  <c r="B42" i="31"/>
  <c r="J42" i="31" l="1"/>
  <c r="B43" i="31"/>
  <c r="J43" i="31" l="1"/>
  <c r="B44" i="31"/>
  <c r="J44" i="31" l="1"/>
  <c r="B45" i="31"/>
  <c r="J45" i="31" l="1"/>
  <c r="B46" i="31"/>
  <c r="J46" i="31" l="1"/>
  <c r="B47" i="31"/>
  <c r="J47" i="31" l="1"/>
  <c r="B48" i="31"/>
  <c r="J48" i="31" l="1"/>
  <c r="B49" i="31"/>
  <c r="B50" i="31" l="1"/>
  <c r="J49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J56" i="31" l="1"/>
  <c r="B57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B67" i="31" l="1"/>
  <c r="J66" i="31"/>
  <c r="J67" i="31" l="1"/>
  <c r="B68" i="31"/>
  <c r="J68" i="31" l="1"/>
  <c r="B69" i="31"/>
  <c r="B70" i="31" l="1"/>
  <c r="J69" i="31"/>
  <c r="J70" i="31" l="1"/>
  <c r="B71" i="31"/>
  <c r="J71" i="31" l="1"/>
  <c r="B72" i="31"/>
  <c r="J72" i="31" l="1"/>
  <c r="B73" i="31"/>
  <c r="J73" i="31" l="1"/>
  <c r="B74" i="31"/>
  <c r="J74" i="31" l="1"/>
  <c r="B75" i="31"/>
  <c r="J75" i="31" l="1"/>
  <c r="B76" i="31"/>
  <c r="J76" i="31" l="1"/>
  <c r="B77" i="31"/>
  <c r="J77" i="31" l="1"/>
  <c r="B78" i="31"/>
  <c r="B79" i="31" l="1"/>
  <c r="J78" i="31"/>
  <c r="J79" i="31" l="1"/>
  <c r="B80" i="31"/>
  <c r="J80" i="31" l="1"/>
  <c r="B81" i="31"/>
  <c r="J81" i="31" l="1"/>
  <c r="B82" i="31"/>
  <c r="B83" i="31" l="1"/>
  <c r="J82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B106" i="31" l="1"/>
  <c r="J105" i="31"/>
  <c r="J106" i="31" l="1"/>
  <c r="B107" i="31"/>
  <c r="B108" i="31" l="1"/>
  <c r="J107" i="31"/>
  <c r="J108" i="31" l="1"/>
  <c r="B109" i="31"/>
  <c r="J109" i="31" l="1"/>
  <c r="B110" i="31"/>
  <c r="J110" i="31" l="1"/>
  <c r="B111" i="31"/>
  <c r="J111" i="31" l="1"/>
  <c r="B112" i="31"/>
  <c r="B113" i="31" l="1"/>
  <c r="J112" i="31"/>
  <c r="J113" i="31" l="1"/>
  <c r="B114" i="31"/>
  <c r="J114" i="31" l="1"/>
  <c r="B115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J134" i="31" l="1"/>
  <c r="B135" i="31"/>
  <c r="J135" i="31" l="1"/>
  <c r="B136" i="31"/>
  <c r="J136" i="31" l="1"/>
  <c r="B137" i="31"/>
  <c r="J137" i="31" l="1"/>
  <c r="B138" i="31"/>
  <c r="B139" i="31" l="1"/>
  <c r="J138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J145" i="31" l="1"/>
  <c r="B146" i="31"/>
  <c r="J146" i="31" l="1"/>
  <c r="B147" i="31"/>
  <c r="J147" i="31" l="1"/>
  <c r="B148" i="31"/>
  <c r="J148" i="31" l="1"/>
  <c r="B149" i="31"/>
  <c r="J149" i="31" l="1"/>
  <c r="B150" i="31"/>
  <c r="B151" i="31" l="1"/>
  <c r="J150" i="31"/>
  <c r="J151" i="31" l="1"/>
  <c r="B152" i="31"/>
  <c r="B153" i="31" l="1"/>
  <c r="J152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J163" i="31" l="1"/>
  <c r="B164" i="31"/>
  <c r="B165" i="31" l="1"/>
  <c r="J164" i="31"/>
  <c r="J165" i="31" l="1"/>
  <c r="B166" i="31"/>
  <c r="J166" i="31" l="1"/>
  <c r="B167" i="31"/>
  <c r="J167" i="31" l="1"/>
  <c r="B168" i="31"/>
  <c r="J168" i="31" l="1"/>
  <c r="B169" i="31"/>
  <c r="J169" i="31" l="1"/>
  <c r="B170" i="31"/>
  <c r="J170" i="31" l="1"/>
  <c r="B171" i="31"/>
  <c r="J171" i="31" l="1"/>
  <c r="B172" i="31"/>
  <c r="B173" i="31" l="1"/>
  <c r="J172" i="31"/>
  <c r="J173" i="31" l="1"/>
  <c r="B174" i="31"/>
  <c r="J174" i="31" l="1"/>
  <c r="B175" i="31"/>
  <c r="B176" i="31" l="1"/>
  <c r="J175" i="31"/>
  <c r="J176" i="31" l="1"/>
  <c r="B177" i="31"/>
  <c r="J177" i="31" l="1"/>
  <c r="B178" i="31"/>
  <c r="J178" i="31" l="1"/>
  <c r="B179" i="31"/>
  <c r="J179" i="31" l="1"/>
  <c r="B180" i="31"/>
  <c r="J180" i="31" l="1"/>
  <c r="B181" i="31"/>
  <c r="B182" i="31" l="1"/>
  <c r="J181" i="31"/>
  <c r="J182" i="31" l="1"/>
  <c r="B183" i="31"/>
  <c r="J183" i="31" l="1"/>
  <c r="B184" i="31"/>
  <c r="J184" i="31" l="1"/>
  <c r="B185" i="31"/>
  <c r="B186" i="31" l="1"/>
  <c r="J185" i="31"/>
  <c r="J186" i="31" l="1"/>
  <c r="B187" i="31"/>
  <c r="J187" i="31" l="1"/>
  <c r="B188" i="31"/>
  <c r="J188" i="31" l="1"/>
  <c r="B189" i="31"/>
  <c r="J189" i="31" l="1"/>
  <c r="B190" i="31"/>
  <c r="B191" i="31" l="1"/>
  <c r="J190" i="31"/>
  <c r="B192" i="31" l="1"/>
  <c r="J191" i="31"/>
  <c r="B193" i="31" l="1"/>
  <c r="J192" i="31"/>
  <c r="B194" i="31" l="1"/>
  <c r="J193" i="31"/>
  <c r="J194" i="31" l="1"/>
  <c r="B195" i="31"/>
  <c r="B196" i="31" l="1"/>
  <c r="J195" i="31"/>
  <c r="J196" i="31" l="1"/>
  <c r="B197" i="31"/>
  <c r="J197" i="31" l="1"/>
  <c r="B198" i="31"/>
  <c r="B199" i="31" l="1"/>
  <c r="J198" i="31"/>
  <c r="J199" i="31" l="1"/>
  <c r="B200" i="31"/>
  <c r="J200" i="31" l="1"/>
  <c r="B201" i="31"/>
  <c r="B202" i="31" l="1"/>
  <c r="J201" i="31"/>
  <c r="J202" i="31" l="1"/>
  <c r="B203" i="31"/>
  <c r="J203" i="31" l="1"/>
  <c r="B204" i="31"/>
  <c r="J204" i="31" l="1"/>
  <c r="B205" i="31"/>
  <c r="J205" i="31" l="1"/>
  <c r="B206" i="31"/>
  <c r="B207" i="31" l="1"/>
  <c r="J206" i="31"/>
  <c r="B208" i="31" l="1"/>
  <c r="J207" i="31"/>
  <c r="B209" i="31" l="1"/>
  <c r="J208" i="31"/>
  <c r="B210" i="31" l="1"/>
  <c r="J209" i="31"/>
  <c r="B211" i="31" l="1"/>
  <c r="J210" i="31"/>
  <c r="B212" i="31" l="1"/>
  <c r="J211" i="31"/>
  <c r="B213" i="31" l="1"/>
  <c r="J212" i="31"/>
  <c r="B214" i="31" l="1"/>
  <c r="J213" i="31"/>
  <c r="B215" i="31" l="1"/>
  <c r="J214" i="31"/>
  <c r="B216" i="31" l="1"/>
  <c r="J215" i="31"/>
  <c r="J216" i="31" l="1"/>
  <c r="B217" i="31"/>
  <c r="J217" i="31" l="1"/>
  <c r="B218" i="31"/>
  <c r="J218" i="31" l="1"/>
  <c r="B219" i="31"/>
  <c r="J219" i="31" l="1"/>
  <c r="B220" i="31"/>
  <c r="B221" i="31" l="1"/>
  <c r="J220" i="31"/>
  <c r="B222" i="31" l="1"/>
  <c r="J221" i="31"/>
  <c r="J222" i="31" l="1"/>
  <c r="B223" i="31"/>
  <c r="J223" i="31" l="1"/>
  <c r="B224" i="31"/>
  <c r="B225" i="31" l="1"/>
  <c r="J224" i="31"/>
  <c r="J225" i="31" l="1"/>
  <c r="B226" i="31"/>
  <c r="J226" i="31" l="1"/>
  <c r="B227" i="31"/>
  <c r="J227" i="31" l="1"/>
  <c r="B228" i="31"/>
  <c r="B229" i="31" l="1"/>
  <c r="J228" i="31"/>
  <c r="B230" i="31" l="1"/>
  <c r="J229" i="31"/>
  <c r="B231" i="31" l="1"/>
  <c r="J230" i="31"/>
  <c r="B232" i="31" l="1"/>
  <c r="J231" i="31"/>
  <c r="B233" i="31" l="1"/>
  <c r="J232" i="31"/>
  <c r="B234" i="31" l="1"/>
  <c r="J233" i="31"/>
  <c r="B235" i="31" l="1"/>
  <c r="J234" i="31"/>
  <c r="B236" i="31" l="1"/>
  <c r="J235" i="31"/>
  <c r="B237" i="31" l="1"/>
  <c r="J236" i="31"/>
  <c r="B238" i="31" l="1"/>
  <c r="J237" i="31"/>
  <c r="B239" i="31" l="1"/>
  <c r="J238" i="31"/>
  <c r="B240" i="31" l="1"/>
  <c r="J239" i="31"/>
  <c r="J240" i="31" l="1"/>
  <c r="B241" i="31"/>
  <c r="J241" i="31" l="1"/>
  <c r="B242" i="31"/>
  <c r="J242" i="31" l="1"/>
  <c r="B243" i="31"/>
  <c r="M241" i="31"/>
  <c r="B244" i="31" l="1"/>
  <c r="J243" i="31"/>
  <c r="M242" i="31"/>
  <c r="M243" i="31" l="1"/>
  <c r="B245" i="31"/>
  <c r="J244" i="31"/>
  <c r="M244" i="31" l="1"/>
  <c r="J245" i="31"/>
  <c r="B246" i="31"/>
  <c r="J246" i="31" l="1"/>
  <c r="B247" i="31"/>
  <c r="M245" i="31"/>
  <c r="B248" i="31" l="1"/>
  <c r="J247" i="31"/>
  <c r="M246" i="31"/>
  <c r="M247" i="31" l="1"/>
  <c r="B249" i="31"/>
  <c r="J248" i="31"/>
  <c r="M248" i="31" l="1"/>
  <c r="J249" i="31"/>
  <c r="B250" i="31"/>
  <c r="M249" i="31" l="1"/>
  <c r="B251" i="31"/>
  <c r="J250" i="31"/>
  <c r="M250" i="31" l="1"/>
  <c r="B252" i="31"/>
  <c r="J251" i="31"/>
  <c r="M251" i="31" l="1"/>
  <c r="B253" i="31"/>
  <c r="J252" i="31"/>
  <c r="B266" i="31" l="1"/>
  <c r="J253" i="31"/>
  <c r="M253" i="31" s="1"/>
  <c r="B254" i="31"/>
  <c r="M252" i="31"/>
  <c r="J254" i="31" l="1"/>
  <c r="M254" i="31" s="1"/>
  <c r="B255" i="31"/>
  <c r="B256" i="31" l="1"/>
  <c r="J255" i="31"/>
  <c r="M255" i="31" s="1"/>
  <c r="B257" i="31" l="1"/>
  <c r="J256" i="31"/>
  <c r="M256" i="31" s="1"/>
  <c r="B258" i="31" l="1"/>
  <c r="J257" i="31"/>
  <c r="M257" i="31" s="1"/>
  <c r="B259" i="31" l="1"/>
  <c r="J258" i="31"/>
  <c r="M258" i="31" s="1"/>
  <c r="B260" i="31" l="1"/>
  <c r="J259" i="31"/>
  <c r="M259" i="31" s="1"/>
  <c r="J260" i="31" l="1"/>
  <c r="M260" i="31" s="1"/>
  <c r="B261" i="31"/>
  <c r="B262" i="31" l="1"/>
  <c r="J261" i="31"/>
  <c r="M261" i="31" s="1"/>
  <c r="J262" i="31" l="1"/>
  <c r="M262" i="31" s="1"/>
  <c r="B263" i="31"/>
  <c r="J263" i="31" l="1"/>
  <c r="M263" i="31" s="1"/>
  <c r="B264" i="31"/>
  <c r="J264" i="31" s="1"/>
  <c r="M264" i="31" l="1"/>
  <c r="E33" i="25"/>
  <c r="G33" i="25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D54" i="31" l="1"/>
  <c r="K54" i="31"/>
  <c r="D99" i="31"/>
  <c r="K99" i="31"/>
  <c r="K51" i="31"/>
  <c r="D51" i="31"/>
  <c r="K16" i="31"/>
  <c r="D16" i="31"/>
  <c r="K57" i="31"/>
  <c r="D57" i="31"/>
  <c r="K19" i="31"/>
  <c r="D19" i="31"/>
  <c r="D67" i="31"/>
  <c r="K67" i="31"/>
  <c r="K124" i="31"/>
  <c r="D124" i="31"/>
  <c r="K116" i="31"/>
  <c r="D116" i="31"/>
  <c r="K24" i="31"/>
  <c r="D24" i="31"/>
  <c r="D59" i="31"/>
  <c r="K59" i="31"/>
  <c r="K129" i="31"/>
  <c r="D129" i="31"/>
  <c r="K21" i="31"/>
  <c r="D21" i="31"/>
  <c r="K38" i="31"/>
  <c r="D38" i="31"/>
  <c r="K55" i="31"/>
  <c r="D55" i="31"/>
  <c r="K64" i="31"/>
  <c r="D64" i="31"/>
  <c r="D80" i="31"/>
  <c r="K80" i="31"/>
  <c r="K113" i="31"/>
  <c r="D113" i="31"/>
  <c r="D20" i="31"/>
  <c r="K20" i="31"/>
  <c r="K37" i="31"/>
  <c r="O18" i="31"/>
  <c r="D37" i="31"/>
  <c r="K48" i="31"/>
  <c r="D48" i="31"/>
  <c r="K79" i="31"/>
  <c r="D79" i="31"/>
  <c r="D90" i="31"/>
  <c r="K90" i="31"/>
  <c r="K101" i="31"/>
  <c r="D101" i="31"/>
  <c r="D125" i="31"/>
  <c r="K125" i="31"/>
  <c r="K23" i="31"/>
  <c r="D23" i="31"/>
  <c r="D35" i="31"/>
  <c r="K35" i="31"/>
  <c r="K52" i="31"/>
  <c r="D52" i="31"/>
  <c r="K70" i="31"/>
  <c r="D70" i="31"/>
  <c r="K84" i="31"/>
  <c r="D84" i="31"/>
  <c r="K109" i="31"/>
  <c r="D109" i="31"/>
  <c r="O24" i="31"/>
  <c r="K111" i="31"/>
  <c r="D111" i="31"/>
  <c r="K130" i="31"/>
  <c r="D130" i="31"/>
  <c r="D105" i="31"/>
  <c r="K105" i="31"/>
  <c r="D119" i="31"/>
  <c r="K119" i="31"/>
  <c r="D81" i="31"/>
  <c r="K81" i="31"/>
  <c r="K18" i="31"/>
  <c r="D18" i="31"/>
  <c r="O20" i="31"/>
  <c r="D61" i="31"/>
  <c r="K61" i="31"/>
  <c r="D95" i="31"/>
  <c r="K95" i="31"/>
  <c r="D34" i="31"/>
  <c r="K34" i="31"/>
  <c r="K74" i="31"/>
  <c r="D74" i="31"/>
  <c r="K120" i="31"/>
  <c r="D120" i="31"/>
  <c r="K31" i="31"/>
  <c r="D31" i="31"/>
  <c r="K82" i="31"/>
  <c r="D82" i="31"/>
  <c r="D126" i="31"/>
  <c r="K126" i="31"/>
  <c r="K131" i="31"/>
  <c r="D131" i="31"/>
  <c r="D40" i="31"/>
  <c r="K40" i="31"/>
  <c r="K72" i="31"/>
  <c r="D72" i="31"/>
  <c r="D102" i="31"/>
  <c r="K102" i="31"/>
  <c r="K14" i="31"/>
  <c r="D14" i="31"/>
  <c r="K28" i="31"/>
  <c r="D28" i="31"/>
  <c r="K44" i="31"/>
  <c r="D44" i="31"/>
  <c r="K62" i="31"/>
  <c r="D62" i="31"/>
  <c r="K73" i="31"/>
  <c r="O21" i="31"/>
  <c r="D73" i="31"/>
  <c r="K88" i="31"/>
  <c r="D88" i="31"/>
  <c r="K108" i="31"/>
  <c r="D108" i="31"/>
  <c r="K43" i="31"/>
  <c r="D43" i="31"/>
  <c r="K58" i="31"/>
  <c r="D58" i="31"/>
  <c r="D71" i="31"/>
  <c r="K71" i="31"/>
  <c r="D87" i="31"/>
  <c r="K87" i="31"/>
  <c r="K100" i="31"/>
  <c r="D100" i="31"/>
  <c r="D27" i="31"/>
  <c r="K27" i="31"/>
  <c r="K39" i="31"/>
  <c r="D39" i="31"/>
  <c r="K49" i="31"/>
  <c r="O19" i="31"/>
  <c r="D49" i="31"/>
  <c r="D65" i="31"/>
  <c r="K65" i="31"/>
  <c r="K83" i="31"/>
  <c r="D83" i="31"/>
  <c r="K94" i="31"/>
  <c r="D94" i="31"/>
  <c r="K104" i="31"/>
  <c r="D104" i="31"/>
  <c r="D25" i="31"/>
  <c r="O17" i="31"/>
  <c r="K25" i="31"/>
  <c r="D12" i="31"/>
  <c r="G12" i="31" s="1"/>
  <c r="D36" i="31"/>
  <c r="K36" i="31"/>
  <c r="K56" i="31"/>
  <c r="D56" i="31"/>
  <c r="K75" i="31"/>
  <c r="D75" i="31"/>
  <c r="K89" i="31"/>
  <c r="D89" i="31"/>
  <c r="D117" i="31"/>
  <c r="K117" i="31"/>
  <c r="D114" i="31"/>
  <c r="K114" i="31"/>
  <c r="D132" i="31"/>
  <c r="K132" i="31"/>
  <c r="K107" i="31"/>
  <c r="D107" i="31"/>
  <c r="D122" i="31"/>
  <c r="K122" i="31"/>
  <c r="D22" i="31"/>
  <c r="K22" i="31"/>
  <c r="D69" i="31"/>
  <c r="K69" i="31"/>
  <c r="K123" i="31"/>
  <c r="D123" i="31"/>
  <c r="D32" i="31"/>
  <c r="K32" i="31"/>
  <c r="D76" i="31"/>
  <c r="K76" i="31"/>
  <c r="K106" i="31"/>
  <c r="D106" i="31"/>
  <c r="D46" i="31"/>
  <c r="K46" i="31"/>
  <c r="D86" i="31"/>
  <c r="K86" i="31"/>
  <c r="D97" i="31"/>
  <c r="K97" i="31"/>
  <c r="O23" i="31"/>
  <c r="K45" i="31"/>
  <c r="D45" i="31"/>
  <c r="K98" i="31"/>
  <c r="D98" i="31"/>
  <c r="D17" i="31"/>
  <c r="K17" i="31"/>
  <c r="D33" i="31"/>
  <c r="K33" i="31"/>
  <c r="K50" i="31"/>
  <c r="D50" i="31"/>
  <c r="K66" i="31"/>
  <c r="D66" i="31"/>
  <c r="D77" i="31"/>
  <c r="K77" i="31"/>
  <c r="D93" i="31"/>
  <c r="K93" i="31"/>
  <c r="K115" i="31"/>
  <c r="D115" i="31"/>
  <c r="K13" i="31"/>
  <c r="D13" i="31"/>
  <c r="O16" i="31"/>
  <c r="K29" i="31"/>
  <c r="D29" i="31"/>
  <c r="K47" i="31"/>
  <c r="D47" i="31"/>
  <c r="D60" i="31"/>
  <c r="K60" i="31"/>
  <c r="K91" i="31"/>
  <c r="D91" i="31"/>
  <c r="D103" i="31"/>
  <c r="K103" i="31"/>
  <c r="K128" i="31"/>
  <c r="D128" i="31"/>
  <c r="D30" i="31"/>
  <c r="K30" i="31"/>
  <c r="K42" i="31"/>
  <c r="D42" i="31"/>
  <c r="K53" i="31"/>
  <c r="D53" i="31"/>
  <c r="D68" i="31"/>
  <c r="K68" i="31"/>
  <c r="O22" i="31"/>
  <c r="K85" i="31"/>
  <c r="D85" i="31"/>
  <c r="D96" i="31"/>
  <c r="K96" i="31"/>
  <c r="D110" i="31"/>
  <c r="K110" i="31"/>
  <c r="D15" i="31"/>
  <c r="K15" i="31"/>
  <c r="D26" i="31"/>
  <c r="K26" i="31"/>
  <c r="K41" i="31"/>
  <c r="D41" i="31"/>
  <c r="D63" i="31"/>
  <c r="K63" i="31"/>
  <c r="K78" i="31"/>
  <c r="D78" i="31"/>
  <c r="D92" i="31"/>
  <c r="K92" i="31"/>
  <c r="K121" i="31"/>
  <c r="D121" i="31"/>
  <c r="K118" i="31"/>
  <c r="D118" i="31"/>
  <c r="D112" i="31"/>
  <c r="K112" i="31"/>
  <c r="K127" i="31"/>
  <c r="D127" i="31"/>
  <c r="N23" i="31" l="1"/>
  <c r="R23" i="31" s="1"/>
  <c r="N21" i="31"/>
  <c r="R21" i="31" s="1"/>
  <c r="N24" i="31"/>
  <c r="R24" i="31" s="1"/>
  <c r="N22" i="31"/>
  <c r="R22" i="31" s="1"/>
  <c r="N17" i="31"/>
  <c r="R17" i="31" s="1"/>
  <c r="N20" i="31"/>
  <c r="R20" i="31" s="1"/>
  <c r="N19" i="31"/>
  <c r="R19" i="31" s="1"/>
  <c r="N18" i="31"/>
  <c r="R18" i="31" s="1"/>
  <c r="K5" i="31"/>
  <c r="M7" i="31" s="1"/>
  <c r="N16" i="31"/>
  <c r="R16" i="31" s="1"/>
  <c r="G9" i="25" l="1"/>
  <c r="B5" i="25"/>
  <c r="B4" i="47" l="1"/>
  <c r="B5" i="48"/>
  <c r="B5" i="28"/>
  <c r="B4" i="31"/>
  <c r="C94" i="31" l="1"/>
  <c r="E94" i="31" s="1"/>
  <c r="G94" i="31" s="1"/>
  <c r="C118" i="31"/>
  <c r="E118" i="31" s="1"/>
  <c r="G118" i="31" s="1"/>
  <c r="C80" i="31"/>
  <c r="E80" i="31" s="1"/>
  <c r="G80" i="31" s="1"/>
  <c r="C68" i="31"/>
  <c r="E68" i="31" s="1"/>
  <c r="G68" i="31" s="1"/>
  <c r="C108" i="31"/>
  <c r="E108" i="31" s="1"/>
  <c r="G108" i="31" s="1"/>
  <c r="C101" i="31"/>
  <c r="E101" i="31" s="1"/>
  <c r="G101" i="31" s="1"/>
  <c r="C32" i="31"/>
  <c r="E32" i="31" s="1"/>
  <c r="G32" i="31" s="1"/>
  <c r="C71" i="31"/>
  <c r="E71" i="31" s="1"/>
  <c r="G71" i="31" s="1"/>
  <c r="C92" i="31"/>
  <c r="E92" i="31" s="1"/>
  <c r="G92" i="31" s="1"/>
  <c r="C23" i="31"/>
  <c r="E23" i="31" s="1"/>
  <c r="G23" i="31" s="1"/>
  <c r="C122" i="31"/>
  <c r="E122" i="31" s="1"/>
  <c r="G122" i="31" s="1"/>
  <c r="C89" i="31"/>
  <c r="E89" i="31" s="1"/>
  <c r="G89" i="31" s="1"/>
  <c r="C55" i="31"/>
  <c r="E55" i="31" s="1"/>
  <c r="G55" i="31" s="1"/>
  <c r="C115" i="31"/>
  <c r="E115" i="31" s="1"/>
  <c r="G115" i="31" s="1"/>
  <c r="C56" i="31"/>
  <c r="E56" i="31" s="1"/>
  <c r="G56" i="31" s="1"/>
  <c r="C17" i="31"/>
  <c r="E17" i="31" s="1"/>
  <c r="G17" i="31" s="1"/>
  <c r="C51" i="31"/>
  <c r="E51" i="31" s="1"/>
  <c r="G51" i="31" s="1"/>
  <c r="C77" i="31"/>
  <c r="E77" i="31" s="1"/>
  <c r="G77" i="31" s="1"/>
  <c r="C99" i="31"/>
  <c r="E99" i="31" s="1"/>
  <c r="G99" i="31" s="1"/>
  <c r="C53" i="31"/>
  <c r="E53" i="31" s="1"/>
  <c r="G53" i="31" s="1"/>
  <c r="C128" i="31"/>
  <c r="E128" i="31" s="1"/>
  <c r="G128" i="31" s="1"/>
  <c r="C59" i="31"/>
  <c r="E59" i="31" s="1"/>
  <c r="G59" i="31" s="1"/>
  <c r="C105" i="31"/>
  <c r="E105" i="31" s="1"/>
  <c r="G105" i="31" s="1"/>
  <c r="C79" i="31"/>
  <c r="E79" i="31" s="1"/>
  <c r="G79" i="31" s="1"/>
  <c r="C31" i="31"/>
  <c r="E31" i="31" s="1"/>
  <c r="G31" i="31" s="1"/>
  <c r="C36" i="31"/>
  <c r="E36" i="31" s="1"/>
  <c r="G36" i="31" s="1"/>
  <c r="C91" i="31"/>
  <c r="E91" i="31" s="1"/>
  <c r="G91" i="31" s="1"/>
  <c r="C124" i="31"/>
  <c r="E124" i="31" s="1"/>
  <c r="G124" i="31" s="1"/>
  <c r="C14" i="31"/>
  <c r="E14" i="31" s="1"/>
  <c r="G14" i="31" s="1"/>
  <c r="C123" i="31"/>
  <c r="E123" i="31" s="1"/>
  <c r="G123" i="31" s="1"/>
  <c r="C52" i="31"/>
  <c r="E52" i="31" s="1"/>
  <c r="G52" i="31" s="1"/>
  <c r="C76" i="31"/>
  <c r="E76" i="31" s="1"/>
  <c r="G76" i="31" s="1"/>
  <c r="C117" i="31"/>
  <c r="E117" i="31" s="1"/>
  <c r="G117" i="31" s="1"/>
  <c r="C72" i="31"/>
  <c r="E72" i="31" s="1"/>
  <c r="G72" i="31" s="1"/>
  <c r="C70" i="31"/>
  <c r="E70" i="31" s="1"/>
  <c r="G70" i="31" s="1"/>
  <c r="C93" i="31"/>
  <c r="E93" i="31" s="1"/>
  <c r="G93" i="31" s="1"/>
  <c r="C26" i="31"/>
  <c r="E26" i="31" s="1"/>
  <c r="G26" i="31" s="1"/>
  <c r="C127" i="31"/>
  <c r="E127" i="31" s="1"/>
  <c r="G127" i="31" s="1"/>
  <c r="C86" i="31"/>
  <c r="E86" i="31" s="1"/>
  <c r="G86" i="31" s="1"/>
  <c r="C87" i="31"/>
  <c r="E87" i="31" s="1"/>
  <c r="G87" i="31" s="1"/>
  <c r="C30" i="31"/>
  <c r="E30" i="31" s="1"/>
  <c r="G30" i="31" s="1"/>
  <c r="C39" i="31"/>
  <c r="E39" i="31" s="1"/>
  <c r="G39" i="31" s="1"/>
  <c r="C44" i="31"/>
  <c r="E44" i="31" s="1"/>
  <c r="G44" i="31" s="1"/>
  <c r="C100" i="31"/>
  <c r="E100" i="31" s="1"/>
  <c r="G100" i="31" s="1"/>
  <c r="C132" i="31"/>
  <c r="E132" i="31" s="1"/>
  <c r="G132" i="31" s="1"/>
  <c r="C29" i="31"/>
  <c r="E29" i="31" s="1"/>
  <c r="G29" i="31" s="1"/>
  <c r="C120" i="31"/>
  <c r="E120" i="31" s="1"/>
  <c r="G120" i="31" s="1"/>
  <c r="C22" i="31"/>
  <c r="E22" i="31" s="1"/>
  <c r="G22" i="31" s="1"/>
  <c r="C112" i="31"/>
  <c r="E112" i="31" s="1"/>
  <c r="G112" i="31" s="1"/>
  <c r="C82" i="31"/>
  <c r="E82" i="31" s="1"/>
  <c r="G82" i="31" s="1"/>
  <c r="C78" i="31"/>
  <c r="E78" i="31" s="1"/>
  <c r="G78" i="31" s="1"/>
  <c r="C33" i="31"/>
  <c r="E33" i="31" s="1"/>
  <c r="G33" i="31" s="1"/>
  <c r="C28" i="31"/>
  <c r="E28" i="31" s="1"/>
  <c r="G28" i="31" s="1"/>
  <c r="C125" i="31"/>
  <c r="E125" i="31" s="1"/>
  <c r="G125" i="31" s="1"/>
  <c r="C107" i="31"/>
  <c r="E107" i="31" s="1"/>
  <c r="G107" i="31" s="1"/>
  <c r="C54" i="31"/>
  <c r="E54" i="31" s="1"/>
  <c r="G54" i="31" s="1"/>
  <c r="C103" i="31"/>
  <c r="E103" i="31" s="1"/>
  <c r="G103" i="31" s="1"/>
  <c r="C46" i="31"/>
  <c r="E46" i="31" s="1"/>
  <c r="G46" i="31" s="1"/>
  <c r="C64" i="31"/>
  <c r="E64" i="31" s="1"/>
  <c r="G64" i="31" s="1"/>
  <c r="C19" i="31"/>
  <c r="E19" i="31" s="1"/>
  <c r="G19" i="31" s="1"/>
  <c r="C21" i="31"/>
  <c r="E21" i="31" s="1"/>
  <c r="G21" i="31" s="1"/>
  <c r="C88" i="31"/>
  <c r="E88" i="31" s="1"/>
  <c r="G88" i="31" s="1"/>
  <c r="C58" i="31"/>
  <c r="E58" i="31" s="1"/>
  <c r="G58" i="31" s="1"/>
  <c r="C110" i="31"/>
  <c r="E110" i="31" s="1"/>
  <c r="G110" i="31" s="1"/>
  <c r="C106" i="31"/>
  <c r="E106" i="31" s="1"/>
  <c r="G106" i="31" s="1"/>
  <c r="C47" i="31"/>
  <c r="E47" i="31" s="1"/>
  <c r="G47" i="31" s="1"/>
  <c r="C42" i="31"/>
  <c r="E42" i="31" s="1"/>
  <c r="G42" i="31" s="1"/>
  <c r="C24" i="31"/>
  <c r="E24" i="31" s="1"/>
  <c r="G24" i="31" s="1"/>
  <c r="C102" i="31"/>
  <c r="E102" i="31" s="1"/>
  <c r="G102" i="31" s="1"/>
  <c r="C111" i="31"/>
  <c r="E111" i="31" s="1"/>
  <c r="G111" i="31" s="1"/>
  <c r="C84" i="31"/>
  <c r="E84" i="31" s="1"/>
  <c r="G84" i="31" s="1"/>
  <c r="C45" i="31"/>
  <c r="E45" i="31" s="1"/>
  <c r="G45" i="31" s="1"/>
  <c r="C50" i="31"/>
  <c r="E50" i="31" s="1"/>
  <c r="G50" i="31" s="1"/>
  <c r="C104" i="31"/>
  <c r="E104" i="31" s="1"/>
  <c r="G104" i="31" s="1"/>
  <c r="C113" i="31"/>
  <c r="E113" i="31" s="1"/>
  <c r="G113" i="31" s="1"/>
  <c r="C66" i="31"/>
  <c r="E66" i="31" s="1"/>
  <c r="G66" i="31" s="1"/>
  <c r="C38" i="31"/>
  <c r="E38" i="31" s="1"/>
  <c r="G38" i="31" s="1"/>
  <c r="C75" i="31"/>
  <c r="E75" i="31" s="1"/>
  <c r="G75" i="31" s="1"/>
  <c r="C116" i="31"/>
  <c r="E116" i="31" s="1"/>
  <c r="G116" i="31" s="1"/>
  <c r="C20" i="31"/>
  <c r="E20" i="31" s="1"/>
  <c r="G20" i="31" s="1"/>
  <c r="C15" i="31"/>
  <c r="E15" i="31" s="1"/>
  <c r="G15" i="31" s="1"/>
  <c r="C57" i="31"/>
  <c r="E57" i="31" s="1"/>
  <c r="G57" i="31" s="1"/>
  <c r="C96" i="31"/>
  <c r="E96" i="31" s="1"/>
  <c r="G96" i="31" s="1"/>
  <c r="C131" i="31"/>
  <c r="E131" i="31" s="1"/>
  <c r="G131" i="31" s="1"/>
  <c r="C67" i="31"/>
  <c r="E67" i="31" s="1"/>
  <c r="G67" i="31" s="1"/>
  <c r="C41" i="31"/>
  <c r="E41" i="31" s="1"/>
  <c r="G41" i="31" s="1"/>
  <c r="C74" i="31"/>
  <c r="E74" i="31" s="1"/>
  <c r="G74" i="31" s="1"/>
  <c r="C95" i="31"/>
  <c r="E95" i="31" s="1"/>
  <c r="G95" i="31" s="1"/>
  <c r="C98" i="31"/>
  <c r="E98" i="31" s="1"/>
  <c r="G98" i="31" s="1"/>
  <c r="C114" i="31"/>
  <c r="E114" i="31" s="1"/>
  <c r="G114" i="31" s="1"/>
  <c r="C65" i="31"/>
  <c r="E65" i="31" s="1"/>
  <c r="G65" i="31" s="1"/>
  <c r="C35" i="31"/>
  <c r="E35" i="31" s="1"/>
  <c r="G35" i="31" s="1"/>
  <c r="C119" i="31"/>
  <c r="E119" i="31" s="1"/>
  <c r="G119" i="31" s="1"/>
  <c r="C27" i="31"/>
  <c r="E27" i="31" s="1"/>
  <c r="G27" i="31" s="1"/>
  <c r="C43" i="31"/>
  <c r="E43" i="31" s="1"/>
  <c r="G43" i="31" s="1"/>
  <c r="C130" i="31"/>
  <c r="E130" i="31" s="1"/>
  <c r="G130" i="31" s="1"/>
  <c r="C81" i="31"/>
  <c r="E81" i="31" s="1"/>
  <c r="G81" i="31" s="1"/>
  <c r="C34" i="31"/>
  <c r="E34" i="31" s="1"/>
  <c r="G34" i="31" s="1"/>
  <c r="C63" i="31"/>
  <c r="E63" i="31" s="1"/>
  <c r="G63" i="31" s="1"/>
  <c r="C18" i="31"/>
  <c r="E18" i="31" s="1"/>
  <c r="G18" i="31" s="1"/>
  <c r="C16" i="31"/>
  <c r="E16" i="31" s="1"/>
  <c r="G16" i="31" s="1"/>
  <c r="C69" i="31"/>
  <c r="E69" i="31" s="1"/>
  <c r="G69" i="31" s="1"/>
  <c r="C83" i="31"/>
  <c r="E83" i="31" s="1"/>
  <c r="G83" i="31" s="1"/>
  <c r="C90" i="31"/>
  <c r="E90" i="31" s="1"/>
  <c r="G90" i="31" s="1"/>
  <c r="C60" i="31"/>
  <c r="E60" i="31" s="1"/>
  <c r="G60" i="31" s="1"/>
  <c r="C126" i="31"/>
  <c r="E126" i="31" s="1"/>
  <c r="G126" i="31" s="1"/>
  <c r="C129" i="31"/>
  <c r="E129" i="31" s="1"/>
  <c r="G129" i="31" s="1"/>
  <c r="C48" i="31"/>
  <c r="E48" i="31" s="1"/>
  <c r="G48" i="31" s="1"/>
  <c r="C62" i="31"/>
  <c r="E62" i="31" s="1"/>
  <c r="G62" i="31" s="1"/>
  <c r="C40" i="31"/>
  <c r="E40" i="31" s="1"/>
  <c r="G40" i="31" s="1"/>
  <c r="C25" i="31" l="1"/>
  <c r="C97" i="31"/>
  <c r="C73" i="31"/>
  <c r="C37" i="31"/>
  <c r="C85" i="31"/>
  <c r="C109" i="31"/>
  <c r="C49" i="31"/>
  <c r="C121" i="31"/>
  <c r="C61" i="31"/>
  <c r="C13" i="31"/>
  <c r="M18" i="31" l="1"/>
  <c r="E15" i="25"/>
  <c r="E37" i="31"/>
  <c r="E19" i="25"/>
  <c r="M22" i="31"/>
  <c r="E85" i="31"/>
  <c r="E49" i="31"/>
  <c r="M19" i="31"/>
  <c r="E16" i="25"/>
  <c r="M23" i="31"/>
  <c r="E20" i="25"/>
  <c r="E97" i="31"/>
  <c r="E13" i="25"/>
  <c r="M16" i="31"/>
  <c r="E13" i="31"/>
  <c r="M24" i="31"/>
  <c r="E109" i="31"/>
  <c r="E21" i="25"/>
  <c r="M17" i="31"/>
  <c r="E14" i="25"/>
  <c r="E25" i="31"/>
  <c r="E121" i="31"/>
  <c r="E18" i="25"/>
  <c r="E73" i="31"/>
  <c r="M21" i="31"/>
  <c r="M20" i="31"/>
  <c r="E61" i="31"/>
  <c r="E17" i="25"/>
  <c r="P20" i="31" l="1"/>
  <c r="Q20" i="31"/>
  <c r="Q21" i="31"/>
  <c r="P21" i="31"/>
  <c r="P19" i="31"/>
  <c r="Q19" i="31"/>
  <c r="G20" i="25"/>
  <c r="G97" i="31"/>
  <c r="G18" i="25"/>
  <c r="G73" i="31"/>
  <c r="G121" i="31"/>
  <c r="G13" i="25"/>
  <c r="G13" i="31"/>
  <c r="G16" i="25"/>
  <c r="G49" i="31"/>
  <c r="G15" i="25"/>
  <c r="G37" i="31"/>
  <c r="Q17" i="31"/>
  <c r="P17" i="31"/>
  <c r="G17" i="25"/>
  <c r="G61" i="31"/>
  <c r="G14" i="25"/>
  <c r="G25" i="31"/>
  <c r="G21" i="25"/>
  <c r="G109" i="31"/>
  <c r="P16" i="31"/>
  <c r="Q16" i="31"/>
  <c r="Q23" i="31"/>
  <c r="P23" i="31"/>
  <c r="G19" i="25"/>
  <c r="G85" i="31"/>
  <c r="P24" i="31"/>
  <c r="Q24" i="31"/>
  <c r="Q22" i="31"/>
  <c r="P22" i="31"/>
  <c r="Q18" i="31"/>
  <c r="P18" i="31"/>
  <c r="C16" i="47" l="1"/>
  <c r="E16" i="47" s="1"/>
  <c r="C12" i="47"/>
  <c r="E12" i="47" s="1"/>
  <c r="C10" i="47"/>
  <c r="E10" i="47" s="1"/>
  <c r="C8" i="47"/>
  <c r="E8" i="47" s="1"/>
  <c r="C15" i="47"/>
  <c r="E15" i="47" s="1"/>
  <c r="C14" i="47"/>
  <c r="E14" i="47" s="1"/>
  <c r="C9" i="47"/>
  <c r="E9" i="47" s="1"/>
  <c r="C11" i="47"/>
  <c r="E11" i="47" s="1"/>
  <c r="C13" i="47"/>
  <c r="E13" i="47" s="1"/>
  <c r="F239" i="31" l="1"/>
  <c r="F236" i="31"/>
  <c r="F232" i="31"/>
  <c r="F227" i="31"/>
  <c r="F225" i="31"/>
  <c r="F238" i="31"/>
  <c r="F234" i="31"/>
  <c r="F231" i="31"/>
  <c r="F237" i="31"/>
  <c r="F229" i="31"/>
  <c r="F218" i="31"/>
  <c r="F212" i="31"/>
  <c r="F209" i="31"/>
  <c r="F204" i="31"/>
  <c r="F202" i="31"/>
  <c r="F198" i="31"/>
  <c r="F195" i="31"/>
  <c r="F190" i="31"/>
  <c r="F187" i="31"/>
  <c r="F183" i="31"/>
  <c r="F176" i="31"/>
  <c r="F172" i="31"/>
  <c r="F165" i="31"/>
  <c r="F161" i="31"/>
  <c r="F156" i="31"/>
  <c r="F155" i="31"/>
  <c r="F151" i="31"/>
  <c r="F146" i="31"/>
  <c r="F145" i="31"/>
  <c r="F143" i="31"/>
  <c r="F139" i="31"/>
  <c r="F135" i="31"/>
  <c r="F240" i="31"/>
  <c r="F230" i="31"/>
  <c r="F224" i="31"/>
  <c r="F221" i="31"/>
  <c r="F217" i="31"/>
  <c r="F216" i="31"/>
  <c r="F214" i="31"/>
  <c r="F210" i="31"/>
  <c r="F206" i="31"/>
  <c r="F205" i="31"/>
  <c r="F203" i="31"/>
  <c r="F199" i="31"/>
  <c r="F194" i="31"/>
  <c r="F188" i="31"/>
  <c r="F185" i="31"/>
  <c r="F177" i="31"/>
  <c r="F173" i="31"/>
  <c r="F169" i="31"/>
  <c r="F168" i="31"/>
  <c r="F166" i="31"/>
  <c r="F162" i="31"/>
  <c r="F159" i="31"/>
  <c r="F157" i="31"/>
  <c r="F154" i="31"/>
  <c r="F150" i="31"/>
  <c r="F147" i="31"/>
  <c r="F140" i="31"/>
  <c r="F136" i="31"/>
  <c r="F233" i="31"/>
  <c r="F226" i="31"/>
  <c r="F223" i="31"/>
  <c r="F220" i="31"/>
  <c r="F215" i="31"/>
  <c r="F211" i="31"/>
  <c r="F207" i="31"/>
  <c r="F200" i="31"/>
  <c r="F196" i="31"/>
  <c r="F191" i="31"/>
  <c r="F184" i="31"/>
  <c r="F181" i="31"/>
  <c r="F180" i="31"/>
  <c r="F178" i="31"/>
  <c r="F175" i="31"/>
  <c r="F171" i="31"/>
  <c r="F167" i="31"/>
  <c r="F163" i="31"/>
  <c r="F158" i="31"/>
  <c r="F152" i="31"/>
  <c r="F149" i="31"/>
  <c r="F141" i="31"/>
  <c r="F138" i="31"/>
  <c r="F133" i="31"/>
  <c r="F235" i="31"/>
  <c r="F228" i="31"/>
  <c r="F222" i="31"/>
  <c r="F219" i="31"/>
  <c r="F213" i="31"/>
  <c r="F208" i="31"/>
  <c r="F201" i="31"/>
  <c r="F197" i="31"/>
  <c r="F193" i="31"/>
  <c r="F192" i="31"/>
  <c r="F189" i="31"/>
  <c r="F186" i="31"/>
  <c r="F182" i="31"/>
  <c r="F179" i="31"/>
  <c r="F174" i="31"/>
  <c r="F170" i="31"/>
  <c r="F164" i="31"/>
  <c r="F160" i="31"/>
  <c r="F153" i="31"/>
  <c r="F148" i="31"/>
  <c r="F144" i="31"/>
  <c r="F142" i="31"/>
  <c r="F137" i="31"/>
  <c r="F134" i="31"/>
  <c r="K144" i="31" l="1"/>
  <c r="D144" i="31"/>
  <c r="D222" i="31"/>
  <c r="K222" i="31"/>
  <c r="D141" i="31"/>
  <c r="K141" i="31"/>
  <c r="D200" i="31"/>
  <c r="K200" i="31"/>
  <c r="K157" i="31"/>
  <c r="D157" i="31"/>
  <c r="O28" i="31"/>
  <c r="K199" i="31"/>
  <c r="D199" i="31"/>
  <c r="K143" i="31"/>
  <c r="D143" i="31"/>
  <c r="F251" i="31"/>
  <c r="K239" i="31"/>
  <c r="D142" i="31"/>
  <c r="K142" i="31"/>
  <c r="K174" i="31"/>
  <c r="D174" i="31"/>
  <c r="D189" i="31"/>
  <c r="K189" i="31"/>
  <c r="K201" i="31"/>
  <c r="D201" i="31"/>
  <c r="K219" i="31"/>
  <c r="D219" i="31"/>
  <c r="D138" i="31"/>
  <c r="K138" i="31"/>
  <c r="K152" i="31"/>
  <c r="D152" i="31"/>
  <c r="D171" i="31"/>
  <c r="K171" i="31"/>
  <c r="O30" i="31"/>
  <c r="D181" i="31"/>
  <c r="K181" i="31"/>
  <c r="K196" i="31"/>
  <c r="D196" i="31"/>
  <c r="D215" i="31"/>
  <c r="K215" i="31"/>
  <c r="D226" i="31"/>
  <c r="K226" i="31"/>
  <c r="K136" i="31"/>
  <c r="D136" i="31"/>
  <c r="D154" i="31"/>
  <c r="K154" i="31"/>
  <c r="K166" i="31"/>
  <c r="D166" i="31"/>
  <c r="K177" i="31"/>
  <c r="D177" i="31"/>
  <c r="K194" i="31"/>
  <c r="D194" i="31"/>
  <c r="D206" i="31"/>
  <c r="K206" i="31"/>
  <c r="D217" i="31"/>
  <c r="O33" i="31"/>
  <c r="K217" i="31"/>
  <c r="F252" i="31"/>
  <c r="K240" i="31"/>
  <c r="K139" i="31"/>
  <c r="D139" i="31"/>
  <c r="K151" i="31"/>
  <c r="D151" i="31"/>
  <c r="D165" i="31"/>
  <c r="K165" i="31"/>
  <c r="K187" i="31"/>
  <c r="D187" i="31"/>
  <c r="D202" i="31"/>
  <c r="K202" i="31"/>
  <c r="D218" i="31"/>
  <c r="K218" i="31"/>
  <c r="K236" i="31"/>
  <c r="F248" i="31"/>
  <c r="K179" i="31"/>
  <c r="D179" i="31"/>
  <c r="K158" i="31"/>
  <c r="D158" i="31"/>
  <c r="K233" i="31"/>
  <c r="F245" i="31"/>
  <c r="D168" i="31"/>
  <c r="K168" i="31"/>
  <c r="D221" i="31"/>
  <c r="K221" i="31"/>
  <c r="K172" i="31"/>
  <c r="D172" i="31"/>
  <c r="K204" i="31"/>
  <c r="D204" i="31"/>
  <c r="F243" i="31"/>
  <c r="K231" i="31"/>
  <c r="D148" i="31"/>
  <c r="K148" i="31"/>
  <c r="K182" i="31"/>
  <c r="D182" i="31"/>
  <c r="O31" i="31"/>
  <c r="K193" i="31"/>
  <c r="D193" i="31"/>
  <c r="K208" i="31"/>
  <c r="D208" i="31"/>
  <c r="D228" i="31"/>
  <c r="K228" i="31"/>
  <c r="D163" i="31"/>
  <c r="K163" i="31"/>
  <c r="K178" i="31"/>
  <c r="D178" i="31"/>
  <c r="D191" i="31"/>
  <c r="K191" i="31"/>
  <c r="D207" i="31"/>
  <c r="K207" i="31"/>
  <c r="K220" i="31"/>
  <c r="D220" i="31"/>
  <c r="K147" i="31"/>
  <c r="D147" i="31"/>
  <c r="K159" i="31"/>
  <c r="D159" i="31"/>
  <c r="K169" i="31"/>
  <c r="D169" i="31"/>
  <c r="O29" i="31"/>
  <c r="D185" i="31"/>
  <c r="K185" i="31"/>
  <c r="K203" i="31"/>
  <c r="D203" i="31"/>
  <c r="K214" i="31"/>
  <c r="D214" i="31"/>
  <c r="D224" i="31"/>
  <c r="K224" i="31"/>
  <c r="O27" i="31"/>
  <c r="K145" i="31"/>
  <c r="D145" i="31"/>
  <c r="K156" i="31"/>
  <c r="D156" i="31"/>
  <c r="K176" i="31"/>
  <c r="D176" i="31"/>
  <c r="D195" i="31"/>
  <c r="K195" i="31"/>
  <c r="D209" i="31"/>
  <c r="K209" i="31"/>
  <c r="K237" i="31"/>
  <c r="F249" i="31"/>
  <c r="K234" i="31"/>
  <c r="F246" i="31"/>
  <c r="K227" i="31"/>
  <c r="D227" i="31"/>
  <c r="K160" i="31"/>
  <c r="D160" i="31"/>
  <c r="D192" i="31"/>
  <c r="K192" i="31"/>
  <c r="K175" i="31"/>
  <c r="D175" i="31"/>
  <c r="K184" i="31"/>
  <c r="D184" i="31"/>
  <c r="D140" i="31"/>
  <c r="K140" i="31"/>
  <c r="K210" i="31"/>
  <c r="D210" i="31"/>
  <c r="K155" i="31"/>
  <c r="D155" i="31"/>
  <c r="K190" i="31"/>
  <c r="D190" i="31"/>
  <c r="F241" i="31"/>
  <c r="D230" i="31" s="1"/>
  <c r="K229" i="31"/>
  <c r="D229" i="31"/>
  <c r="D225" i="31"/>
  <c r="K225" i="31"/>
  <c r="D134" i="31"/>
  <c r="K134" i="31"/>
  <c r="D164" i="31"/>
  <c r="K164" i="31"/>
  <c r="D137" i="31"/>
  <c r="K137" i="31"/>
  <c r="K153" i="31"/>
  <c r="D153" i="31"/>
  <c r="D170" i="31"/>
  <c r="K170" i="31"/>
  <c r="D186" i="31"/>
  <c r="K186" i="31"/>
  <c r="K197" i="31"/>
  <c r="D197" i="31"/>
  <c r="D213" i="31"/>
  <c r="K213" i="31"/>
  <c r="K235" i="31"/>
  <c r="F247" i="31"/>
  <c r="O25" i="31"/>
  <c r="F9" i="31"/>
  <c r="K133" i="31"/>
  <c r="D133" i="31"/>
  <c r="O26" i="31"/>
  <c r="D149" i="31"/>
  <c r="K149" i="31"/>
  <c r="K167" i="31"/>
  <c r="D167" i="31"/>
  <c r="K180" i="31"/>
  <c r="D180" i="31"/>
  <c r="D211" i="31"/>
  <c r="K211" i="31"/>
  <c r="D223" i="31"/>
  <c r="K223" i="31"/>
  <c r="K150" i="31"/>
  <c r="D150" i="31"/>
  <c r="D162" i="31"/>
  <c r="K162" i="31"/>
  <c r="D173" i="31"/>
  <c r="K173" i="31"/>
  <c r="K188" i="31"/>
  <c r="D188" i="31"/>
  <c r="K205" i="31"/>
  <c r="O32" i="31"/>
  <c r="D205" i="31"/>
  <c r="D216" i="31"/>
  <c r="K216" i="31"/>
  <c r="F242" i="31"/>
  <c r="K230" i="31"/>
  <c r="K135" i="31"/>
  <c r="D135" i="31"/>
  <c r="D146" i="31"/>
  <c r="K146" i="31"/>
  <c r="K161" i="31"/>
  <c r="D161" i="31"/>
  <c r="D183" i="31"/>
  <c r="K183" i="31"/>
  <c r="K198" i="31"/>
  <c r="D198" i="31"/>
  <c r="D212" i="31"/>
  <c r="K212" i="31"/>
  <c r="K238" i="31"/>
  <c r="F250" i="31"/>
  <c r="F244" i="31"/>
  <c r="K232" i="31"/>
  <c r="D7" i="31" l="1"/>
  <c r="D232" i="31"/>
  <c r="D235" i="31"/>
  <c r="D239" i="31"/>
  <c r="N25" i="31"/>
  <c r="N26" i="31"/>
  <c r="R26" i="31" s="1"/>
  <c r="D9" i="31"/>
  <c r="C42" i="25" s="1"/>
  <c r="D246" i="31"/>
  <c r="K246" i="31"/>
  <c r="D249" i="31"/>
  <c r="K249" i="31"/>
  <c r="N27" i="31"/>
  <c r="R27" i="31" s="1"/>
  <c r="N31" i="31"/>
  <c r="R31" i="31" s="1"/>
  <c r="D243" i="31"/>
  <c r="K243" i="31"/>
  <c r="D236" i="31"/>
  <c r="K252" i="31"/>
  <c r="D252" i="31"/>
  <c r="N33" i="31"/>
  <c r="R33" i="31" s="1"/>
  <c r="D251" i="31"/>
  <c r="K251" i="31"/>
  <c r="K242" i="31"/>
  <c r="D242" i="31"/>
  <c r="K247" i="31"/>
  <c r="D247" i="31"/>
  <c r="N29" i="31"/>
  <c r="R29" i="31" s="1"/>
  <c r="D231" i="31"/>
  <c r="D233" i="31"/>
  <c r="D240" i="31"/>
  <c r="N28" i="31"/>
  <c r="R28" i="31" s="1"/>
  <c r="D244" i="31"/>
  <c r="K244" i="31"/>
  <c r="D248" i="31"/>
  <c r="K248" i="31"/>
  <c r="D238" i="31"/>
  <c r="O34" i="31"/>
  <c r="K241" i="31"/>
  <c r="D241" i="31"/>
  <c r="K250" i="31"/>
  <c r="D250" i="31"/>
  <c r="N32" i="31"/>
  <c r="R32" i="31" s="1"/>
  <c r="D234" i="31"/>
  <c r="D237" i="31"/>
  <c r="K245" i="31"/>
  <c r="D245" i="31"/>
  <c r="N30" i="31"/>
  <c r="R30" i="31" s="1"/>
  <c r="C46" i="25" l="1"/>
  <c r="G7" i="31"/>
  <c r="G47" i="25" s="1"/>
  <c r="K6" i="31"/>
  <c r="B5" i="31" s="1"/>
  <c r="N34" i="31"/>
  <c r="R34" i="31" s="1"/>
  <c r="R25" i="31"/>
  <c r="C214" i="31" l="1"/>
  <c r="E214" i="31" s="1"/>
  <c r="G214" i="31" s="1"/>
  <c r="C238" i="31"/>
  <c r="C200" i="31"/>
  <c r="E200" i="31" s="1"/>
  <c r="G200" i="31" s="1"/>
  <c r="C188" i="31"/>
  <c r="E188" i="31" s="1"/>
  <c r="G188" i="31" s="1"/>
  <c r="C228" i="31"/>
  <c r="E228" i="31" s="1"/>
  <c r="G228" i="31" s="1"/>
  <c r="C221" i="31"/>
  <c r="E221" i="31" s="1"/>
  <c r="G221" i="31" s="1"/>
  <c r="C152" i="31"/>
  <c r="E152" i="31" s="1"/>
  <c r="G152" i="31" s="1"/>
  <c r="C191" i="31"/>
  <c r="E191" i="31" s="1"/>
  <c r="G191" i="31" s="1"/>
  <c r="C212" i="31"/>
  <c r="E212" i="31" s="1"/>
  <c r="G212" i="31" s="1"/>
  <c r="C143" i="31"/>
  <c r="E143" i="31" s="1"/>
  <c r="G143" i="31" s="1"/>
  <c r="C209" i="31"/>
  <c r="E209" i="31" s="1"/>
  <c r="G209" i="31" s="1"/>
  <c r="C175" i="31"/>
  <c r="E175" i="31" s="1"/>
  <c r="G175" i="31" s="1"/>
  <c r="C235" i="31"/>
  <c r="C176" i="31"/>
  <c r="E176" i="31" s="1"/>
  <c r="G176" i="31" s="1"/>
  <c r="C137" i="31"/>
  <c r="E137" i="31" s="1"/>
  <c r="G137" i="31" s="1"/>
  <c r="C171" i="31"/>
  <c r="E171" i="31" s="1"/>
  <c r="G171" i="31" s="1"/>
  <c r="C197" i="31"/>
  <c r="E197" i="31" s="1"/>
  <c r="G197" i="31" s="1"/>
  <c r="C219" i="31"/>
  <c r="E219" i="31" s="1"/>
  <c r="G219" i="31" s="1"/>
  <c r="C173" i="31"/>
  <c r="E173" i="31" s="1"/>
  <c r="G173" i="31" s="1"/>
  <c r="C179" i="31"/>
  <c r="E179" i="31" s="1"/>
  <c r="G179" i="31" s="1"/>
  <c r="C225" i="31"/>
  <c r="E225" i="31" s="1"/>
  <c r="G225" i="31" s="1"/>
  <c r="C199" i="31"/>
  <c r="E199" i="31" s="1"/>
  <c r="G199" i="31" s="1"/>
  <c r="C151" i="31"/>
  <c r="E151" i="31" s="1"/>
  <c r="G151" i="31" s="1"/>
  <c r="C156" i="31"/>
  <c r="E156" i="31" s="1"/>
  <c r="G156" i="31" s="1"/>
  <c r="C211" i="31"/>
  <c r="E211" i="31" s="1"/>
  <c r="G211" i="31" s="1"/>
  <c r="C134" i="31"/>
  <c r="E134" i="31" s="1"/>
  <c r="G134" i="31" s="1"/>
  <c r="C172" i="31"/>
  <c r="E172" i="31" s="1"/>
  <c r="G172" i="31" s="1"/>
  <c r="C196" i="31"/>
  <c r="E196" i="31" s="1"/>
  <c r="G196" i="31" s="1"/>
  <c r="C237" i="31"/>
  <c r="C192" i="31"/>
  <c r="E192" i="31" s="1"/>
  <c r="G192" i="31" s="1"/>
  <c r="C190" i="31"/>
  <c r="E190" i="31" s="1"/>
  <c r="G190" i="31" s="1"/>
  <c r="C213" i="31"/>
  <c r="E213" i="31" s="1"/>
  <c r="G213" i="31" s="1"/>
  <c r="C146" i="31"/>
  <c r="E146" i="31" s="1"/>
  <c r="G146" i="31" s="1"/>
  <c r="C206" i="31"/>
  <c r="E206" i="31" s="1"/>
  <c r="G206" i="31" s="1"/>
  <c r="C207" i="31"/>
  <c r="E207" i="31" s="1"/>
  <c r="G207" i="31" s="1"/>
  <c r="C150" i="31"/>
  <c r="E150" i="31" s="1"/>
  <c r="G150" i="31" s="1"/>
  <c r="C159" i="31"/>
  <c r="E159" i="31" s="1"/>
  <c r="G159" i="31" s="1"/>
  <c r="C164" i="31"/>
  <c r="E164" i="31" s="1"/>
  <c r="G164" i="31" s="1"/>
  <c r="C220" i="31"/>
  <c r="E220" i="31" s="1"/>
  <c r="G220" i="31" s="1"/>
  <c r="C149" i="31"/>
  <c r="E149" i="31" s="1"/>
  <c r="G149" i="31" s="1"/>
  <c r="C240" i="31"/>
  <c r="C142" i="31"/>
  <c r="E142" i="31" s="1"/>
  <c r="G142" i="31" s="1"/>
  <c r="C232" i="31"/>
  <c r="C202" i="31"/>
  <c r="E202" i="31" s="1"/>
  <c r="G202" i="31" s="1"/>
  <c r="C198" i="31"/>
  <c r="E198" i="31" s="1"/>
  <c r="G198" i="31" s="1"/>
  <c r="C153" i="31"/>
  <c r="E153" i="31" s="1"/>
  <c r="G153" i="31" s="1"/>
  <c r="C148" i="31"/>
  <c r="E148" i="31" s="1"/>
  <c r="G148" i="31" s="1"/>
  <c r="C227" i="31"/>
  <c r="E227" i="31" s="1"/>
  <c r="G227" i="31" s="1"/>
  <c r="C174" i="31"/>
  <c r="E174" i="31" s="1"/>
  <c r="G174" i="31" s="1"/>
  <c r="C223" i="31"/>
  <c r="E223" i="31" s="1"/>
  <c r="G223" i="31" s="1"/>
  <c r="C166" i="31"/>
  <c r="E166" i="31" s="1"/>
  <c r="G166" i="31" s="1"/>
  <c r="C184" i="31"/>
  <c r="E184" i="31" s="1"/>
  <c r="G184" i="31" s="1"/>
  <c r="C139" i="31"/>
  <c r="E139" i="31" s="1"/>
  <c r="G139" i="31" s="1"/>
  <c r="C141" i="31"/>
  <c r="E141" i="31" s="1"/>
  <c r="G141" i="31" s="1"/>
  <c r="C208" i="31"/>
  <c r="E208" i="31" s="1"/>
  <c r="G208" i="31" s="1"/>
  <c r="C178" i="31"/>
  <c r="E178" i="31" s="1"/>
  <c r="G178" i="31" s="1"/>
  <c r="C230" i="31"/>
  <c r="C226" i="31"/>
  <c r="E226" i="31" s="1"/>
  <c r="G226" i="31" s="1"/>
  <c r="C167" i="31"/>
  <c r="E167" i="31" s="1"/>
  <c r="G167" i="31" s="1"/>
  <c r="C162" i="31"/>
  <c r="E162" i="31" s="1"/>
  <c r="G162" i="31" s="1"/>
  <c r="C144" i="31"/>
  <c r="E144" i="31" s="1"/>
  <c r="G144" i="31" s="1"/>
  <c r="C222" i="31"/>
  <c r="E222" i="31" s="1"/>
  <c r="G222" i="31" s="1"/>
  <c r="C231" i="31"/>
  <c r="C204" i="31"/>
  <c r="E204" i="31" s="1"/>
  <c r="G204" i="31" s="1"/>
  <c r="C165" i="31"/>
  <c r="E165" i="31" s="1"/>
  <c r="G165" i="31" s="1"/>
  <c r="C170" i="31"/>
  <c r="E170" i="31" s="1"/>
  <c r="G170" i="31" s="1"/>
  <c r="C224" i="31"/>
  <c r="E224" i="31" s="1"/>
  <c r="G224" i="31" s="1"/>
  <c r="C233" i="31"/>
  <c r="C186" i="31"/>
  <c r="E186" i="31" s="1"/>
  <c r="G186" i="31" s="1"/>
  <c r="C158" i="31"/>
  <c r="E158" i="31" s="1"/>
  <c r="G158" i="31" s="1"/>
  <c r="C195" i="31"/>
  <c r="E195" i="31" s="1"/>
  <c r="G195" i="31" s="1"/>
  <c r="C236" i="31"/>
  <c r="C140" i="31"/>
  <c r="E140" i="31" s="1"/>
  <c r="G140" i="31" s="1"/>
  <c r="C135" i="31"/>
  <c r="E135" i="31" s="1"/>
  <c r="G135" i="31" s="1"/>
  <c r="C177" i="31"/>
  <c r="E177" i="31" s="1"/>
  <c r="G177" i="31" s="1"/>
  <c r="C216" i="31"/>
  <c r="E216" i="31" s="1"/>
  <c r="G216" i="31" s="1"/>
  <c r="C187" i="31"/>
  <c r="E187" i="31" s="1"/>
  <c r="G187" i="31" s="1"/>
  <c r="C161" i="31"/>
  <c r="E161" i="31" s="1"/>
  <c r="G161" i="31" s="1"/>
  <c r="C194" i="31"/>
  <c r="E194" i="31" s="1"/>
  <c r="G194" i="31" s="1"/>
  <c r="C215" i="31"/>
  <c r="E215" i="31" s="1"/>
  <c r="G215" i="31" s="1"/>
  <c r="C218" i="31"/>
  <c r="E218" i="31" s="1"/>
  <c r="G218" i="31" s="1"/>
  <c r="C234" i="31"/>
  <c r="C185" i="31"/>
  <c r="E185" i="31" s="1"/>
  <c r="G185" i="31" s="1"/>
  <c r="C155" i="31"/>
  <c r="E155" i="31" s="1"/>
  <c r="G155" i="31" s="1"/>
  <c r="C239" i="31"/>
  <c r="C147" i="31"/>
  <c r="E147" i="31" s="1"/>
  <c r="G147" i="31" s="1"/>
  <c r="C163" i="31"/>
  <c r="E163" i="31" s="1"/>
  <c r="G163" i="31" s="1"/>
  <c r="C201" i="31"/>
  <c r="E201" i="31" s="1"/>
  <c r="G201" i="31" s="1"/>
  <c r="C154" i="31"/>
  <c r="E154" i="31" s="1"/>
  <c r="G154" i="31" s="1"/>
  <c r="C183" i="31"/>
  <c r="E183" i="31" s="1"/>
  <c r="G183" i="31" s="1"/>
  <c r="C138" i="31"/>
  <c r="E138" i="31" s="1"/>
  <c r="G138" i="31" s="1"/>
  <c r="C136" i="31"/>
  <c r="E136" i="31" s="1"/>
  <c r="G136" i="31" s="1"/>
  <c r="C189" i="31"/>
  <c r="E189" i="31" s="1"/>
  <c r="G189" i="31" s="1"/>
  <c r="C203" i="31"/>
  <c r="E203" i="31" s="1"/>
  <c r="G203" i="31" s="1"/>
  <c r="C210" i="31"/>
  <c r="E210" i="31" s="1"/>
  <c r="G210" i="31" s="1"/>
  <c r="C180" i="31"/>
  <c r="E180" i="31" s="1"/>
  <c r="G180" i="31" s="1"/>
  <c r="C168" i="31"/>
  <c r="E168" i="31" s="1"/>
  <c r="G168" i="31" s="1"/>
  <c r="C182" i="31"/>
  <c r="E182" i="31" s="1"/>
  <c r="G182" i="31" s="1"/>
  <c r="C160" i="31"/>
  <c r="E160" i="31" s="1"/>
  <c r="G160" i="31" s="1"/>
  <c r="E234" i="31" l="1"/>
  <c r="G234" i="31" s="1"/>
  <c r="C246" i="31"/>
  <c r="E246" i="31" s="1"/>
  <c r="G246" i="31" s="1"/>
  <c r="C243" i="31"/>
  <c r="E243" i="31" s="1"/>
  <c r="G243" i="31" s="1"/>
  <c r="E231" i="31"/>
  <c r="G231" i="31" s="1"/>
  <c r="E230" i="31"/>
  <c r="G230" i="31" s="1"/>
  <c r="C242" i="31"/>
  <c r="E242" i="31" s="1"/>
  <c r="G242" i="31" s="1"/>
  <c r="C247" i="31"/>
  <c r="E247" i="31" s="1"/>
  <c r="G247" i="31" s="1"/>
  <c r="E235" i="31"/>
  <c r="G235" i="31" s="1"/>
  <c r="E238" i="31"/>
  <c r="G238" i="31" s="1"/>
  <c r="C250" i="31"/>
  <c r="E250" i="31" s="1"/>
  <c r="G250" i="31" s="1"/>
  <c r="C251" i="31"/>
  <c r="E251" i="31" s="1"/>
  <c r="G251" i="31" s="1"/>
  <c r="E239" i="31"/>
  <c r="G239" i="31" s="1"/>
  <c r="C248" i="31"/>
  <c r="E248" i="31" s="1"/>
  <c r="G248" i="31" s="1"/>
  <c r="E236" i="31"/>
  <c r="G236" i="31" s="1"/>
  <c r="E233" i="31"/>
  <c r="G233" i="31" s="1"/>
  <c r="C245" i="31"/>
  <c r="E245" i="31" s="1"/>
  <c r="G245" i="31" s="1"/>
  <c r="E232" i="31"/>
  <c r="G232" i="31" s="1"/>
  <c r="C244" i="31"/>
  <c r="E244" i="31" s="1"/>
  <c r="G244" i="31" s="1"/>
  <c r="C252" i="31"/>
  <c r="E252" i="31" s="1"/>
  <c r="G252" i="31" s="1"/>
  <c r="E240" i="31"/>
  <c r="G240" i="31" s="1"/>
  <c r="C249" i="31"/>
  <c r="E249" i="31" s="1"/>
  <c r="G249" i="31" s="1"/>
  <c r="E237" i="31"/>
  <c r="G237" i="31" s="1"/>
  <c r="C145" i="31"/>
  <c r="C217" i="31"/>
  <c r="C193" i="31"/>
  <c r="C157" i="31"/>
  <c r="C205" i="31"/>
  <c r="C229" i="31"/>
  <c r="C169" i="31"/>
  <c r="C181" i="31"/>
  <c r="C133" i="31"/>
  <c r="M25" i="31" l="1"/>
  <c r="E22" i="25"/>
  <c r="E157" i="31"/>
  <c r="M28" i="31"/>
  <c r="E25" i="25"/>
  <c r="E193" i="31"/>
  <c r="M31" i="31"/>
  <c r="E28" i="25"/>
  <c r="E181" i="31"/>
  <c r="E27" i="25"/>
  <c r="M30" i="31"/>
  <c r="E29" i="25"/>
  <c r="E205" i="31"/>
  <c r="M32" i="31"/>
  <c r="E169" i="31"/>
  <c r="M29" i="31"/>
  <c r="E26" i="25"/>
  <c r="E30" i="25"/>
  <c r="M33" i="31"/>
  <c r="E217" i="31"/>
  <c r="C9" i="31"/>
  <c r="E43" i="25" s="1"/>
  <c r="M26" i="31"/>
  <c r="E23" i="25"/>
  <c r="E133" i="31"/>
  <c r="E229" i="31"/>
  <c r="G229" i="31" s="1"/>
  <c r="C241" i="31"/>
  <c r="E31" i="25" s="1"/>
  <c r="M27" i="31"/>
  <c r="E24" i="25"/>
  <c r="E145" i="31"/>
  <c r="E7" i="31" l="1"/>
  <c r="Q25" i="31"/>
  <c r="P25" i="31"/>
  <c r="G29" i="25"/>
  <c r="G205" i="31"/>
  <c r="G24" i="25"/>
  <c r="G145" i="31"/>
  <c r="M34" i="31"/>
  <c r="E32" i="25"/>
  <c r="E241" i="31"/>
  <c r="Q26" i="31"/>
  <c r="P26" i="31"/>
  <c r="Q32" i="31"/>
  <c r="P32" i="31"/>
  <c r="G193" i="31"/>
  <c r="G28" i="25"/>
  <c r="P27" i="31"/>
  <c r="Q27" i="31"/>
  <c r="G22" i="25"/>
  <c r="G23" i="25"/>
  <c r="E9" i="31"/>
  <c r="G9" i="31" s="1"/>
  <c r="G133" i="31"/>
  <c r="G217" i="31"/>
  <c r="G30" i="25"/>
  <c r="Q29" i="31"/>
  <c r="P29" i="31"/>
  <c r="Q28" i="31"/>
  <c r="P28" i="31"/>
  <c r="G27" i="25"/>
  <c r="G181" i="31"/>
  <c r="Q33" i="31"/>
  <c r="P33" i="31"/>
  <c r="G26" i="25"/>
  <c r="G169" i="31"/>
  <c r="P30" i="31"/>
  <c r="Q30" i="31"/>
  <c r="P31" i="31"/>
  <c r="Q31" i="31"/>
  <c r="G25" i="25"/>
  <c r="G157" i="31"/>
  <c r="C18" i="47" l="1"/>
  <c r="E18" i="47" s="1"/>
  <c r="C20" i="47"/>
  <c r="E20" i="47" s="1"/>
  <c r="C21" i="47"/>
  <c r="E21" i="47" s="1"/>
  <c r="C22" i="47"/>
  <c r="E22" i="47" s="1"/>
  <c r="C19" i="47"/>
  <c r="E19" i="47" s="1"/>
  <c r="G43" i="25"/>
  <c r="G31" i="25"/>
  <c r="G241" i="31"/>
  <c r="G32" i="25"/>
  <c r="Q34" i="31"/>
  <c r="P34" i="31"/>
  <c r="C17" i="47"/>
  <c r="E30" i="47" l="1"/>
  <c r="E17" i="47"/>
</calcChain>
</file>

<file path=xl/comments1.xml><?xml version="1.0" encoding="utf-8"?>
<comments xmlns="http://schemas.openxmlformats.org/spreadsheetml/2006/main">
  <authors>
    <author>Author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<sst xmlns="http://schemas.openxmlformats.org/spreadsheetml/2006/main" count="796" uniqueCount="186">
  <si>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</si>
  <si>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</si>
  <si>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</si>
  <si>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</si>
  <si>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</si>
  <si>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</si>
  <si>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</si>
  <si>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</si>
  <si>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</si>
  <si>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</si>
  <si>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</si>
  <si>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</si>
  <si>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</si>
  <si>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</si>
  <si>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</si>
  <si>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</si>
  <si>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</si>
  <si>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</si>
  <si>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</si>
  <si>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</si>
  <si>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</si>
  <si>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</si>
  <si>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</si>
  <si>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</si>
  <si>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</si>
  <si>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</si>
  <si>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</si>
  <si>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</si>
  <si>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</si>
  <si>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</si>
  <si>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</si>
  <si>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</si>
  <si>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</si>
  <si>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</si>
  <si>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</si>
  <si>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</si>
  <si>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</si>
  <si>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</si>
  <si>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</si>
  <si>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</si>
  <si>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</si>
  <si>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</si>
  <si>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</si>
  <si>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</si>
  <si>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</si>
  <si>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</si>
  <si>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</si>
  <si>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</si>
  <si>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</si>
  <si>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</si>
  <si>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</si>
  <si>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</si>
  <si>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</si>
  <si>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</si>
  <si>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</si>
  <si>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</si>
  <si>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</si>
  <si>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</si>
  <si>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</si>
  <si>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</si>
  <si>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</si>
  <si>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</si>
  <si>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</si>
  <si>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</si>
  <si>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</si>
  <si>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</si>
  <si>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</si>
  <si>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</si>
  <si>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</si>
  <si>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</si>
  <si>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</si>
  <si>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</si>
  <si>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</si>
  <si>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</si>
  <si>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</si>
  <si>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</si>
  <si>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</si>
  <si>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</si>
  <si>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</si>
  <si>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</si>
  <si>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</si>
  <si>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</si>
  <si>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</si>
  <si>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</si>
  <si>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</si>
  <si>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</si>
  <si>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</si>
  <si>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</si>
  <si>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</si>
  <si>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</si>
  <si>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</si>
  <si>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</si>
  <si>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</si>
  <si>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</si>
  <si>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</si>
  <si>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</si>
  <si>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</si>
  <si>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</si>
  <si>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</si>
  <si>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</si>
  <si>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</si>
  <si>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</si>
  <si>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</si>
  <si>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</si>
  <si>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</si>
  <si>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</si>
  <si>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</si>
  <si>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</si>
  <si>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</si>
  <si>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</si>
  <si>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</si>
  <si>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</si>
  <si>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</si>
  <si>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</si>
  <si>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</si>
  <si>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</si>
  <si>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</si>
  <si>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</si>
  <si>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</si>
  <si>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</si>
  <si>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</si>
  <si>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</si>
  <si>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</si>
  <si>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Payment Factor</t>
  </si>
  <si>
    <t>Total Capital Cost</t>
  </si>
  <si>
    <t>22% ITC assumption</t>
  </si>
  <si>
    <t>10% ITC assumption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</si>
  <si>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</si>
  <si>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</si>
  <si>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</si>
  <si>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</si>
  <si>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</si>
  <si>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</si>
  <si>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</si>
  <si>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</si>
  <si>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</si>
  <si>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</si>
  <si>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</si>
  <si>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</si>
  <si>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</si>
  <si>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</si>
  <si>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</si>
  <si>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</si>
  <si>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</si>
  <si>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</si>
  <si>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</si>
  <si>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</si>
  <si>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</si>
  <si>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</si>
  <si>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Corrected</t>
  </si>
  <si>
    <t>Avoided Cost Prices $/MWh</t>
  </si>
  <si>
    <t>Difference</t>
  </si>
  <si>
    <t>2018-2032</t>
  </si>
  <si>
    <t>Utah 2017.Q2 Sch 38 Solar</t>
  </si>
  <si>
    <t>2020-2034</t>
  </si>
  <si>
    <t>15 year sterting 2020</t>
  </si>
  <si>
    <t>(1)   Discount Rate - 2017 IRP</t>
  </si>
  <si>
    <t>(2)   15-Year NPC is 2018 - 2032</t>
  </si>
  <si>
    <t>Appendix B.2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</si>
  <si>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</si>
  <si>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</si>
  <si>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</si>
  <si>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</si>
  <si>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</si>
  <si>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</si>
  <si>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</si>
  <si>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</si>
  <si>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</si>
  <si>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</si>
  <si>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</si>
  <si>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</si>
  <si>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</si>
  <si>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</si>
  <si>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</si>
  <si>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</si>
  <si>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</si>
  <si>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</si>
  <si>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15 Year Starting 2018</t>
  </si>
  <si>
    <t>2017 IRP Wyoming Wind Resource</t>
  </si>
  <si>
    <t>2017 IRP Wyoming DJ Wind Resource</t>
  </si>
  <si>
    <t>2017 IRP Utah Solar Resource</t>
  </si>
  <si>
    <t>2017 IRP Yakima Solar Resource</t>
  </si>
  <si>
    <t>2017 IRP Geothermal PPA West Side Resource</t>
  </si>
  <si>
    <t>SCCT Resource Costs - 2017 Integrated Resource Plan</t>
  </si>
  <si>
    <t>Plant Costs  - 2017 IRP - Table 6.1 &amp; 6.2</t>
  </si>
  <si>
    <t>2017 IRP ID Wind Resource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</si>
</sst>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  <numFmt numFmtId="181" formatCode="_(* #,##0.0000_);_(* \(#,##0.0000\);_(* &quot;-&quot;??_);_(@_)"/>
    <numFmt numFmtId="182" formatCode="&quot;$&quot;#,##0.00_)\(\3\)"/>
  </numFmts>
  <fonts count="35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0"/>
      <color rgb="FFCCECFF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0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70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2" fontId="3" fillId="0" borderId="2" xfId="0" applyNumberFormat="1" applyFont="1" applyFill="1" applyBorder="1" applyAlignment="1">
      <alignment horizontal="center"/>
    </xf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7" fillId="0" borderId="0" xfId="10" applyNumberFormat="1" applyFont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8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29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0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29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29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6" xfId="0" applyFont="1" applyFill="1" applyBorder="1" applyAlignment="1">
      <alignment horizontal="center"/>
    </xf>
    <xf numFmtId="172" fontId="25" fillId="0" borderId="0" xfId="0" applyFont="1" applyFill="1"/>
    <xf numFmtId="6" fontId="3" fillId="6" borderId="0" xfId="2" applyNumberFormat="1" applyFont="1" applyFill="1"/>
    <xf numFmtId="9" fontId="3" fillId="6" borderId="0" xfId="25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72" fontId="3" fillId="0" borderId="1" xfId="0" quotePrefix="1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81" fontId="1" fillId="0" borderId="0" xfId="10" applyNumberFormat="1" applyFont="1"/>
    <xf numFmtId="7" fontId="3" fillId="6" borderId="0" xfId="2" applyNumberFormat="1" applyFont="1" applyFill="1"/>
    <xf numFmtId="0" fontId="3" fillId="0" borderId="23" xfId="0" applyNumberFormat="1" applyFont="1" applyFill="1" applyBorder="1" applyAlignment="1">
      <alignment horizontal="center"/>
    </xf>
    <xf numFmtId="8" fontId="3" fillId="0" borderId="1" xfId="0" applyNumberFormat="1" applyFont="1" applyFill="1" applyBorder="1" applyAlignment="1">
      <alignment horizontal="center"/>
    </xf>
    <xf numFmtId="8" fontId="3" fillId="0" borderId="1" xfId="0" quotePrefix="1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8" fontId="3" fillId="0" borderId="12" xfId="0" applyNumberFormat="1" applyFont="1" applyFill="1" applyBorder="1" applyAlignment="1">
      <alignment horizontal="center"/>
    </xf>
    <xf numFmtId="172" fontId="1" fillId="0" borderId="0" xfId="10" applyNumberFormat="1" applyFont="1" applyFill="1"/>
    <xf numFmtId="17" fontId="1" fillId="10" borderId="5" xfId="10" applyNumberFormat="1" applyFont="1" applyFill="1" applyBorder="1" applyAlignment="1">
      <alignment horizontal="center"/>
    </xf>
    <xf numFmtId="172" fontId="1" fillId="10" borderId="2" xfId="10" applyNumberFormat="1" applyFont="1" applyFill="1" applyBorder="1"/>
    <xf numFmtId="41" fontId="1" fillId="10" borderId="8" xfId="10" applyNumberFormat="1" applyFont="1" applyFill="1" applyBorder="1"/>
    <xf numFmtId="168" fontId="1" fillId="10" borderId="8" xfId="10" applyNumberFormat="1" applyFont="1" applyFill="1" applyBorder="1"/>
    <xf numFmtId="17" fontId="1" fillId="10" borderId="13" xfId="10" applyNumberFormat="1" applyFont="1" applyFill="1" applyBorder="1" applyAlignment="1">
      <alignment horizontal="center"/>
    </xf>
    <xf numFmtId="172" fontId="1" fillId="10" borderId="0" xfId="10" applyNumberFormat="1" applyFont="1" applyFill="1" applyBorder="1"/>
    <xf numFmtId="41" fontId="1" fillId="10" borderId="11" xfId="10" applyNumberFormat="1" applyFont="1" applyFill="1" applyBorder="1"/>
    <xf numFmtId="168" fontId="1" fillId="10" borderId="11" xfId="10" applyNumberFormat="1" applyFont="1" applyFill="1" applyBorder="1"/>
    <xf numFmtId="17" fontId="1" fillId="10" borderId="6" xfId="10" applyNumberFormat="1" applyFont="1" applyFill="1" applyBorder="1" applyAlignment="1">
      <alignment horizontal="center"/>
    </xf>
    <xf numFmtId="172" fontId="1" fillId="10" borderId="1" xfId="10" applyNumberFormat="1" applyFont="1" applyFill="1" applyBorder="1"/>
    <xf numFmtId="41" fontId="1" fillId="10" borderId="12" xfId="10" applyNumberFormat="1" applyFont="1" applyFill="1" applyBorder="1"/>
    <xf numFmtId="168" fontId="1" fillId="10" borderId="12" xfId="10" applyNumberFormat="1" applyFont="1" applyFill="1" applyBorder="1"/>
    <xf numFmtId="174" fontId="0" fillId="0" borderId="0" xfId="0" applyNumberFormat="1"/>
    <xf numFmtId="172" fontId="1" fillId="10" borderId="23" xfId="10" applyNumberFormat="1" applyFont="1" applyFill="1" applyBorder="1"/>
    <xf numFmtId="41" fontId="4" fillId="0" borderId="0" xfId="11" applyFont="1" applyFill="1" applyAlignment="1">
      <alignment horizontal="centerContinuous"/>
    </xf>
    <xf numFmtId="41" fontId="7" fillId="0" borderId="0" xfId="11" applyFont="1" applyFill="1" applyAlignment="1">
      <alignment horizontal="centerContinuous"/>
    </xf>
    <xf numFmtId="41" fontId="3" fillId="0" borderId="0" xfId="11" applyFont="1" applyFill="1" applyAlignment="1">
      <alignment horizontal="centerContinuous"/>
    </xf>
    <xf numFmtId="2" fontId="3" fillId="0" borderId="0" xfId="11" applyNumberFormat="1" applyFont="1" applyFill="1" applyAlignment="1">
      <alignment horizontal="center"/>
    </xf>
    <xf numFmtId="41" fontId="3" fillId="0" borderId="0" xfId="11" applyFont="1" applyFill="1" applyBorder="1"/>
    <xf numFmtId="41" fontId="5" fillId="0" borderId="0" xfId="11" applyFont="1" applyFill="1" applyAlignment="1">
      <alignment horizontal="centerContinuous"/>
    </xf>
    <xf numFmtId="41" fontId="3" fillId="0" borderId="0" xfId="11" applyFont="1" applyFill="1" applyAlignment="1">
      <alignment horizontal="center"/>
    </xf>
    <xf numFmtId="9" fontId="3" fillId="0" borderId="0" xfId="8" applyFont="1" applyFill="1" applyAlignment="1">
      <alignment horizontal="center"/>
    </xf>
    <xf numFmtId="17" fontId="3" fillId="0" borderId="0" xfId="11" applyNumberFormat="1" applyFont="1" applyFill="1" applyBorder="1" applyAlignment="1"/>
    <xf numFmtId="0" fontId="3" fillId="0" borderId="0" xfId="7" applyFont="1" applyFill="1" applyBorder="1" applyAlignment="1">
      <alignment horizontal="center"/>
    </xf>
    <xf numFmtId="41" fontId="3" fillId="0" borderId="0" xfId="11" quotePrefix="1" applyFont="1" applyFill="1" applyAlignment="1">
      <alignment horizontal="centerContinuous"/>
    </xf>
    <xf numFmtId="41" fontId="3" fillId="0" borderId="0" xfId="11" applyFont="1" applyFill="1" applyBorder="1" applyAlignment="1">
      <alignment horizontal="center"/>
    </xf>
    <xf numFmtId="41" fontId="3" fillId="0" borderId="0" xfId="11" applyFont="1" applyFill="1" applyAlignment="1"/>
    <xf numFmtId="0" fontId="3" fillId="0" borderId="24" xfId="11" applyNumberFormat="1" applyFont="1" applyFill="1" applyBorder="1" applyAlignment="1">
      <alignment horizontal="center"/>
    </xf>
    <xf numFmtId="8" fontId="3" fillId="0" borderId="2" xfId="11" applyNumberFormat="1" applyFont="1" applyFill="1" applyBorder="1" applyAlignment="1">
      <alignment horizontal="center"/>
    </xf>
    <xf numFmtId="8" fontId="3" fillId="0" borderId="8" xfId="11" applyNumberFormat="1" applyFont="1" applyFill="1" applyBorder="1" applyAlignment="1">
      <alignment horizontal="center"/>
    </xf>
    <xf numFmtId="168" fontId="31" fillId="0" borderId="0" xfId="11" applyNumberFormat="1" applyFont="1" applyFill="1" applyBorder="1" applyAlignment="1">
      <alignment horizontal="centerContinuous"/>
    </xf>
    <xf numFmtId="0" fontId="3" fillId="0" borderId="10" xfId="11" applyNumberFormat="1" applyFont="1" applyFill="1" applyBorder="1" applyAlignment="1">
      <alignment horizontal="center"/>
    </xf>
    <xf numFmtId="8" fontId="3" fillId="0" borderId="0" xfId="11" applyNumberFormat="1" applyFont="1" applyFill="1" applyBorder="1" applyAlignment="1">
      <alignment horizontal="center"/>
    </xf>
    <xf numFmtId="8" fontId="3" fillId="0" borderId="11" xfId="11" applyNumberFormat="1" applyFont="1" applyFill="1" applyBorder="1" applyAlignment="1">
      <alignment horizontal="center"/>
    </xf>
    <xf numFmtId="0" fontId="3" fillId="0" borderId="23" xfId="11" applyNumberFormat="1" applyFont="1" applyFill="1" applyBorder="1" applyAlignment="1">
      <alignment horizontal="center"/>
    </xf>
    <xf numFmtId="8" fontId="3" fillId="0" borderId="1" xfId="11" applyNumberFormat="1" applyFont="1" applyFill="1" applyBorder="1" applyAlignment="1">
      <alignment horizontal="center"/>
    </xf>
    <xf numFmtId="8" fontId="3" fillId="0" borderId="12" xfId="11" applyNumberFormat="1" applyFont="1" applyFill="1" applyBorder="1" applyAlignment="1">
      <alignment horizontal="center"/>
    </xf>
    <xf numFmtId="41" fontId="22" fillId="0" borderId="0" xfId="11" applyFont="1" applyFill="1"/>
    <xf numFmtId="41" fontId="3" fillId="0" borderId="0" xfId="11" applyFont="1" applyFill="1" applyAlignment="1">
      <alignment horizontal="left" indent="1"/>
    </xf>
    <xf numFmtId="175" fontId="22" fillId="0" borderId="0" xfId="8" applyNumberFormat="1" applyFont="1" applyFill="1"/>
    <xf numFmtId="8" fontId="3" fillId="0" borderId="0" xfId="11" applyNumberFormat="1"/>
    <xf numFmtId="39" fontId="3" fillId="0" borderId="0" xfId="29" quotePrefix="1" applyNumberFormat="1" applyFont="1" applyFill="1" applyBorder="1" applyAlignment="1">
      <alignment horizontal="center"/>
    </xf>
    <xf numFmtId="39" fontId="3" fillId="0" borderId="0" xfId="11" applyNumberFormat="1" applyFont="1" applyFill="1" applyBorder="1" applyAlignment="1">
      <alignment horizontal="center"/>
    </xf>
    <xf numFmtId="43" fontId="3" fillId="0" borderId="0" xfId="1" applyFont="1" applyFill="1"/>
    <xf numFmtId="8" fontId="3" fillId="0" borderId="0" xfId="11" applyNumberFormat="1" applyFont="1" applyFill="1"/>
    <xf numFmtId="17" fontId="3" fillId="0" borderId="0" xfId="11" applyNumberFormat="1" applyFont="1" applyFill="1" applyAlignment="1">
      <alignment horizontal="center" wrapText="1"/>
    </xf>
    <xf numFmtId="172" fontId="0" fillId="0" borderId="0" xfId="0" applyBorder="1"/>
    <xf numFmtId="182" fontId="3" fillId="0" borderId="0" xfId="0" applyNumberFormat="1" applyFont="1" applyFill="1" applyBorder="1" applyAlignment="1">
      <alignment horizontal="center"/>
    </xf>
    <xf numFmtId="172" fontId="32" fillId="0" borderId="0" xfId="0" applyFont="1" applyFill="1" applyAlignment="1">
      <alignment horizontal="centerContinuous"/>
    </xf>
    <xf numFmtId="172" fontId="3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2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4" fillId="0" borderId="0" xfId="0" applyNumberFormat="1" applyFont="1" applyFill="1" applyAlignment="1">
      <alignment horizontal="center"/>
    </xf>
    <xf numFmtId="8" fontId="34" fillId="0" borderId="0" xfId="0" applyNumberFormat="1" applyFont="1" applyFill="1" applyBorder="1" applyAlignment="1">
      <alignment horizontal="left"/>
    </xf>
    <xf numFmtId="172" fontId="3" fillId="0" borderId="24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1" borderId="24" xfId="0" applyNumberFormat="1" applyFont="1" applyFill="1" applyBorder="1" applyAlignment="1">
      <alignment horizontal="center"/>
    </xf>
    <xf numFmtId="8" fontId="3" fillId="11" borderId="2" xfId="0" applyNumberFormat="1" applyFont="1" applyFill="1" applyBorder="1" applyAlignment="1">
      <alignment horizontal="center"/>
    </xf>
    <xf numFmtId="8" fontId="3" fillId="11" borderId="8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3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</cellXfs>
  <cellStyles count="30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Exhibit GND-1 - 5.24.2005" xfId="29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2">
    <dxf>
      <font>
        <b/>
        <i/>
        <condense val="0"/>
        <extend val="0"/>
      </font>
      <fill>
        <patternFill>
          <bgColor indexed="42"/>
        </patternFill>
      </fill>
    </dxf>
    <dxf>
      <numFmt numFmtId="183" formatCode="&quot;$&quot;#,##0.00_)&quot;x&quot;"/>
    </dxf>
  </dxfs>
  <tableStyles count="0" defaultTableStyle="TableStyleMedium9" defaultPivotStyle="PivotStyleLight16"/>
  <colors>
    <mruColors>
      <color rgb="FFCCFFCC"/>
      <color rgb="FFFFFFCC"/>
      <color rgb="FFCCEC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pr%20-%20Sch%2037%20Update\Sent%20Out\Public%20Workpapers\17-035-T07%20RMP%20Wkpr%20-%20Avoided%20Cost%20Study-Solar%20T%2005-30-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ent%20out%20to%20Regulation\4_Appendix%20B.2%20-%20UT%202017.Q1%20-%20AC%20Study%20NON-CONF%20Solar%20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52%20-%20UT%20Compliance%20Filing%202017.Q2%20-%202017%20Aug\Data\152%20-%20UT%202017.Q2%20-%20PDDRR%20-%20CONF%20_2017%2009%2025%20(2967.36%20MW)%20Sola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52%20-%20UT%20Compliance%20Filing%202017.Q2%20-%202017%20Aug\Scenario\152%20-%20UT%202017.Q2%20-%203a%20-%20GRID%20AC%20Study%20CONF%20_2017%2009%2025%20(Gold)%20Solar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Source%20Files\_All%20Data%20Series%20Files_2017%2007%2011%20(1706%20OFPC)\xGNw_Market%20Price%20Index%20(1706)%20CONF%20_2017%2007%201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52%20-%20UT%20Compliance%20Filing%202017.Q2%20-%202017%20Aug\Scenario\152%20-%20UT%202017.Q2%20-%203b%20-%20GRID%20AC%20Study%20CONF%20_2017%2009%2025%20(Gold)%20Solar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55%20-%20UT%20Compliance%20Filing%202017.Q1%20-%202017%20Mar%20(2017IRP)\Data\IRP%202017\Tbl%206%201-3%20-%20Total%20Resource%20Cost%20for%20Supply-Side%20Resource%20Options%2017%20IRP%2011%2030%202016%20Rev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CT\Shared\Trading\Structuring%20&amp;%20Pricing\QFs\Oregon\OR%20UM%201802\Attach%20REC%202.12%202nd%20SUPP%20(corrected%20PT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cenario\101.2%20-%20UT%202017.Q1%20-%201---%20Avoided%20Cost%20Study%20_2017%2005%2030%20Solar%20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cenario\101.3%20-%20UT%202017.Q1%20-%201---%20Avoided%20Cost%20Study%20_2017%2005%2030%20Win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/>
      <sheetData sheetId="1"/>
      <sheetData sheetId="2" refreshError="1"/>
      <sheetData sheetId="3">
        <row r="6">
          <cell r="M6">
            <v>10</v>
          </cell>
        </row>
        <row r="7">
          <cell r="M7">
            <v>0.31060683789954335</v>
          </cell>
        </row>
        <row r="13">
          <cell r="G13">
            <v>16.172539336430155</v>
          </cell>
        </row>
        <row r="14">
          <cell r="G14">
            <v>21.460840743430747</v>
          </cell>
        </row>
        <row r="15">
          <cell r="G15">
            <v>21.024038533062892</v>
          </cell>
        </row>
        <row r="16">
          <cell r="G16">
            <v>17.085410856710421</v>
          </cell>
        </row>
        <row r="17">
          <cell r="G17">
            <v>17.660120712634402</v>
          </cell>
        </row>
        <row r="18">
          <cell r="G18">
            <v>17.52322998911449</v>
          </cell>
        </row>
        <row r="19">
          <cell r="G19">
            <v>18.835768841801322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2"/>
      <sheetName val="Table 1"/>
      <sheetName val="Table 2"/>
      <sheetName val="Table 4"/>
      <sheetName val="Table 5"/>
      <sheetName val="Table 3 DJ Wind 2031"/>
      <sheetName val="Table 3 ID Wind 2036"/>
      <sheetName val="Table 3 WY Wind 2021"/>
      <sheetName val="Table 3 UT Solar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</sheetNames>
    <sheetDataSet>
      <sheetData sheetId="0" refreshError="1"/>
      <sheetData sheetId="1">
        <row r="43">
          <cell r="G43">
            <v>20.070881757535638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Queue"/>
      <sheetName val="Profile"/>
      <sheetName val="Signed QFs"/>
      <sheetName val="Displacement"/>
      <sheetName val="Displacement Source Base"/>
      <sheetName val="Displacement Source AC"/>
      <sheetName val="Solar Displacement Base"/>
      <sheetName val="Solar Displacement AC"/>
      <sheetName val="ProfileWind1"/>
      <sheetName val="ProfileWind3"/>
      <sheetName val="ProfileWind4"/>
      <sheetName val="ProfileWind5"/>
      <sheetName val="ProfileWind6"/>
      <sheetName val="ProfileWind7"/>
      <sheetName val="ProfileWind8"/>
      <sheetName val="152 - UT 2017"/>
    </sheetNames>
    <sheetDataSet>
      <sheetData sheetId="0">
        <row r="1">
          <cell r="N1" t="str">
            <v>152 - UT 2017.Q2 - PDDRR - CONF _2017 09 25 (2967.36 MW) Solar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C2" t="str">
            <v>IRP17 Yakima Solar</v>
          </cell>
          <cell r="I2">
            <v>0.53861399146353772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</row>
        <row r="3">
          <cell r="C3" t="str">
            <v>IRP17 Utah South Solar</v>
          </cell>
          <cell r="I3">
            <v>0.59672377662708742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43.85879452860447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</row>
        <row r="4">
          <cell r="C4" t="str">
            <v>IRP17 Aeolus Wind</v>
          </cell>
          <cell r="I4">
            <v>0.158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</row>
        <row r="5">
          <cell r="C5" t="str">
            <v>IRP17 Dave Johnston Wind</v>
          </cell>
          <cell r="I5">
            <v>0.158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</row>
        <row r="6">
          <cell r="C6" t="str">
            <v>IRP17 Goshen Wind 2</v>
          </cell>
          <cell r="I6">
            <v>0.158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</row>
        <row r="7">
          <cell r="C7" t="str">
            <v>IRP17 - 2029 - 30 MW Geothermal West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</row>
        <row r="8">
          <cell r="C8" t="str">
            <v>IRP17 - 2029 - 200 MW SCCT - Utah N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</row>
        <row r="9">
          <cell r="C9" t="str">
            <v>IRP17 - 2030 - 436 MW CCCT - West M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</row>
        <row r="10">
          <cell r="C10" t="str">
            <v>IRP17 - 2033 - 477 MW CCCT - Wyo NE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C11" t="str">
            <v>IRP17 - 2033 - 200 MW SCCT - Wyo NE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6">
          <cell r="C16" t="str">
            <v>QF Name</v>
          </cell>
          <cell r="I16" t="str">
            <v>Capacity Contribution</v>
          </cell>
          <cell r="DR16">
            <v>2017</v>
          </cell>
          <cell r="DS16">
            <v>2018</v>
          </cell>
          <cell r="DT16">
            <v>2019</v>
          </cell>
          <cell r="DU16">
            <v>2020</v>
          </cell>
          <cell r="DV16">
            <v>2021</v>
          </cell>
          <cell r="DW16">
            <v>2022</v>
          </cell>
          <cell r="DX16">
            <v>2023</v>
          </cell>
          <cell r="DY16">
            <v>2024</v>
          </cell>
          <cell r="DZ16">
            <v>2025</v>
          </cell>
          <cell r="EA16">
            <v>2026</v>
          </cell>
          <cell r="EB16">
            <v>2027</v>
          </cell>
          <cell r="EC16">
            <v>2028</v>
          </cell>
          <cell r="ED16">
            <v>2029</v>
          </cell>
          <cell r="EE16">
            <v>2030</v>
          </cell>
          <cell r="EF16">
            <v>2031</v>
          </cell>
          <cell r="EG16">
            <v>2032</v>
          </cell>
          <cell r="EH16">
            <v>2033</v>
          </cell>
          <cell r="EI16">
            <v>2034</v>
          </cell>
          <cell r="EJ16">
            <v>2035</v>
          </cell>
          <cell r="EK16">
            <v>2036</v>
          </cell>
          <cell r="EL16">
            <v>2037</v>
          </cell>
          <cell r="EM16">
            <v>2038</v>
          </cell>
          <cell r="EN16">
            <v>2039</v>
          </cell>
          <cell r="EO16">
            <v>2040</v>
          </cell>
        </row>
        <row r="17">
          <cell r="C17" t="str">
            <v>Placeholder - Signed</v>
          </cell>
        </row>
        <row r="18">
          <cell r="C18" t="str">
            <v>Boswell Springs I Wind</v>
          </cell>
          <cell r="I18">
            <v>0.158</v>
          </cell>
        </row>
        <row r="19">
          <cell r="C19" t="str">
            <v>Boswell Springs II Wind</v>
          </cell>
          <cell r="I19">
            <v>0.158</v>
          </cell>
        </row>
        <row r="20">
          <cell r="C20" t="str">
            <v>Boswell Springs III Wind</v>
          </cell>
          <cell r="I20">
            <v>0.158</v>
          </cell>
        </row>
        <row r="21">
          <cell r="C21" t="str">
            <v>Boswell Springs IV Wind</v>
          </cell>
          <cell r="I21">
            <v>0.158</v>
          </cell>
        </row>
        <row r="22">
          <cell r="C22" t="str">
            <v>Glen Canyon A Solar QF</v>
          </cell>
          <cell r="I22">
            <v>0.59699999999999998</v>
          </cell>
        </row>
        <row r="23">
          <cell r="C23" t="str">
            <v>Glen Canyon B Solar QF</v>
          </cell>
          <cell r="I23">
            <v>0.59699999999999998</v>
          </cell>
        </row>
        <row r="24">
          <cell r="C24" t="str">
            <v>Sage I Solar QF</v>
          </cell>
          <cell r="I24">
            <v>0.59699999999999998</v>
          </cell>
        </row>
        <row r="25">
          <cell r="C25" t="str">
            <v>Sage II Solar QF</v>
          </cell>
          <cell r="I25">
            <v>0.59699999999999998</v>
          </cell>
        </row>
        <row r="26">
          <cell r="C26" t="str">
            <v>BYU-ID QF</v>
          </cell>
          <cell r="I26">
            <v>0.749</v>
          </cell>
        </row>
        <row r="27">
          <cell r="C27" t="str">
            <v>Sage III Solar QF</v>
          </cell>
          <cell r="I27">
            <v>0.59699999999999998</v>
          </cell>
        </row>
        <row r="28">
          <cell r="C28" t="str">
            <v>Beatty Solar (Terminated)</v>
          </cell>
          <cell r="I28">
            <v>0.64800000000000002</v>
          </cell>
        </row>
        <row r="29">
          <cell r="C29" t="str">
            <v>Placeholder - Potential</v>
          </cell>
        </row>
        <row r="30">
          <cell r="C30" t="str">
            <v>Pryor Caves Wind</v>
          </cell>
          <cell r="I30">
            <v>0.158</v>
          </cell>
        </row>
        <row r="31">
          <cell r="C31" t="str">
            <v>Horse Thief Wind</v>
          </cell>
          <cell r="I31">
            <v>0.158</v>
          </cell>
        </row>
        <row r="32">
          <cell r="C32" t="str">
            <v>Mud Springs Wind</v>
          </cell>
          <cell r="I32">
            <v>0.158</v>
          </cell>
        </row>
        <row r="33">
          <cell r="C33" t="str">
            <v>Grass Butte Solar</v>
          </cell>
          <cell r="I33">
            <v>0.64800000000000002</v>
          </cell>
        </row>
        <row r="34">
          <cell r="C34" t="str">
            <v>Sparrow Solar</v>
          </cell>
          <cell r="I34">
            <v>0.64800000000000002</v>
          </cell>
        </row>
        <row r="35">
          <cell r="C35" t="str">
            <v>Ochoco Solar</v>
          </cell>
          <cell r="I35">
            <v>0.64800000000000002</v>
          </cell>
        </row>
        <row r="36">
          <cell r="C36" t="str">
            <v>Ringtail Solar</v>
          </cell>
          <cell r="I36">
            <v>0.64800000000000002</v>
          </cell>
        </row>
        <row r="37">
          <cell r="C37" t="str">
            <v>Cove Mtn Solar</v>
          </cell>
          <cell r="I37">
            <v>0.59699999999999998</v>
          </cell>
        </row>
        <row r="38">
          <cell r="C38" t="str">
            <v>Rimrock Solar</v>
          </cell>
          <cell r="I38">
            <v>0.64800000000000002</v>
          </cell>
        </row>
        <row r="39">
          <cell r="C39" t="str">
            <v>Skysol Solar</v>
          </cell>
          <cell r="I39">
            <v>0.36699999999999999</v>
          </cell>
        </row>
        <row r="40">
          <cell r="C40" t="str">
            <v>Dinosolar 4 Solar</v>
          </cell>
          <cell r="I40">
            <v>0.59699999999999998</v>
          </cell>
        </row>
        <row r="41">
          <cell r="C41" t="str">
            <v>Prineville Solar</v>
          </cell>
          <cell r="I41">
            <v>0.64800000000000002</v>
          </cell>
        </row>
        <row r="42">
          <cell r="C42" t="str">
            <v>Linkville Solar</v>
          </cell>
          <cell r="I42">
            <v>0.64800000000000002</v>
          </cell>
        </row>
        <row r="43">
          <cell r="C43" t="str">
            <v>Linkville Solar 2</v>
          </cell>
          <cell r="I43">
            <v>0.64800000000000002</v>
          </cell>
        </row>
        <row r="44">
          <cell r="C44" t="str">
            <v>Christmas Valley Solar PV3-A</v>
          </cell>
          <cell r="I44">
            <v>0.64800000000000002</v>
          </cell>
        </row>
        <row r="45">
          <cell r="C45" t="str">
            <v>Christmas Valley Solar PV3-B</v>
          </cell>
          <cell r="I45">
            <v>0.64800000000000002</v>
          </cell>
        </row>
        <row r="46">
          <cell r="C46" t="str">
            <v>Christmas Valley Solar PV3-C</v>
          </cell>
          <cell r="I46">
            <v>0.64800000000000002</v>
          </cell>
        </row>
        <row r="47">
          <cell r="C47" t="str">
            <v>Graphite Solar w Battery</v>
          </cell>
          <cell r="I47">
            <v>0.76700000000000002</v>
          </cell>
        </row>
        <row r="48">
          <cell r="C48" t="str">
            <v>Settler Wind</v>
          </cell>
          <cell r="I48">
            <v>0.158</v>
          </cell>
        </row>
        <row r="49">
          <cell r="C49" t="str">
            <v>Caiman Solar</v>
          </cell>
          <cell r="I49">
            <v>0.59699999999999998</v>
          </cell>
        </row>
        <row r="50">
          <cell r="C50" t="str">
            <v>Raptor Solar</v>
          </cell>
          <cell r="I50">
            <v>0.59699999999999998</v>
          </cell>
        </row>
        <row r="51">
          <cell r="C51" t="str">
            <v>Shoshoni PV1 Solar</v>
          </cell>
          <cell r="I51">
            <v>0.59599999999999997</v>
          </cell>
        </row>
        <row r="52">
          <cell r="C52" t="str">
            <v>Anticline Wind</v>
          </cell>
          <cell r="I52">
            <v>0.158</v>
          </cell>
        </row>
        <row r="53">
          <cell r="C53" t="str">
            <v>Echo Divide Wind</v>
          </cell>
          <cell r="I53">
            <v>0.158</v>
          </cell>
        </row>
        <row r="54">
          <cell r="C54" t="str">
            <v>Elk Mtn Wind</v>
          </cell>
          <cell r="I54">
            <v>0.158</v>
          </cell>
        </row>
        <row r="55">
          <cell r="C55" t="str">
            <v>Dinosolar 1 Solar</v>
          </cell>
          <cell r="I55">
            <v>0.59699999999999998</v>
          </cell>
        </row>
        <row r="56">
          <cell r="C56" t="str">
            <v>Dinosolar 2 Solar</v>
          </cell>
          <cell r="I56">
            <v>0.59699999999999998</v>
          </cell>
        </row>
        <row r="57">
          <cell r="C57" t="str">
            <v xml:space="preserve">Tableland Solar </v>
          </cell>
          <cell r="I57">
            <v>0.64800000000000002</v>
          </cell>
        </row>
        <row r="58">
          <cell r="C58" t="str">
            <v>Ponderosa Solar</v>
          </cell>
          <cell r="I58">
            <v>0.64800000000000002</v>
          </cell>
        </row>
        <row r="59">
          <cell r="C59" t="str">
            <v>Tango Solar</v>
          </cell>
          <cell r="I59">
            <v>0.64800000000000002</v>
          </cell>
        </row>
        <row r="60">
          <cell r="C60" t="str">
            <v>Clover Creek Solar</v>
          </cell>
          <cell r="I60">
            <v>0.59699999999999998</v>
          </cell>
        </row>
        <row r="61">
          <cell r="C61" t="str">
            <v>Hayden Mountain PV1 Solar</v>
          </cell>
          <cell r="I61">
            <v>0.64800000000000002</v>
          </cell>
        </row>
        <row r="62">
          <cell r="C62" t="str">
            <v>Hayden Mountain PV2-A Solar</v>
          </cell>
          <cell r="I62">
            <v>0.64800000000000002</v>
          </cell>
        </row>
        <row r="63">
          <cell r="C63" t="str">
            <v>Hayden Mountain PV2-B Solar</v>
          </cell>
          <cell r="I63">
            <v>0.64800000000000002</v>
          </cell>
        </row>
        <row r="64">
          <cell r="C64" t="str">
            <v>Hayden Mountain PV3-A Solar</v>
          </cell>
          <cell r="I64">
            <v>0.64800000000000002</v>
          </cell>
        </row>
        <row r="65">
          <cell r="C65" t="str">
            <v>Hayden Mountain PV3-B Solar</v>
          </cell>
          <cell r="I65">
            <v>0.64800000000000002</v>
          </cell>
        </row>
        <row r="66">
          <cell r="C66" t="str">
            <v>Hayden Mountain PV3-C Solar</v>
          </cell>
          <cell r="I66">
            <v>0.64800000000000002</v>
          </cell>
        </row>
        <row r="67">
          <cell r="C67" t="str">
            <v>Hamaker Mountain PV1 Solar</v>
          </cell>
          <cell r="I67">
            <v>0.64800000000000002</v>
          </cell>
        </row>
        <row r="68">
          <cell r="C68" t="str">
            <v>Pendleton PV 1 Solar</v>
          </cell>
          <cell r="I68">
            <v>0.64800000000000002</v>
          </cell>
        </row>
        <row r="69">
          <cell r="C69" t="str">
            <v>Powder 2 Wind</v>
          </cell>
          <cell r="I69">
            <v>0.158</v>
          </cell>
        </row>
        <row r="70">
          <cell r="C70" t="str">
            <v>Cove Fort Solar</v>
          </cell>
          <cell r="I70">
            <v>0.379</v>
          </cell>
        </row>
        <row r="71">
          <cell r="C71" t="str">
            <v>Powder River 1 Solar</v>
          </cell>
          <cell r="I71">
            <v>0.59699999999999998</v>
          </cell>
        </row>
        <row r="72">
          <cell r="C72" t="str">
            <v>Powder River 1 Solar</v>
          </cell>
          <cell r="I72">
            <v>0.13800000000000001</v>
          </cell>
        </row>
        <row r="73">
          <cell r="C73" t="str">
            <v>Elk Mountain 2 Wind</v>
          </cell>
          <cell r="I73">
            <v>0.158</v>
          </cell>
        </row>
        <row r="74">
          <cell r="C74" t="str">
            <v>Elecktron Solar</v>
          </cell>
          <cell r="I74">
            <v>0.72499999999999998</v>
          </cell>
        </row>
        <row r="75">
          <cell r="C75" t="str">
            <v>Canyonville Solar</v>
          </cell>
          <cell r="I75">
            <v>0.53900000000000003</v>
          </cell>
        </row>
        <row r="76">
          <cell r="C76" t="str">
            <v>Pendleton Solar</v>
          </cell>
          <cell r="I76">
            <v>0.53900000000000003</v>
          </cell>
        </row>
        <row r="77">
          <cell r="C77" t="str">
            <v>Eagle Point Solar</v>
          </cell>
          <cell r="I77">
            <v>0.53800000000000003</v>
          </cell>
        </row>
        <row r="78">
          <cell r="C78" t="str">
            <v>Alfie Solar</v>
          </cell>
          <cell r="I78">
            <v>0.59699999999999998</v>
          </cell>
        </row>
        <row r="79">
          <cell r="C79" t="str">
            <v>Chevron Wind</v>
          </cell>
          <cell r="I79">
            <v>0.158</v>
          </cell>
        </row>
        <row r="80">
          <cell r="C80" t="str">
            <v>Horseshoe Solar</v>
          </cell>
          <cell r="I80">
            <v>0.59699999999999998</v>
          </cell>
        </row>
        <row r="81">
          <cell r="C81" t="str">
            <v>Powell Solar</v>
          </cell>
          <cell r="I81">
            <v>0.59599999999999997</v>
          </cell>
        </row>
        <row r="82">
          <cell r="C82" t="str">
            <v>Abajo Solar B</v>
          </cell>
          <cell r="I82">
            <v>0.59699999999999998</v>
          </cell>
        </row>
        <row r="83">
          <cell r="C83" t="str">
            <v>Abajo Solar C</v>
          </cell>
          <cell r="I83">
            <v>0.59699999999999998</v>
          </cell>
        </row>
        <row r="84">
          <cell r="C84" t="str">
            <v>Abajo Solar D</v>
          </cell>
          <cell r="I84">
            <v>0.59699999999999998</v>
          </cell>
        </row>
        <row r="85">
          <cell r="C85" t="str">
            <v>Abajo Solar E</v>
          </cell>
          <cell r="I85">
            <v>0.59699999999999998</v>
          </cell>
        </row>
        <row r="86">
          <cell r="C86" t="str">
            <v>Abajo Solar F_G_H_I</v>
          </cell>
          <cell r="I86">
            <v>0.59699999999999998</v>
          </cell>
        </row>
        <row r="87">
          <cell r="C87" t="str">
            <v>Homestead 3 Solar</v>
          </cell>
          <cell r="I87">
            <v>0.59699999999999998</v>
          </cell>
        </row>
        <row r="88">
          <cell r="C88" t="str">
            <v>Homestead 1 Solar</v>
          </cell>
          <cell r="I88">
            <v>0.59699999999999998</v>
          </cell>
        </row>
        <row r="89">
          <cell r="C89" t="str">
            <v>Lakeview PV1 Solar</v>
          </cell>
          <cell r="I89">
            <v>0.64800000000000002</v>
          </cell>
        </row>
        <row r="90">
          <cell r="C90" t="str">
            <v>Kennecott Smelter Non Firm</v>
          </cell>
          <cell r="I90">
            <v>0</v>
          </cell>
        </row>
        <row r="91">
          <cell r="C91" t="str">
            <v>Kennecott Refinery Non Firm</v>
          </cell>
          <cell r="I91">
            <v>0</v>
          </cell>
        </row>
        <row r="92">
          <cell r="C92" t="str">
            <v>Tesoro Non Firm</v>
          </cell>
          <cell r="I92">
            <v>0</v>
          </cell>
        </row>
        <row r="93">
          <cell r="C93" t="str">
            <v>Rock Creek I Wind</v>
          </cell>
          <cell r="I93">
            <v>0.158</v>
          </cell>
        </row>
        <row r="94">
          <cell r="C94" t="str">
            <v>Rock Creek II Wind</v>
          </cell>
          <cell r="I94">
            <v>0.158</v>
          </cell>
        </row>
        <row r="95">
          <cell r="C95" t="str">
            <v>Rock Creek III Wind</v>
          </cell>
          <cell r="I95">
            <v>0.158</v>
          </cell>
        </row>
        <row r="96">
          <cell r="C96" t="str">
            <v>Rock Creek IV Wind</v>
          </cell>
          <cell r="I96">
            <v>0.158</v>
          </cell>
        </row>
        <row r="97">
          <cell r="C97" t="str">
            <v>Faraday II Solar</v>
          </cell>
          <cell r="I97">
            <v>0.59699999999999998</v>
          </cell>
        </row>
        <row r="98">
          <cell r="C98" t="str">
            <v>Faraday IV Solar</v>
          </cell>
          <cell r="I98">
            <v>0.59699999999999998</v>
          </cell>
        </row>
        <row r="99">
          <cell r="C99" t="str">
            <v>Faraday VI Solar</v>
          </cell>
          <cell r="I99">
            <v>0.59699999999999998</v>
          </cell>
        </row>
        <row r="100">
          <cell r="C100" t="str">
            <v>Faraday VIII Solar</v>
          </cell>
          <cell r="I100">
            <v>0.59699999999999998</v>
          </cell>
        </row>
        <row r="101">
          <cell r="C101" t="str">
            <v>Faraday X Solar</v>
          </cell>
          <cell r="I101">
            <v>0.59699999999999998</v>
          </cell>
        </row>
        <row r="102">
          <cell r="C102" t="str">
            <v>Faraday XII Solar</v>
          </cell>
          <cell r="I102">
            <v>0.59699999999999998</v>
          </cell>
        </row>
        <row r="103">
          <cell r="C103" t="str">
            <v>Faraday XIV Solar</v>
          </cell>
          <cell r="I103">
            <v>0.59699999999999998</v>
          </cell>
        </row>
        <row r="104">
          <cell r="C104" t="str">
            <v>Goshen Valley I Solar</v>
          </cell>
          <cell r="I104">
            <v>0.59699999999999998</v>
          </cell>
        </row>
        <row r="105">
          <cell r="C105" t="str">
            <v>Goshen Valley II Solar</v>
          </cell>
          <cell r="I105">
            <v>0.59699999999999998</v>
          </cell>
        </row>
        <row r="106">
          <cell r="C106" t="str">
            <v>Goshen Valley III Solar</v>
          </cell>
          <cell r="I106">
            <v>0.59699999999999998</v>
          </cell>
        </row>
        <row r="107">
          <cell r="C107" t="str">
            <v>Goshen Valley IV Solar</v>
          </cell>
          <cell r="I107">
            <v>0.59699999999999998</v>
          </cell>
        </row>
        <row r="108">
          <cell r="C108" t="str">
            <v>Goshen Valley V Solar</v>
          </cell>
          <cell r="I108">
            <v>0.59699999999999998</v>
          </cell>
        </row>
        <row r="109">
          <cell r="C109" t="str">
            <v>Goshen Valley VI Solar</v>
          </cell>
          <cell r="I109">
            <v>0.59699999999999998</v>
          </cell>
        </row>
        <row r="110">
          <cell r="C110" t="str">
            <v>Goshen Valley VII Solar</v>
          </cell>
          <cell r="I110">
            <v>0.59699999999999998</v>
          </cell>
        </row>
        <row r="111">
          <cell r="C111" t="str">
            <v>Steadman Solar</v>
          </cell>
          <cell r="I111">
            <v>0.59699999999999998</v>
          </cell>
        </row>
        <row r="112">
          <cell r="C112" t="str">
            <v>MSDC1 Solar</v>
          </cell>
          <cell r="I112">
            <v>0.64800000000000002</v>
          </cell>
        </row>
        <row r="113">
          <cell r="C113" t="str">
            <v>MSDC2 Solar</v>
          </cell>
          <cell r="I113">
            <v>0.64800000000000002</v>
          </cell>
        </row>
        <row r="114">
          <cell r="C114" t="str">
            <v>MSDC3 Solar</v>
          </cell>
          <cell r="I114">
            <v>0.64800000000000002</v>
          </cell>
        </row>
        <row r="115">
          <cell r="C115" t="str">
            <v>MSDC4 Solar</v>
          </cell>
          <cell r="I115">
            <v>0.64800000000000002</v>
          </cell>
        </row>
        <row r="116">
          <cell r="C116" t="str">
            <v>MSDC5 Solar</v>
          </cell>
          <cell r="I116">
            <v>0.64800000000000002</v>
          </cell>
        </row>
        <row r="117">
          <cell r="C117" t="str">
            <v>MSDC6 Solar</v>
          </cell>
          <cell r="I117">
            <v>0.64800000000000002</v>
          </cell>
        </row>
        <row r="118">
          <cell r="C118" t="str">
            <v>Homa Hills</v>
          </cell>
          <cell r="I118">
            <v>0.59699999999999998</v>
          </cell>
        </row>
        <row r="119">
          <cell r="C119" t="str">
            <v>Jeffrey City PV1</v>
          </cell>
          <cell r="I119">
            <v>0.59699999999999998</v>
          </cell>
        </row>
        <row r="120">
          <cell r="C120" t="str">
            <v>Hornet PV1-3 Solar</v>
          </cell>
          <cell r="I120">
            <v>0.64800000000000002</v>
          </cell>
        </row>
        <row r="121">
          <cell r="C121">
            <v>0</v>
          </cell>
        </row>
        <row r="123">
          <cell r="C123" t="str">
            <v>QF - Sch38 - UT - Solar T</v>
          </cell>
          <cell r="I123">
            <v>0.59699999999999998</v>
          </cell>
        </row>
        <row r="124">
          <cell r="C124" t="str">
            <v>Placeholder - insert entries above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  <sheetName val="152 - UT 2017"/>
    </sheetNames>
    <sheetDataSet>
      <sheetData sheetId="0">
        <row r="1">
          <cell r="N1" t="str">
            <v>152 - UT 2017.Q2 - 3a - GRID AC Study CONF _2017 09 25 (Gold) Solar</v>
          </cell>
        </row>
      </sheetData>
      <sheetData sheetId="1">
        <row r="1">
          <cell r="K1" t="str">
            <v>152 - UT 2017.Q2 - 3a - GRID AC Study CONF _2017 09 25 (Gold) Solar</v>
          </cell>
        </row>
      </sheetData>
      <sheetData sheetId="2"/>
      <sheetData sheetId="3">
        <row r="7">
          <cell r="B7">
            <v>2018</v>
          </cell>
          <cell r="C7">
            <v>20.385791986078456</v>
          </cell>
          <cell r="D7">
            <v>24.994362311968057</v>
          </cell>
          <cell r="E7">
            <v>22.53922532011968</v>
          </cell>
          <cell r="F7">
            <v>21.938499632844895</v>
          </cell>
          <cell r="G7">
            <v>17.859024125407203</v>
          </cell>
          <cell r="H7">
            <v>16.855033941905855</v>
          </cell>
          <cell r="I7">
            <v>17.298135540703715</v>
          </cell>
          <cell r="J7">
            <v>24.684535710512776</v>
          </cell>
          <cell r="K7">
            <v>23.441524781796101</v>
          </cell>
          <cell r="L7">
            <v>19.658483916706121</v>
          </cell>
          <cell r="M7">
            <v>18.953840357377356</v>
          </cell>
          <cell r="N7">
            <v>17.897363105956174</v>
          </cell>
          <cell r="O7">
            <v>21.785957997009969</v>
          </cell>
        </row>
        <row r="8">
          <cell r="B8">
            <v>2019</v>
          </cell>
          <cell r="C8">
            <v>19.520693893656293</v>
          </cell>
          <cell r="D8">
            <v>23.942983040678644</v>
          </cell>
          <cell r="E8">
            <v>21.200048396246242</v>
          </cell>
          <cell r="F8">
            <v>19.651863917149726</v>
          </cell>
          <cell r="G8">
            <v>17.662438183639107</v>
          </cell>
          <cell r="H8">
            <v>17.430118690020645</v>
          </cell>
          <cell r="I8">
            <v>16.727697072648702</v>
          </cell>
          <cell r="J8">
            <v>22.21084892876215</v>
          </cell>
          <cell r="K8">
            <v>21.187183626654029</v>
          </cell>
          <cell r="L8">
            <v>20.413468102696918</v>
          </cell>
          <cell r="M8">
            <v>18.728808211245852</v>
          </cell>
          <cell r="N8">
            <v>19.115661845134593</v>
          </cell>
          <cell r="O8">
            <v>18.524848096145327</v>
          </cell>
        </row>
        <row r="9">
          <cell r="B9">
            <v>2020</v>
          </cell>
          <cell r="C9">
            <v>14.941487237143164</v>
          </cell>
          <cell r="D9">
            <v>18.42422126828135</v>
          </cell>
          <cell r="E9">
            <v>16.984557066919656</v>
          </cell>
          <cell r="F9">
            <v>16.062102946907768</v>
          </cell>
          <cell r="G9">
            <v>12.900981708243304</v>
          </cell>
          <cell r="H9">
            <v>11.650542145779626</v>
          </cell>
          <cell r="I9">
            <v>12.753405052487659</v>
          </cell>
          <cell r="J9">
            <v>18.021324260990433</v>
          </cell>
          <cell r="K9">
            <v>16.294074421043209</v>
          </cell>
          <cell r="L9">
            <v>14.648156873268425</v>
          </cell>
          <cell r="M9">
            <v>15.194483258987537</v>
          </cell>
          <cell r="N9">
            <v>13.586735049205885</v>
          </cell>
          <cell r="O9">
            <v>16.250278519431763</v>
          </cell>
        </row>
        <row r="10">
          <cell r="B10">
            <v>2021</v>
          </cell>
          <cell r="C10">
            <v>15.02410382408946</v>
          </cell>
          <cell r="D10">
            <v>15.25906166458476</v>
          </cell>
          <cell r="E10">
            <v>13.361970856986911</v>
          </cell>
          <cell r="F10">
            <v>14.137941412695923</v>
          </cell>
          <cell r="G10">
            <v>13.85856000342376</v>
          </cell>
          <cell r="H10">
            <v>13.387221753211717</v>
          </cell>
          <cell r="I10">
            <v>13.611897758746498</v>
          </cell>
          <cell r="J10">
            <v>14.204899982655105</v>
          </cell>
          <cell r="K10">
            <v>17.261756391074247</v>
          </cell>
          <cell r="L10">
            <v>20.247816285420097</v>
          </cell>
          <cell r="M10">
            <v>16.562761796504617</v>
          </cell>
          <cell r="N10">
            <v>13.542505070983893</v>
          </cell>
          <cell r="O10">
            <v>13.149644865287742</v>
          </cell>
        </row>
        <row r="11">
          <cell r="B11">
            <v>2022</v>
          </cell>
          <cell r="C11">
            <v>17.574652610522282</v>
          </cell>
          <cell r="D11">
            <v>17.75893286421185</v>
          </cell>
          <cell r="E11">
            <v>17.568160522025028</v>
          </cell>
          <cell r="F11">
            <v>17.581008971575503</v>
          </cell>
          <cell r="G11">
            <v>16.523256575390079</v>
          </cell>
          <cell r="H11">
            <v>14.376389073702398</v>
          </cell>
          <cell r="I11">
            <v>14.212032910083662</v>
          </cell>
          <cell r="J11">
            <v>16.136933158069724</v>
          </cell>
          <cell r="K11">
            <v>21.547467618571329</v>
          </cell>
          <cell r="L11">
            <v>22.460204608582895</v>
          </cell>
          <cell r="M11">
            <v>18.673483558654613</v>
          </cell>
          <cell r="N11">
            <v>17.244243556608211</v>
          </cell>
          <cell r="O11">
            <v>18.701971976671782</v>
          </cell>
        </row>
        <row r="12">
          <cell r="B12">
            <v>2023</v>
          </cell>
          <cell r="C12">
            <v>18.488858390555347</v>
          </cell>
          <cell r="D12">
            <v>18.097811998194793</v>
          </cell>
          <cell r="E12">
            <v>18.23973810429672</v>
          </cell>
          <cell r="F12">
            <v>18.286805358927314</v>
          </cell>
          <cell r="G12">
            <v>17.785759419804769</v>
          </cell>
          <cell r="H12">
            <v>15.944921608647908</v>
          </cell>
          <cell r="I12">
            <v>15.097717525073168</v>
          </cell>
          <cell r="J12">
            <v>17.654846316633005</v>
          </cell>
          <cell r="K12">
            <v>21.388196310628242</v>
          </cell>
          <cell r="L12">
            <v>24.32154410404322</v>
          </cell>
          <cell r="M12">
            <v>19.502390573319481</v>
          </cell>
          <cell r="N12">
            <v>16.824644601930185</v>
          </cell>
          <cell r="O12">
            <v>19.394485544586946</v>
          </cell>
        </row>
        <row r="13">
          <cell r="B13">
            <v>2024</v>
          </cell>
          <cell r="C13">
            <v>18.872496278040213</v>
          </cell>
          <cell r="D13">
            <v>17.318008739198159</v>
          </cell>
          <cell r="E13">
            <v>19.205041087874491</v>
          </cell>
          <cell r="F13">
            <v>19.456374828201426</v>
          </cell>
          <cell r="G13">
            <v>17.662843743980627</v>
          </cell>
          <cell r="H13">
            <v>16.666614712143343</v>
          </cell>
          <cell r="I13">
            <v>16.907060948313443</v>
          </cell>
          <cell r="J13">
            <v>18.983371763817168</v>
          </cell>
          <cell r="K13">
            <v>21.761420165230003</v>
          </cell>
          <cell r="L13">
            <v>23.390603996232354</v>
          </cell>
          <cell r="M13">
            <v>19.493083801633901</v>
          </cell>
          <cell r="N13">
            <v>16.254163689226257</v>
          </cell>
          <cell r="O13">
            <v>17.378101732098038</v>
          </cell>
        </row>
        <row r="14">
          <cell r="B14">
            <v>2025</v>
          </cell>
          <cell r="C14">
            <v>19.649666976918141</v>
          </cell>
          <cell r="D14">
            <v>17.976087052132328</v>
          </cell>
          <cell r="E14">
            <v>18.833555199804632</v>
          </cell>
          <cell r="F14">
            <v>19.02205204899467</v>
          </cell>
          <cell r="G14">
            <v>17.501423526128598</v>
          </cell>
          <cell r="H14">
            <v>16.926891502555858</v>
          </cell>
          <cell r="I14">
            <v>18.200018117158244</v>
          </cell>
          <cell r="J14">
            <v>19.990117593343566</v>
          </cell>
          <cell r="K14">
            <v>22.735540535775492</v>
          </cell>
          <cell r="L14">
            <v>24.583220528167047</v>
          </cell>
          <cell r="M14">
            <v>20.923600721173603</v>
          </cell>
          <cell r="N14">
            <v>19.138505295285377</v>
          </cell>
          <cell r="O14">
            <v>18.447497435211982</v>
          </cell>
        </row>
        <row r="15">
          <cell r="B15">
            <v>2026</v>
          </cell>
          <cell r="C15">
            <v>20.667755981860058</v>
          </cell>
          <cell r="D15">
            <v>18.703551929815333</v>
          </cell>
          <cell r="E15">
            <v>19.871226014904391</v>
          </cell>
          <cell r="F15">
            <v>20.491813921431799</v>
          </cell>
          <cell r="G15">
            <v>18.755778437136986</v>
          </cell>
          <cell r="H15">
            <v>18.118056934820903</v>
          </cell>
          <cell r="I15">
            <v>19.319574885714371</v>
          </cell>
          <cell r="J15">
            <v>21.17242471441044</v>
          </cell>
          <cell r="K15">
            <v>23.217761371231045</v>
          </cell>
          <cell r="L15">
            <v>25.870275059080836</v>
          </cell>
          <cell r="M15">
            <v>21.831644275162343</v>
          </cell>
          <cell r="N15">
            <v>18.807790588647013</v>
          </cell>
          <cell r="O15">
            <v>19.810749939049668</v>
          </cell>
        </row>
        <row r="16">
          <cell r="B16">
            <v>2027</v>
          </cell>
          <cell r="C16">
            <v>21.48815741296907</v>
          </cell>
          <cell r="D16">
            <v>19.606288039323129</v>
          </cell>
          <cell r="E16">
            <v>20.899092727522579</v>
          </cell>
          <cell r="F16">
            <v>22.096599950123448</v>
          </cell>
          <cell r="G16">
            <v>19.486321370352996</v>
          </cell>
          <cell r="H16">
            <v>18.622728316974246</v>
          </cell>
          <cell r="I16">
            <v>20.271892645453839</v>
          </cell>
          <cell r="J16">
            <v>20.196535309562961</v>
          </cell>
          <cell r="K16">
            <v>25.717281731394525</v>
          </cell>
          <cell r="L16">
            <v>25.69088578245902</v>
          </cell>
          <cell r="M16">
            <v>22.800868709674106</v>
          </cell>
          <cell r="N16">
            <v>21.069676766089128</v>
          </cell>
          <cell r="O16">
            <v>19.847482923279237</v>
          </cell>
        </row>
        <row r="17">
          <cell r="B17">
            <v>2028</v>
          </cell>
          <cell r="C17">
            <v>23.508945783451296</v>
          </cell>
          <cell r="D17">
            <v>21.114653360022096</v>
          </cell>
          <cell r="E17">
            <v>22.594048388599578</v>
          </cell>
          <cell r="F17">
            <v>22.953036428750305</v>
          </cell>
          <cell r="G17">
            <v>21.202942081199584</v>
          </cell>
          <cell r="H17">
            <v>21.616819454324414</v>
          </cell>
          <cell r="I17">
            <v>22.532422448207942</v>
          </cell>
          <cell r="J17">
            <v>24.202181331040663</v>
          </cell>
          <cell r="K17">
            <v>26.768272380221109</v>
          </cell>
          <cell r="L17">
            <v>27.513464943602216</v>
          </cell>
          <cell r="M17">
            <v>24.892062954819941</v>
          </cell>
          <cell r="N17">
            <v>22.158966263800991</v>
          </cell>
          <cell r="O17">
            <v>21.518211329188588</v>
          </cell>
        </row>
        <row r="18">
          <cell r="B18">
            <v>2029</v>
          </cell>
          <cell r="C18">
            <v>25.231197620023792</v>
          </cell>
          <cell r="D18">
            <v>24.888188873010261</v>
          </cell>
          <cell r="E18">
            <v>24.098007420627944</v>
          </cell>
          <cell r="F18">
            <v>25.050203591857152</v>
          </cell>
          <cell r="G18">
            <v>23.207528252377642</v>
          </cell>
          <cell r="H18">
            <v>23.534518439190709</v>
          </cell>
          <cell r="I18">
            <v>23.716789346637839</v>
          </cell>
          <cell r="J18">
            <v>25.348498970607277</v>
          </cell>
          <cell r="K18">
            <v>25.342698891825655</v>
          </cell>
          <cell r="L18">
            <v>31.297695922659976</v>
          </cell>
          <cell r="M18">
            <v>27.706198261045635</v>
          </cell>
          <cell r="N18">
            <v>23.758481824210449</v>
          </cell>
          <cell r="O18">
            <v>23.802422046557879</v>
          </cell>
        </row>
        <row r="19">
          <cell r="B19">
            <v>2030</v>
          </cell>
          <cell r="C19">
            <v>27.380048030261619</v>
          </cell>
          <cell r="D19">
            <v>27.292214738631071</v>
          </cell>
          <cell r="E19">
            <v>26.496444689986994</v>
          </cell>
          <cell r="F19">
            <v>27.851623425249624</v>
          </cell>
          <cell r="G19">
            <v>24.879426427011374</v>
          </cell>
          <cell r="H19">
            <v>24.826869729945209</v>
          </cell>
          <cell r="I19">
            <v>25.066187898366032</v>
          </cell>
          <cell r="J19">
            <v>27.926402339546129</v>
          </cell>
          <cell r="K19">
            <v>30.17948173752454</v>
          </cell>
          <cell r="L19">
            <v>32.615750800334908</v>
          </cell>
          <cell r="M19">
            <v>28.132531751433682</v>
          </cell>
          <cell r="N19">
            <v>25.832845087515793</v>
          </cell>
          <cell r="O19">
            <v>26.858338171882007</v>
          </cell>
        </row>
        <row r="20">
          <cell r="B20">
            <v>2031</v>
          </cell>
          <cell r="C20">
            <v>28.805968674744118</v>
          </cell>
          <cell r="D20">
            <v>26.100865371111574</v>
          </cell>
          <cell r="E20">
            <v>27.357258567080976</v>
          </cell>
          <cell r="F20">
            <v>27.885837041640105</v>
          </cell>
          <cell r="G20">
            <v>26.629575566272887</v>
          </cell>
          <cell r="H20">
            <v>26.948896624545437</v>
          </cell>
          <cell r="I20">
            <v>27.191249907072226</v>
          </cell>
          <cell r="J20">
            <v>29.470099994120581</v>
          </cell>
          <cell r="K20">
            <v>30.97745693607861</v>
          </cell>
          <cell r="L20">
            <v>34.932929469356843</v>
          </cell>
          <cell r="M20">
            <v>30.192745462437347</v>
          </cell>
          <cell r="N20">
            <v>26.657859635105105</v>
          </cell>
          <cell r="O20">
            <v>29.104278574379748</v>
          </cell>
        </row>
        <row r="21">
          <cell r="B21">
            <v>2032</v>
          </cell>
          <cell r="C21">
            <v>29.89391297513588</v>
          </cell>
          <cell r="D21">
            <v>27.730330101289429</v>
          </cell>
          <cell r="E21">
            <v>29.283617903606391</v>
          </cell>
          <cell r="F21">
            <v>29.433142546601022</v>
          </cell>
          <cell r="G21">
            <v>27.959690136824296</v>
          </cell>
          <cell r="H21">
            <v>28.24900486107575</v>
          </cell>
          <cell r="I21">
            <v>28.713352717663753</v>
          </cell>
          <cell r="J21">
            <v>30.729397276666344</v>
          </cell>
          <cell r="K21">
            <v>32.409491079618867</v>
          </cell>
          <cell r="L21">
            <v>34.931697898708272</v>
          </cell>
          <cell r="M21">
            <v>29.981304560733861</v>
          </cell>
          <cell r="N21">
            <v>26.626324632429206</v>
          </cell>
          <cell r="O21">
            <v>30.16764551474564</v>
          </cell>
        </row>
        <row r="22">
          <cell r="B22">
            <v>2033</v>
          </cell>
          <cell r="C22">
            <v>30.319352943869621</v>
          </cell>
          <cell r="D22">
            <v>32.491505377484579</v>
          </cell>
          <cell r="E22">
            <v>31.093718628722328</v>
          </cell>
          <cell r="F22">
            <v>30.298098050364842</v>
          </cell>
          <cell r="G22">
            <v>29.413572064164924</v>
          </cell>
          <cell r="H22">
            <v>29.810802088002742</v>
          </cell>
          <cell r="I22">
            <v>30.751297331842093</v>
          </cell>
          <cell r="J22">
            <v>18.273464828088517</v>
          </cell>
          <cell r="K22">
            <v>33.646475440452257</v>
          </cell>
          <cell r="L22">
            <v>35.852663421447104</v>
          </cell>
          <cell r="M22">
            <v>31.44379252763078</v>
          </cell>
          <cell r="N22">
            <v>31.165619290926244</v>
          </cell>
          <cell r="O22">
            <v>36.075158906842859</v>
          </cell>
        </row>
        <row r="23">
          <cell r="B23">
            <v>2034</v>
          </cell>
          <cell r="C23">
            <v>33.308881233117248</v>
          </cell>
          <cell r="D23">
            <v>36.564296528979533</v>
          </cell>
          <cell r="E23">
            <v>31.897281323306157</v>
          </cell>
          <cell r="F23">
            <v>32.208381922536603</v>
          </cell>
          <cell r="G23">
            <v>29.925848939711411</v>
          </cell>
          <cell r="H23">
            <v>30.950202448107046</v>
          </cell>
          <cell r="I23">
            <v>31.398354867285381</v>
          </cell>
          <cell r="J23">
            <v>34.308639174180591</v>
          </cell>
          <cell r="K23">
            <v>35.498582752903481</v>
          </cell>
          <cell r="L23">
            <v>34.93791904458233</v>
          </cell>
          <cell r="M23">
            <v>32.329271985746061</v>
          </cell>
          <cell r="N23">
            <v>32.300714938477711</v>
          </cell>
          <cell r="O23">
            <v>44.781317424178653</v>
          </cell>
        </row>
        <row r="24">
          <cell r="B24">
            <v>2035</v>
          </cell>
          <cell r="C24">
            <v>0.2798743541659458</v>
          </cell>
          <cell r="D24">
            <v>0.34572533205147016</v>
          </cell>
          <cell r="E24">
            <v>0.28360904856736768</v>
          </cell>
          <cell r="F24">
            <v>0.27271228344362392</v>
          </cell>
          <cell r="G24">
            <v>0.23260322341982809</v>
          </cell>
          <cell r="H24">
            <v>0.23064897868047535</v>
          </cell>
          <cell r="I24">
            <v>0.23749505791143771</v>
          </cell>
          <cell r="J24">
            <v>0.3167784805627461</v>
          </cell>
          <cell r="K24">
            <v>0.33172055292704616</v>
          </cell>
          <cell r="L24">
            <v>0.26913847856169087</v>
          </cell>
          <cell r="M24">
            <v>0.27272836518937227</v>
          </cell>
          <cell r="N24">
            <v>0.30237599297044937</v>
          </cell>
          <cell r="O24">
            <v>0.35975427578060903</v>
          </cell>
        </row>
        <row r="25">
          <cell r="B25">
            <v>2036</v>
          </cell>
          <cell r="C25">
            <v>0.32975512553087927</v>
          </cell>
          <cell r="D25">
            <v>0.37806132284616384</v>
          </cell>
          <cell r="E25">
            <v>0.33138144352103466</v>
          </cell>
          <cell r="F25">
            <v>0.29806361216300492</v>
          </cell>
          <cell r="G25">
            <v>0.25535252298386812</v>
          </cell>
          <cell r="H25">
            <v>0.25317488452278247</v>
          </cell>
          <cell r="I25">
            <v>0.26568252906442935</v>
          </cell>
          <cell r="J25">
            <v>0.35947327318782329</v>
          </cell>
          <cell r="K25">
            <v>0.42976127207952708</v>
          </cell>
          <cell r="L25">
            <v>0.36492869033520342</v>
          </cell>
          <cell r="M25">
            <v>0.33869353523458301</v>
          </cell>
          <cell r="N25">
            <v>0.37357626152271045</v>
          </cell>
          <cell r="O25">
            <v>0.41324469699696564</v>
          </cell>
        </row>
      </sheetData>
      <sheetData sheetId="4"/>
      <sheetData sheetId="5"/>
      <sheetData sheetId="6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342.70000000018626</v>
          </cell>
          <cell r="G32">
            <v>0</v>
          </cell>
          <cell r="H32">
            <v>3551.6999999999534</v>
          </cell>
          <cell r="I32">
            <v>2001.3999999999069</v>
          </cell>
          <cell r="J32">
            <v>1145.2600000000093</v>
          </cell>
          <cell r="K32">
            <v>16383.550000000047</v>
          </cell>
          <cell r="L32">
            <v>7456.3999999999069</v>
          </cell>
          <cell r="M32">
            <v>3729.6000000000931</v>
          </cell>
          <cell r="N32">
            <v>848.60000000009313</v>
          </cell>
          <cell r="O32">
            <v>0</v>
          </cell>
          <cell r="P32">
            <v>80</v>
          </cell>
          <cell r="Q32">
            <v>0</v>
          </cell>
          <cell r="R32">
            <v>4443.1900000013411</v>
          </cell>
          <cell r="S32">
            <v>0</v>
          </cell>
          <cell r="T32">
            <v>1037</v>
          </cell>
          <cell r="U32">
            <v>6.1000000000931323</v>
          </cell>
          <cell r="V32">
            <v>397.80000000004657</v>
          </cell>
          <cell r="W32">
            <v>22.849999999976717</v>
          </cell>
          <cell r="X32">
            <v>679.3399999999674</v>
          </cell>
          <cell r="Y32">
            <v>1064.5</v>
          </cell>
          <cell r="Z32">
            <v>0</v>
          </cell>
          <cell r="AA32">
            <v>456.20000000018626</v>
          </cell>
          <cell r="AB32">
            <v>0</v>
          </cell>
          <cell r="AC32">
            <v>779.39999999990687</v>
          </cell>
          <cell r="AD32">
            <v>0</v>
          </cell>
          <cell r="AE32">
            <v>1069.3000000044703</v>
          </cell>
          <cell r="AF32">
            <v>0</v>
          </cell>
          <cell r="AG32">
            <v>0</v>
          </cell>
          <cell r="AH32">
            <v>0</v>
          </cell>
          <cell r="AI32">
            <v>438.10000000009313</v>
          </cell>
          <cell r="AJ32">
            <v>1560.8999999999069</v>
          </cell>
          <cell r="AK32">
            <v>0</v>
          </cell>
          <cell r="AL32">
            <v>722.69999999995343</v>
          </cell>
          <cell r="AM32">
            <v>0</v>
          </cell>
          <cell r="AN32">
            <v>-1655.2000000001863</v>
          </cell>
          <cell r="AO32">
            <v>0</v>
          </cell>
          <cell r="AP32">
            <v>2.8000000000465661</v>
          </cell>
          <cell r="AQ32">
            <v>0</v>
          </cell>
          <cell r="AR32">
            <v>942.19999999925494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698.80000000004657</v>
          </cell>
          <cell r="AX32">
            <v>0</v>
          </cell>
          <cell r="AY32">
            <v>0</v>
          </cell>
          <cell r="AZ32">
            <v>13.200000000186265</v>
          </cell>
          <cell r="BA32">
            <v>230.20000000018626</v>
          </cell>
          <cell r="BB32">
            <v>0</v>
          </cell>
          <cell r="BC32">
            <v>0</v>
          </cell>
          <cell r="BD32">
            <v>0</v>
          </cell>
          <cell r="BE32">
            <v>544.5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66</v>
          </cell>
          <cell r="BK32">
            <v>448.80000000004657</v>
          </cell>
          <cell r="BL32">
            <v>0</v>
          </cell>
          <cell r="BM32">
            <v>29</v>
          </cell>
          <cell r="BN32">
            <v>0</v>
          </cell>
          <cell r="BO32">
            <v>0</v>
          </cell>
          <cell r="BP32">
            <v>0</v>
          </cell>
          <cell r="BQ32">
            <v>0.69999999995343387</v>
          </cell>
          <cell r="BR32">
            <v>120.19999999925494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28.700000000186265</v>
          </cell>
          <cell r="CA32">
            <v>91.5</v>
          </cell>
          <cell r="CB32">
            <v>0</v>
          </cell>
          <cell r="CC32">
            <v>0</v>
          </cell>
          <cell r="CD32">
            <v>0</v>
          </cell>
          <cell r="CE32">
            <v>2743.3000000044703</v>
          </cell>
          <cell r="CF32">
            <v>0</v>
          </cell>
          <cell r="CG32">
            <v>0</v>
          </cell>
          <cell r="CH32">
            <v>8</v>
          </cell>
          <cell r="CI32">
            <v>0</v>
          </cell>
          <cell r="CJ32">
            <v>0</v>
          </cell>
          <cell r="CK32">
            <v>486.80000000004657</v>
          </cell>
          <cell r="CL32">
            <v>114.70000000018626</v>
          </cell>
          <cell r="CM32">
            <v>1849</v>
          </cell>
          <cell r="CN32">
            <v>284.79999999981374</v>
          </cell>
          <cell r="CO32">
            <v>0</v>
          </cell>
          <cell r="CP32">
            <v>0</v>
          </cell>
          <cell r="CQ32">
            <v>0</v>
          </cell>
          <cell r="CR32">
            <v>6677.5000000037253</v>
          </cell>
          <cell r="CS32">
            <v>0</v>
          </cell>
          <cell r="CT32">
            <v>0</v>
          </cell>
          <cell r="CU32">
            <v>66.299999999813735</v>
          </cell>
          <cell r="CV32">
            <v>0</v>
          </cell>
          <cell r="CW32">
            <v>1231.7999999998137</v>
          </cell>
          <cell r="CX32">
            <v>194.79999999981374</v>
          </cell>
          <cell r="CY32">
            <v>1013</v>
          </cell>
          <cell r="CZ32">
            <v>3913.5999999996275</v>
          </cell>
          <cell r="DA32">
            <v>257.40000000037253</v>
          </cell>
          <cell r="DB32">
            <v>0</v>
          </cell>
          <cell r="DC32">
            <v>0</v>
          </cell>
          <cell r="DD32">
            <v>0.60000000009313226</v>
          </cell>
          <cell r="DE32">
            <v>8488.6000000052154</v>
          </cell>
          <cell r="DF32">
            <v>0</v>
          </cell>
          <cell r="DG32">
            <v>2852.9000000001397</v>
          </cell>
          <cell r="DH32">
            <v>62.299999999813735</v>
          </cell>
          <cell r="DI32">
            <v>0</v>
          </cell>
          <cell r="DJ32">
            <v>1628</v>
          </cell>
          <cell r="DK32">
            <v>0</v>
          </cell>
          <cell r="DL32">
            <v>1750.7000000001863</v>
          </cell>
          <cell r="DM32">
            <v>2051</v>
          </cell>
          <cell r="DN32">
            <v>0</v>
          </cell>
          <cell r="DO32">
            <v>0</v>
          </cell>
          <cell r="DP32">
            <v>143.70000000018626</v>
          </cell>
          <cell r="DQ32">
            <v>0</v>
          </cell>
          <cell r="DR32">
            <v>8661.4999999962747</v>
          </cell>
          <cell r="DS32">
            <v>1946.1000000000931</v>
          </cell>
          <cell r="DT32">
            <v>0</v>
          </cell>
          <cell r="DU32">
            <v>0</v>
          </cell>
          <cell r="DV32">
            <v>92.299999999813735</v>
          </cell>
          <cell r="DW32">
            <v>2117.8000000000466</v>
          </cell>
          <cell r="DX32">
            <v>1340.4000000001397</v>
          </cell>
          <cell r="DY32">
            <v>1770.2999999998137</v>
          </cell>
          <cell r="DZ32">
            <v>1064.5999999996275</v>
          </cell>
          <cell r="EA32">
            <v>330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20577</v>
          </cell>
          <cell r="G33">
            <v>12391</v>
          </cell>
          <cell r="H33">
            <v>10828</v>
          </cell>
          <cell r="I33">
            <v>12365.800000000047</v>
          </cell>
          <cell r="J33">
            <v>0</v>
          </cell>
          <cell r="K33">
            <v>1613.8999999999069</v>
          </cell>
          <cell r="L33">
            <v>2437.2000000001863</v>
          </cell>
          <cell r="M33">
            <v>3703</v>
          </cell>
          <cell r="N33">
            <v>345.40000000037253</v>
          </cell>
          <cell r="O33">
            <v>13678.700000000186</v>
          </cell>
          <cell r="P33">
            <v>-3108.7999999998137</v>
          </cell>
          <cell r="Q33">
            <v>3412.7999999998137</v>
          </cell>
          <cell r="R33">
            <v>141877.89999999851</v>
          </cell>
          <cell r="S33">
            <v>53696.300000000047</v>
          </cell>
          <cell r="T33">
            <v>16178</v>
          </cell>
          <cell r="U33">
            <v>10288</v>
          </cell>
          <cell r="V33">
            <v>23494.699999999953</v>
          </cell>
          <cell r="W33">
            <v>27.199999999953434</v>
          </cell>
          <cell r="X33">
            <v>197.20000000018626</v>
          </cell>
          <cell r="Y33">
            <v>3035.2000000001863</v>
          </cell>
          <cell r="Z33">
            <v>1249.7999999998137</v>
          </cell>
          <cell r="AA33">
            <v>200</v>
          </cell>
          <cell r="AB33">
            <v>18620.200000000186</v>
          </cell>
          <cell r="AC33">
            <v>10674.799999999814</v>
          </cell>
          <cell r="AD33">
            <v>4216.5</v>
          </cell>
          <cell r="AE33">
            <v>24037.80000000447</v>
          </cell>
          <cell r="AF33">
            <v>5177.2000000001863</v>
          </cell>
          <cell r="AG33">
            <v>6127.2999999998137</v>
          </cell>
          <cell r="AH33">
            <v>4486.7000000001863</v>
          </cell>
          <cell r="AI33">
            <v>-1917.7999999998137</v>
          </cell>
          <cell r="AJ33">
            <v>7944.3999999999069</v>
          </cell>
          <cell r="AK33">
            <v>-331.79999999981374</v>
          </cell>
          <cell r="AL33">
            <v>4050.5999999996275</v>
          </cell>
          <cell r="AM33">
            <v>6904.7999999998137</v>
          </cell>
          <cell r="AN33">
            <v>-2726.2000000001863</v>
          </cell>
          <cell r="AO33">
            <v>428.29999999981374</v>
          </cell>
          <cell r="AP33">
            <v>-6106.7000000001863</v>
          </cell>
          <cell r="AQ33">
            <v>1</v>
          </cell>
          <cell r="AR33">
            <v>-7444.5</v>
          </cell>
          <cell r="AS33">
            <v>2175.4000000003725</v>
          </cell>
          <cell r="AT33">
            <v>-18589.5</v>
          </cell>
          <cell r="AU33">
            <v>2434.5</v>
          </cell>
          <cell r="AV33">
            <v>1348.5999999996275</v>
          </cell>
          <cell r="AW33">
            <v>27.700000000186265</v>
          </cell>
          <cell r="AX33">
            <v>89</v>
          </cell>
          <cell r="AY33">
            <v>0</v>
          </cell>
          <cell r="AZ33">
            <v>0</v>
          </cell>
          <cell r="BA33">
            <v>552.59999999962747</v>
          </cell>
          <cell r="BB33">
            <v>4810.4000000003725</v>
          </cell>
          <cell r="BC33">
            <v>105</v>
          </cell>
          <cell r="BD33">
            <v>-398.20000000018626</v>
          </cell>
          <cell r="BE33">
            <v>14118.10000000149</v>
          </cell>
          <cell r="BF33">
            <v>4322.2999999998137</v>
          </cell>
          <cell r="BG33">
            <v>669.79999999981374</v>
          </cell>
          <cell r="BH33">
            <v>1942.2000000001863</v>
          </cell>
          <cell r="BI33">
            <v>0</v>
          </cell>
          <cell r="BJ33">
            <v>29.700000000186265</v>
          </cell>
          <cell r="BK33">
            <v>0</v>
          </cell>
          <cell r="BL33">
            <v>0</v>
          </cell>
          <cell r="BM33">
            <v>32</v>
          </cell>
          <cell r="BN33">
            <v>642.29999999981374</v>
          </cell>
          <cell r="BO33">
            <v>2280</v>
          </cell>
          <cell r="BP33">
            <v>2372.7999999998137</v>
          </cell>
          <cell r="BQ33">
            <v>1827</v>
          </cell>
          <cell r="BR33">
            <v>13983.89999999851</v>
          </cell>
          <cell r="BS33">
            <v>4539</v>
          </cell>
          <cell r="BT33">
            <v>162</v>
          </cell>
          <cell r="BU33">
            <v>2223</v>
          </cell>
          <cell r="BV33">
            <v>0</v>
          </cell>
          <cell r="BW33">
            <v>0</v>
          </cell>
          <cell r="BX33">
            <v>152.79999999981374</v>
          </cell>
          <cell r="BY33">
            <v>0</v>
          </cell>
          <cell r="BZ33">
            <v>0</v>
          </cell>
          <cell r="CA33">
            <v>240.5</v>
          </cell>
          <cell r="CB33">
            <v>1538.5999999996275</v>
          </cell>
          <cell r="CC33">
            <v>2528.2000000001863</v>
          </cell>
          <cell r="CD33">
            <v>2599.7999999998137</v>
          </cell>
          <cell r="CE33">
            <v>20321.19999999553</v>
          </cell>
          <cell r="CF33">
            <v>1461</v>
          </cell>
          <cell r="CG33">
            <v>1008.7000000001863</v>
          </cell>
          <cell r="CH33">
            <v>7272.5</v>
          </cell>
          <cell r="CI33">
            <v>1156.5</v>
          </cell>
          <cell r="CJ33">
            <v>0</v>
          </cell>
          <cell r="CK33">
            <v>0</v>
          </cell>
          <cell r="CL33">
            <v>0</v>
          </cell>
          <cell r="CM33">
            <v>32</v>
          </cell>
          <cell r="CN33">
            <v>154</v>
          </cell>
          <cell r="CO33">
            <v>3284.4000000003725</v>
          </cell>
          <cell r="CP33">
            <v>3636.7999999998137</v>
          </cell>
          <cell r="CQ33">
            <v>2315.2999999998137</v>
          </cell>
          <cell r="CR33">
            <v>18767</v>
          </cell>
          <cell r="CS33">
            <v>53</v>
          </cell>
          <cell r="CT33">
            <v>5316.4000000003725</v>
          </cell>
          <cell r="CU33">
            <v>3659.5999999996275</v>
          </cell>
          <cell r="CV33">
            <v>1032</v>
          </cell>
          <cell r="CW33">
            <v>0</v>
          </cell>
          <cell r="CX33">
            <v>143.29999999981374</v>
          </cell>
          <cell r="CY33">
            <v>0</v>
          </cell>
          <cell r="CZ33">
            <v>1054</v>
          </cell>
          <cell r="DA33">
            <v>410</v>
          </cell>
          <cell r="DB33">
            <v>3317</v>
          </cell>
          <cell r="DC33">
            <v>246.70000000018626</v>
          </cell>
          <cell r="DD33">
            <v>3535</v>
          </cell>
          <cell r="DE33">
            <v>23466.70000000298</v>
          </cell>
          <cell r="DF33">
            <v>3597.5</v>
          </cell>
          <cell r="DG33">
            <v>9067.5999999996275</v>
          </cell>
          <cell r="DH33">
            <v>2037.2999999998137</v>
          </cell>
          <cell r="DI33">
            <v>2335.2999999998137</v>
          </cell>
          <cell r="DJ33">
            <v>0</v>
          </cell>
          <cell r="DK33">
            <v>161</v>
          </cell>
          <cell r="DL33">
            <v>0</v>
          </cell>
          <cell r="DM33">
            <v>288</v>
          </cell>
          <cell r="DN33">
            <v>783</v>
          </cell>
          <cell r="DO33">
            <v>3695</v>
          </cell>
          <cell r="DP33">
            <v>808.5</v>
          </cell>
          <cell r="DQ33">
            <v>693.5</v>
          </cell>
          <cell r="DR33">
            <v>27533.300000011921</v>
          </cell>
          <cell r="DS33">
            <v>2681</v>
          </cell>
          <cell r="DT33">
            <v>4752.5999999996275</v>
          </cell>
          <cell r="DU33">
            <v>3776</v>
          </cell>
          <cell r="DV33">
            <v>2417</v>
          </cell>
          <cell r="DW33">
            <v>0</v>
          </cell>
          <cell r="DX33">
            <v>0</v>
          </cell>
          <cell r="DY33">
            <v>0</v>
          </cell>
          <cell r="DZ33">
            <v>1221</v>
          </cell>
          <cell r="EA33">
            <v>1247</v>
          </cell>
          <cell r="EB33">
            <v>7345</v>
          </cell>
          <cell r="EC33">
            <v>1687.2000000001863</v>
          </cell>
          <cell r="ED33">
            <v>2406.5</v>
          </cell>
        </row>
        <row r="34">
          <cell r="F34">
            <v>36467.399999999907</v>
          </cell>
          <cell r="G34">
            <v>32978.199999999953</v>
          </cell>
          <cell r="H34">
            <v>49298.260000000009</v>
          </cell>
          <cell r="I34">
            <v>79.267999999996391</v>
          </cell>
          <cell r="J34">
            <v>8818.4040000000023</v>
          </cell>
          <cell r="K34">
            <v>5200.6380000000026</v>
          </cell>
          <cell r="L34">
            <v>-53722.300000000047</v>
          </cell>
          <cell r="M34">
            <v>12219</v>
          </cell>
          <cell r="N34">
            <v>4929.1899999999441</v>
          </cell>
          <cell r="O34">
            <v>4062.7600000000093</v>
          </cell>
          <cell r="P34">
            <v>76.5</v>
          </cell>
          <cell r="Q34">
            <v>-311142.30000000005</v>
          </cell>
          <cell r="R34">
            <v>-90687.073999999091</v>
          </cell>
          <cell r="S34">
            <v>558.94000000000233</v>
          </cell>
          <cell r="T34">
            <v>1858.640000000014</v>
          </cell>
          <cell r="U34">
            <v>3000.25</v>
          </cell>
          <cell r="V34">
            <v>10262.640000000014</v>
          </cell>
          <cell r="W34">
            <v>2374.4459999999999</v>
          </cell>
          <cell r="X34">
            <v>11418.270000000004</v>
          </cell>
          <cell r="Y34">
            <v>-145452.80000000005</v>
          </cell>
          <cell r="Z34">
            <v>9431</v>
          </cell>
          <cell r="AA34">
            <v>9438.5</v>
          </cell>
          <cell r="AB34">
            <v>5932.7000000000698</v>
          </cell>
          <cell r="AC34">
            <v>490.3399999999674</v>
          </cell>
          <cell r="AD34">
            <v>0</v>
          </cell>
          <cell r="AE34">
            <v>28683.11999999918</v>
          </cell>
          <cell r="AF34">
            <v>57.190000000002328</v>
          </cell>
          <cell r="AG34">
            <v>413.52000000001863</v>
          </cell>
          <cell r="AH34">
            <v>12287.20000000007</v>
          </cell>
          <cell r="AI34">
            <v>5066.8499999999767</v>
          </cell>
          <cell r="AJ34">
            <v>1808.5</v>
          </cell>
          <cell r="AK34">
            <v>1741.5</v>
          </cell>
          <cell r="AL34">
            <v>3510.5600000000559</v>
          </cell>
          <cell r="AM34">
            <v>3078.8999999999069</v>
          </cell>
          <cell r="AN34">
            <v>0</v>
          </cell>
          <cell r="AO34">
            <v>912.86000000010245</v>
          </cell>
          <cell r="AP34">
            <v>-193.96000000007916</v>
          </cell>
          <cell r="AQ34">
            <v>0</v>
          </cell>
          <cell r="AR34">
            <v>4950.7900000009686</v>
          </cell>
          <cell r="AS34">
            <v>0</v>
          </cell>
          <cell r="AT34">
            <v>-189.06000000005588</v>
          </cell>
          <cell r="AU34">
            <v>99.75</v>
          </cell>
          <cell r="AV34">
            <v>128.89999999990687</v>
          </cell>
          <cell r="AW34">
            <v>326.90999999997439</v>
          </cell>
          <cell r="AX34">
            <v>803.59000000002561</v>
          </cell>
          <cell r="AY34">
            <v>2544.3999999999069</v>
          </cell>
          <cell r="AZ34">
            <v>0</v>
          </cell>
          <cell r="BA34">
            <v>322</v>
          </cell>
          <cell r="BB34">
            <v>911.79999999981374</v>
          </cell>
          <cell r="BC34">
            <v>2.5</v>
          </cell>
          <cell r="BD34">
            <v>0</v>
          </cell>
          <cell r="BE34">
            <v>11681.689999997616</v>
          </cell>
          <cell r="BF34">
            <v>52.880000000004657</v>
          </cell>
          <cell r="BG34">
            <v>446.56000000005588</v>
          </cell>
          <cell r="BH34">
            <v>5145.7000000001863</v>
          </cell>
          <cell r="BI34">
            <v>1840.7999999998137</v>
          </cell>
          <cell r="BJ34">
            <v>489.09999999997672</v>
          </cell>
          <cell r="BK34">
            <v>292.70000000006985</v>
          </cell>
          <cell r="BL34">
            <v>3294.1999999999534</v>
          </cell>
          <cell r="BM34">
            <v>24.400000000372529</v>
          </cell>
          <cell r="BN34">
            <v>85.5</v>
          </cell>
          <cell r="BO34">
            <v>9.1000000000931323</v>
          </cell>
          <cell r="BP34">
            <v>0</v>
          </cell>
          <cell r="BQ34">
            <v>0.75</v>
          </cell>
          <cell r="BR34">
            <v>32939.19999999553</v>
          </cell>
          <cell r="BS34">
            <v>0</v>
          </cell>
          <cell r="BT34">
            <v>925.5999999998603</v>
          </cell>
          <cell r="BU34">
            <v>64.800000000046566</v>
          </cell>
          <cell r="BV34">
            <v>17064.700000000186</v>
          </cell>
          <cell r="BW34">
            <v>1640.5</v>
          </cell>
          <cell r="BX34">
            <v>206.29999999993015</v>
          </cell>
          <cell r="BY34">
            <v>4352.8000000000466</v>
          </cell>
          <cell r="BZ34">
            <v>1242.7000000001863</v>
          </cell>
          <cell r="CA34">
            <v>7140.2000000001863</v>
          </cell>
          <cell r="CB34">
            <v>299</v>
          </cell>
          <cell r="CC34">
            <v>2.5999999998603016</v>
          </cell>
          <cell r="CD34">
            <v>0</v>
          </cell>
          <cell r="CE34">
            <v>8266.359999999404</v>
          </cell>
          <cell r="CF34">
            <v>0</v>
          </cell>
          <cell r="CG34">
            <v>1955.7999999998137</v>
          </cell>
          <cell r="CH34">
            <v>359.70000000018626</v>
          </cell>
          <cell r="CI34">
            <v>1128.1999999999534</v>
          </cell>
          <cell r="CJ34">
            <v>788.19999999995343</v>
          </cell>
          <cell r="CK34">
            <v>1153.7600000000093</v>
          </cell>
          <cell r="CL34">
            <v>1111</v>
          </cell>
          <cell r="CM34">
            <v>85.599999999627471</v>
          </cell>
          <cell r="CN34">
            <v>0</v>
          </cell>
          <cell r="CO34">
            <v>320.29999999981374</v>
          </cell>
          <cell r="CP34">
            <v>1041.7999999998137</v>
          </cell>
          <cell r="CQ34">
            <v>322</v>
          </cell>
          <cell r="CR34">
            <v>5542.2600000016391</v>
          </cell>
          <cell r="CS34">
            <v>117.0999999998603</v>
          </cell>
          <cell r="CT34">
            <v>0</v>
          </cell>
          <cell r="CU34">
            <v>809</v>
          </cell>
          <cell r="CV34">
            <v>376.29999999981374</v>
          </cell>
          <cell r="CW34">
            <v>844.06000000005588</v>
          </cell>
          <cell r="CX34">
            <v>1546.5</v>
          </cell>
          <cell r="CY34">
            <v>1155</v>
          </cell>
          <cell r="CZ34">
            <v>29</v>
          </cell>
          <cell r="DA34">
            <v>317.70000000018626</v>
          </cell>
          <cell r="DB34">
            <v>341.59999999962747</v>
          </cell>
          <cell r="DC34">
            <v>6</v>
          </cell>
          <cell r="DD34">
            <v>0</v>
          </cell>
          <cell r="DE34">
            <v>8410.519999999553</v>
          </cell>
          <cell r="DF34">
            <v>63.399999999906868</v>
          </cell>
          <cell r="DG34">
            <v>47.199999999953434</v>
          </cell>
          <cell r="DH34">
            <v>62.700000000186265</v>
          </cell>
          <cell r="DI34">
            <v>1054.4000000003725</v>
          </cell>
          <cell r="DJ34">
            <v>1603.6200000001118</v>
          </cell>
          <cell r="DK34">
            <v>2951.7000000001863</v>
          </cell>
          <cell r="DL34">
            <v>521.5</v>
          </cell>
          <cell r="DM34">
            <v>1734</v>
          </cell>
          <cell r="DN34">
            <v>0</v>
          </cell>
          <cell r="DO34">
            <v>368.5</v>
          </cell>
          <cell r="DP34">
            <v>3.5</v>
          </cell>
          <cell r="DQ34">
            <v>0</v>
          </cell>
          <cell r="DR34">
            <v>11113.139999996871</v>
          </cell>
          <cell r="DS34">
            <v>0</v>
          </cell>
          <cell r="DT34">
            <v>0</v>
          </cell>
          <cell r="DU34">
            <v>177.5</v>
          </cell>
          <cell r="DV34">
            <v>920.5</v>
          </cell>
          <cell r="DW34">
            <v>1404.0399999999208</v>
          </cell>
          <cell r="DX34">
            <v>3253.1999999999534</v>
          </cell>
          <cell r="DY34">
            <v>2574.7000000001863</v>
          </cell>
          <cell r="DZ34">
            <v>2029</v>
          </cell>
          <cell r="EA34">
            <v>189.79999999981374</v>
          </cell>
          <cell r="EB34">
            <v>564</v>
          </cell>
          <cell r="EC34">
            <v>0</v>
          </cell>
          <cell r="ED34">
            <v>0.39999999990686774</v>
          </cell>
        </row>
        <row r="35">
          <cell r="F35">
            <v>5394.7099999999627</v>
          </cell>
          <cell r="G35">
            <v>15460</v>
          </cell>
          <cell r="H35">
            <v>9487.8200000000652</v>
          </cell>
          <cell r="I35">
            <v>11173.239999999991</v>
          </cell>
          <cell r="J35">
            <v>4172.7000000001863</v>
          </cell>
          <cell r="K35">
            <v>571.35000000009313</v>
          </cell>
          <cell r="L35">
            <v>1730.9000000001397</v>
          </cell>
          <cell r="M35">
            <v>2576.3000000002794</v>
          </cell>
          <cell r="N35">
            <v>5948.1000000005588</v>
          </cell>
          <cell r="O35">
            <v>-272.14999999990687</v>
          </cell>
          <cell r="P35">
            <v>13956.899999999907</v>
          </cell>
          <cell r="Q35">
            <v>11316.299999999814</v>
          </cell>
          <cell r="R35">
            <v>99746.339999999851</v>
          </cell>
          <cell r="S35">
            <v>12909.260000000009</v>
          </cell>
          <cell r="T35">
            <v>15382.839999999851</v>
          </cell>
          <cell r="U35">
            <v>10923.300000000047</v>
          </cell>
          <cell r="V35">
            <v>16919.100000000093</v>
          </cell>
          <cell r="W35">
            <v>3304.3999999999069</v>
          </cell>
          <cell r="X35">
            <v>0</v>
          </cell>
          <cell r="Y35">
            <v>1979.5500000000466</v>
          </cell>
          <cell r="Z35">
            <v>3013</v>
          </cell>
          <cell r="AA35">
            <v>5107.2999999998137</v>
          </cell>
          <cell r="AB35">
            <v>815.95000000018626</v>
          </cell>
          <cell r="AC35">
            <v>20256</v>
          </cell>
          <cell r="AD35">
            <v>9135.6399999998976</v>
          </cell>
          <cell r="AE35">
            <v>30933.800000000745</v>
          </cell>
          <cell r="AF35">
            <v>14737.100000000559</v>
          </cell>
          <cell r="AG35">
            <v>1476.3999999994412</v>
          </cell>
          <cell r="AH35">
            <v>8217.3999999999069</v>
          </cell>
          <cell r="AI35">
            <v>3283.1000000000931</v>
          </cell>
          <cell r="AJ35">
            <v>1244.3999999999069</v>
          </cell>
          <cell r="AK35">
            <v>83.399999999906868</v>
          </cell>
          <cell r="AL35">
            <v>2076.6999999999534</v>
          </cell>
          <cell r="AM35">
            <v>1076.7999999998137</v>
          </cell>
          <cell r="AN35">
            <v>-5784.6000000005588</v>
          </cell>
          <cell r="AO35">
            <v>0</v>
          </cell>
          <cell r="AP35">
            <v>1805.6000000000931</v>
          </cell>
          <cell r="AQ35">
            <v>2717.5</v>
          </cell>
          <cell r="AR35">
            <v>-2245.8999999985099</v>
          </cell>
          <cell r="AS35">
            <v>-2722.3000000007451</v>
          </cell>
          <cell r="AT35">
            <v>-6130.8000000002794</v>
          </cell>
          <cell r="AU35">
            <v>-172.20000000018626</v>
          </cell>
          <cell r="AV35">
            <v>264.89999999990687</v>
          </cell>
          <cell r="AW35">
            <v>31.299999999813735</v>
          </cell>
          <cell r="AX35">
            <v>0</v>
          </cell>
          <cell r="AY35">
            <v>0</v>
          </cell>
          <cell r="AZ35">
            <v>0</v>
          </cell>
          <cell r="BA35">
            <v>271</v>
          </cell>
          <cell r="BB35">
            <v>0</v>
          </cell>
          <cell r="BC35">
            <v>3969</v>
          </cell>
          <cell r="BD35">
            <v>2243.2000000001863</v>
          </cell>
          <cell r="BE35">
            <v>18791.5</v>
          </cell>
          <cell r="BF35">
            <v>1650.2999999998137</v>
          </cell>
          <cell r="BG35">
            <v>3248.8999999999069</v>
          </cell>
          <cell r="BH35">
            <v>4784.5</v>
          </cell>
          <cell r="BI35">
            <v>0</v>
          </cell>
          <cell r="BJ35">
            <v>31.899999999906868</v>
          </cell>
          <cell r="BK35">
            <v>0</v>
          </cell>
          <cell r="BL35">
            <v>0</v>
          </cell>
          <cell r="BM35">
            <v>0</v>
          </cell>
          <cell r="BN35">
            <v>244.70000000018626</v>
          </cell>
          <cell r="BO35">
            <v>0</v>
          </cell>
          <cell r="BP35">
            <v>4534</v>
          </cell>
          <cell r="BQ35">
            <v>4297.2000000001863</v>
          </cell>
          <cell r="BR35">
            <v>12074.85000000149</v>
          </cell>
          <cell r="BS35">
            <v>2750.5999999996275</v>
          </cell>
          <cell r="BT35">
            <v>2229.6000000000931</v>
          </cell>
          <cell r="BU35">
            <v>440.40000000037253</v>
          </cell>
          <cell r="BV35">
            <v>0</v>
          </cell>
          <cell r="BW35">
            <v>0</v>
          </cell>
          <cell r="BX35">
            <v>393.85000000009313</v>
          </cell>
          <cell r="BY35">
            <v>0</v>
          </cell>
          <cell r="BZ35">
            <v>17</v>
          </cell>
          <cell r="CA35">
            <v>147.59999999962747</v>
          </cell>
          <cell r="CB35">
            <v>0</v>
          </cell>
          <cell r="CC35">
            <v>474.40000000037253</v>
          </cell>
          <cell r="CD35">
            <v>5621.3999999999069</v>
          </cell>
          <cell r="CE35">
            <v>9212.8000000044703</v>
          </cell>
          <cell r="CF35">
            <v>3140.1999999997206</v>
          </cell>
          <cell r="CG35">
            <v>2206.8999999999069</v>
          </cell>
          <cell r="CH35">
            <v>1624.5999999996275</v>
          </cell>
          <cell r="CI35">
            <v>572.60000000009313</v>
          </cell>
          <cell r="CJ35">
            <v>0</v>
          </cell>
          <cell r="CK35">
            <v>0</v>
          </cell>
          <cell r="CL35">
            <v>0</v>
          </cell>
          <cell r="CM35">
            <v>17.700000000186265</v>
          </cell>
          <cell r="CN35">
            <v>302.29999999981374</v>
          </cell>
          <cell r="CO35">
            <v>782.10000000055879</v>
          </cell>
          <cell r="CP35">
            <v>-2333.3999999999069</v>
          </cell>
          <cell r="CQ35">
            <v>2899.8000000002794</v>
          </cell>
          <cell r="CR35">
            <v>12668.740000009537</v>
          </cell>
          <cell r="CS35">
            <v>2553</v>
          </cell>
          <cell r="CT35">
            <v>2983</v>
          </cell>
          <cell r="CU35">
            <v>1981.4000000003725</v>
          </cell>
          <cell r="CV35">
            <v>440.40000000037253</v>
          </cell>
          <cell r="CW35">
            <v>31.200000000186265</v>
          </cell>
          <cell r="CX35">
            <v>151.23999999999069</v>
          </cell>
          <cell r="CY35">
            <v>0</v>
          </cell>
          <cell r="CZ35">
            <v>1134</v>
          </cell>
          <cell r="DA35">
            <v>625.59999999962747</v>
          </cell>
          <cell r="DB35">
            <v>0</v>
          </cell>
          <cell r="DC35">
            <v>248.70000000018626</v>
          </cell>
          <cell r="DD35">
            <v>2520.2000000001863</v>
          </cell>
          <cell r="DE35">
            <v>15691.70000000298</v>
          </cell>
          <cell r="DF35">
            <v>1653</v>
          </cell>
          <cell r="DG35">
            <v>5282.1000000000931</v>
          </cell>
          <cell r="DH35">
            <v>1117.6000000000931</v>
          </cell>
          <cell r="DI35">
            <v>1811.7000000001863</v>
          </cell>
          <cell r="DJ35">
            <v>31.899999999906868</v>
          </cell>
          <cell r="DK35">
            <v>58.5</v>
          </cell>
          <cell r="DL35">
            <v>0</v>
          </cell>
          <cell r="DM35">
            <v>394.5</v>
          </cell>
          <cell r="DN35">
            <v>497.29999999981374</v>
          </cell>
          <cell r="DO35">
            <v>623.3000000002794</v>
          </cell>
          <cell r="DP35">
            <v>2156.7999999998137</v>
          </cell>
          <cell r="DQ35">
            <v>2065</v>
          </cell>
          <cell r="DR35">
            <v>13152.79999999702</v>
          </cell>
          <cell r="DS35">
            <v>2028.3999999999069</v>
          </cell>
          <cell r="DT35">
            <v>3070.7999999998137</v>
          </cell>
          <cell r="DU35">
            <v>1043.6000000000931</v>
          </cell>
          <cell r="DV35">
            <v>749</v>
          </cell>
          <cell r="DW35">
            <v>73.300000000279397</v>
          </cell>
          <cell r="DX35">
            <v>0</v>
          </cell>
          <cell r="DY35">
            <v>0</v>
          </cell>
          <cell r="DZ35">
            <v>18.5</v>
          </cell>
          <cell r="EA35">
            <v>337.5</v>
          </cell>
          <cell r="EB35">
            <v>1820.2999999998137</v>
          </cell>
          <cell r="EC35">
            <v>1633</v>
          </cell>
          <cell r="ED35">
            <v>2378.3999999994412</v>
          </cell>
        </row>
        <row r="36">
          <cell r="F36">
            <v>12634.809999999998</v>
          </cell>
          <cell r="G36">
            <v>9038.5</v>
          </cell>
          <cell r="H36">
            <v>8740.5400000000373</v>
          </cell>
          <cell r="I36">
            <v>24341.5</v>
          </cell>
          <cell r="J36">
            <v>651.5</v>
          </cell>
          <cell r="K36">
            <v>0</v>
          </cell>
          <cell r="L36">
            <v>16091</v>
          </cell>
          <cell r="M36">
            <v>13375</v>
          </cell>
          <cell r="N36">
            <v>13833.5</v>
          </cell>
          <cell r="O36">
            <v>62990</v>
          </cell>
          <cell r="P36">
            <v>35151</v>
          </cell>
          <cell r="Q36">
            <v>41426</v>
          </cell>
          <cell r="R36">
            <v>356096.5</v>
          </cell>
          <cell r="S36">
            <v>54588</v>
          </cell>
          <cell r="T36">
            <v>61619</v>
          </cell>
          <cell r="U36">
            <v>44836</v>
          </cell>
          <cell r="V36">
            <v>16114</v>
          </cell>
          <cell r="W36">
            <v>3166</v>
          </cell>
          <cell r="X36">
            <v>0</v>
          </cell>
          <cell r="Y36">
            <v>17050</v>
          </cell>
          <cell r="Z36">
            <v>15300</v>
          </cell>
          <cell r="AA36">
            <v>34540.5</v>
          </cell>
          <cell r="AB36">
            <v>51246.5</v>
          </cell>
          <cell r="AC36">
            <v>33328.5</v>
          </cell>
          <cell r="AD36">
            <v>24308</v>
          </cell>
          <cell r="AE36">
            <v>48818.5</v>
          </cell>
          <cell r="AF36">
            <v>10455</v>
          </cell>
          <cell r="AG36">
            <v>2023</v>
          </cell>
          <cell r="AH36">
            <v>3142</v>
          </cell>
          <cell r="AI36">
            <v>0</v>
          </cell>
          <cell r="AJ36">
            <v>-1256</v>
          </cell>
          <cell r="AK36">
            <v>138</v>
          </cell>
          <cell r="AL36">
            <v>16672</v>
          </cell>
          <cell r="AM36">
            <v>10221</v>
          </cell>
          <cell r="AN36">
            <v>-2706.5</v>
          </cell>
          <cell r="AO36">
            <v>0</v>
          </cell>
          <cell r="AP36">
            <v>2217</v>
          </cell>
          <cell r="AQ36">
            <v>7913</v>
          </cell>
          <cell r="AR36">
            <v>-285.6000000089407</v>
          </cell>
          <cell r="AS36">
            <v>-420</v>
          </cell>
          <cell r="AT36">
            <v>0</v>
          </cell>
          <cell r="AU36">
            <v>50.400000000372529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84</v>
          </cell>
          <cell r="BE36">
            <v>410.38000000268221</v>
          </cell>
          <cell r="BF36">
            <v>0</v>
          </cell>
          <cell r="BG36">
            <v>0</v>
          </cell>
          <cell r="BH36">
            <v>54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356.38000000000466</v>
          </cell>
          <cell r="BR36">
            <v>485.82000000029802</v>
          </cell>
          <cell r="BS36">
            <v>0</v>
          </cell>
          <cell r="BT36">
            <v>0</v>
          </cell>
          <cell r="BU36">
            <v>56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71</v>
          </cell>
          <cell r="CD36">
            <v>358.82000000000698</v>
          </cell>
          <cell r="CE36">
            <v>462.75</v>
          </cell>
          <cell r="CF36">
            <v>0</v>
          </cell>
          <cell r="CG36">
            <v>485.26999999996042</v>
          </cell>
          <cell r="CH36">
            <v>2.5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-376.29999999998836</v>
          </cell>
          <cell r="CQ36">
            <v>351.27999999996973</v>
          </cell>
          <cell r="CR36">
            <v>927.12000000011176</v>
          </cell>
          <cell r="CS36">
            <v>0</v>
          </cell>
          <cell r="CT36">
            <v>0</v>
          </cell>
          <cell r="CU36">
            <v>263.6600000000326</v>
          </cell>
          <cell r="CV36">
            <v>0</v>
          </cell>
          <cell r="CW36">
            <v>0</v>
          </cell>
          <cell r="CX36">
            <v>0</v>
          </cell>
          <cell r="CY36">
            <v>392.51999999996042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270.94000000000233</v>
          </cell>
          <cell r="DE36">
            <v>335.51000000024214</v>
          </cell>
          <cell r="DF36">
            <v>57.130000000004657</v>
          </cell>
          <cell r="DG36">
            <v>0</v>
          </cell>
          <cell r="DH36">
            <v>8.4000000000232831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269.97999999998137</v>
          </cell>
          <cell r="DR36">
            <v>837.82000000076368</v>
          </cell>
          <cell r="DS36">
            <v>0</v>
          </cell>
          <cell r="DT36">
            <v>0</v>
          </cell>
          <cell r="DU36">
            <v>552.65999999997439</v>
          </cell>
          <cell r="DV36">
            <v>-19.46999999997206</v>
          </cell>
          <cell r="DW36">
            <v>0</v>
          </cell>
          <cell r="DX36">
            <v>0</v>
          </cell>
          <cell r="DY36">
            <v>154.44000000000233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150.19000000000233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-22.425370000011753</v>
          </cell>
          <cell r="G38">
            <v>0</v>
          </cell>
          <cell r="H38">
            <v>-294.61530000000494</v>
          </cell>
          <cell r="I38">
            <v>-251.57140000001527</v>
          </cell>
          <cell r="J38">
            <v>-205.46591000002809</v>
          </cell>
          <cell r="K38">
            <v>-3754.5215999998618</v>
          </cell>
          <cell r="L38">
            <v>-1354.8215999999084</v>
          </cell>
          <cell r="M38">
            <v>-461.51760000013746</v>
          </cell>
          <cell r="N38">
            <v>-116.73600000014994</v>
          </cell>
          <cell r="O38">
            <v>0</v>
          </cell>
          <cell r="P38">
            <v>-8.5609800000092946</v>
          </cell>
          <cell r="Q38">
            <v>0</v>
          </cell>
          <cell r="R38">
            <v>-681.25284000020474</v>
          </cell>
          <cell r="S38">
            <v>0</v>
          </cell>
          <cell r="T38">
            <v>-127.19719999999506</v>
          </cell>
          <cell r="U38">
            <v>-0.56119999993825331</v>
          </cell>
          <cell r="V38">
            <v>-53.143200000049546</v>
          </cell>
          <cell r="W38">
            <v>-2.2691999999806285</v>
          </cell>
          <cell r="X38">
            <v>-160.94708000007086</v>
          </cell>
          <cell r="Y38">
            <v>-183.5574000000488</v>
          </cell>
          <cell r="Z38">
            <v>0</v>
          </cell>
          <cell r="AA38">
            <v>-64.727399999974295</v>
          </cell>
          <cell r="AB38">
            <v>0</v>
          </cell>
          <cell r="AC38">
            <v>-88.850159999972675</v>
          </cell>
          <cell r="AD38">
            <v>0</v>
          </cell>
          <cell r="AE38">
            <v>-286.00600000005215</v>
          </cell>
          <cell r="AF38">
            <v>0</v>
          </cell>
          <cell r="AG38">
            <v>0</v>
          </cell>
          <cell r="AH38">
            <v>0</v>
          </cell>
          <cell r="AI38">
            <v>-59.649999999906868</v>
          </cell>
          <cell r="AJ38">
            <v>-235.44000000000233</v>
          </cell>
          <cell r="AK38">
            <v>0</v>
          </cell>
          <cell r="AL38">
            <v>-214.79310000012629</v>
          </cell>
          <cell r="AM38">
            <v>0</v>
          </cell>
          <cell r="AN38">
            <v>224.09459999995306</v>
          </cell>
          <cell r="AO38">
            <v>0</v>
          </cell>
          <cell r="AP38">
            <v>-0.21750000002793968</v>
          </cell>
          <cell r="AQ38">
            <v>0</v>
          </cell>
          <cell r="AR38">
            <v>-132.53839999996126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-94.591999999945983</v>
          </cell>
          <cell r="AX38">
            <v>0</v>
          </cell>
          <cell r="AY38">
            <v>0</v>
          </cell>
          <cell r="AZ38">
            <v>-1.7115000002086163</v>
          </cell>
          <cell r="BA38">
            <v>-36.234899999923073</v>
          </cell>
          <cell r="BB38">
            <v>0</v>
          </cell>
          <cell r="BC38">
            <v>0</v>
          </cell>
          <cell r="BD38">
            <v>0</v>
          </cell>
          <cell r="BE38">
            <v>-145.45678999926895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-10.152500000083819</v>
          </cell>
          <cell r="BK38">
            <v>-131.70788999996148</v>
          </cell>
          <cell r="BL38">
            <v>0</v>
          </cell>
          <cell r="BM38">
            <v>-3.5571000000927597</v>
          </cell>
          <cell r="BN38">
            <v>0</v>
          </cell>
          <cell r="BO38">
            <v>0</v>
          </cell>
          <cell r="BP38">
            <v>0</v>
          </cell>
          <cell r="BQ38">
            <v>-3.9299999945797026E-2</v>
          </cell>
          <cell r="BR38">
            <v>-15.862040000036359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-3.5774399999063462</v>
          </cell>
          <cell r="CA38">
            <v>-12.284600000130013</v>
          </cell>
          <cell r="CB38">
            <v>0</v>
          </cell>
          <cell r="CC38">
            <v>0</v>
          </cell>
          <cell r="CD38">
            <v>0</v>
          </cell>
          <cell r="CE38">
            <v>-428.26243000105023</v>
          </cell>
          <cell r="CF38">
            <v>0</v>
          </cell>
          <cell r="CG38">
            <v>0</v>
          </cell>
          <cell r="CH38">
            <v>-0.60720000002766028</v>
          </cell>
          <cell r="CI38">
            <v>0</v>
          </cell>
          <cell r="CJ38">
            <v>0</v>
          </cell>
          <cell r="CK38">
            <v>-140.69319000001997</v>
          </cell>
          <cell r="CL38">
            <v>-16.790220000082627</v>
          </cell>
          <cell r="CM38">
            <v>-218.23069999972358</v>
          </cell>
          <cell r="CN38">
            <v>-51.941119999974035</v>
          </cell>
          <cell r="CO38">
            <v>0</v>
          </cell>
          <cell r="CP38">
            <v>0</v>
          </cell>
          <cell r="CQ38">
            <v>0</v>
          </cell>
          <cell r="CR38">
            <v>-780.1185799986124</v>
          </cell>
          <cell r="CS38">
            <v>0</v>
          </cell>
          <cell r="CT38">
            <v>0</v>
          </cell>
          <cell r="CU38">
            <v>-5.9005499999620952</v>
          </cell>
          <cell r="CV38">
            <v>0</v>
          </cell>
          <cell r="CW38">
            <v>-139.98311999998987</v>
          </cell>
          <cell r="CX38">
            <v>-46.53179999999702</v>
          </cell>
          <cell r="CY38">
            <v>-120.31199999991804</v>
          </cell>
          <cell r="CZ38">
            <v>-428.08500000019558</v>
          </cell>
          <cell r="DA38">
            <v>-39.257999999914318</v>
          </cell>
          <cell r="DB38">
            <v>0</v>
          </cell>
          <cell r="DC38">
            <v>0</v>
          </cell>
          <cell r="DD38">
            <v>-4.8109999974258244E-2</v>
          </cell>
          <cell r="DE38">
            <v>-844.0853700004518</v>
          </cell>
          <cell r="DF38">
            <v>0</v>
          </cell>
          <cell r="DG38">
            <v>-218.64840000000549</v>
          </cell>
          <cell r="DH38">
            <v>-5.3649999999906868</v>
          </cell>
          <cell r="DI38">
            <v>0</v>
          </cell>
          <cell r="DJ38">
            <v>-181.25</v>
          </cell>
          <cell r="DK38">
            <v>0</v>
          </cell>
          <cell r="DL38">
            <v>-204.051470000064</v>
          </cell>
          <cell r="DM38">
            <v>-224.79450000007637</v>
          </cell>
          <cell r="DN38">
            <v>0</v>
          </cell>
          <cell r="DO38">
            <v>0</v>
          </cell>
          <cell r="DP38">
            <v>-9.9760000000242144</v>
          </cell>
          <cell r="DQ38">
            <v>0</v>
          </cell>
          <cell r="DR38">
            <v>-950.39244000054896</v>
          </cell>
          <cell r="DS38">
            <v>-130.72455000004265</v>
          </cell>
          <cell r="DT38">
            <v>0</v>
          </cell>
          <cell r="DU38">
            <v>0</v>
          </cell>
          <cell r="DV38">
            <v>-7.1576999999815598</v>
          </cell>
          <cell r="DW38">
            <v>-230.50170000013895</v>
          </cell>
          <cell r="DX38">
            <v>-209.93174999998882</v>
          </cell>
          <cell r="DY38">
            <v>-200.49119999981485</v>
          </cell>
          <cell r="DZ38">
            <v>-116.5865399998147</v>
          </cell>
          <cell r="EA38">
            <v>-54.999000000068918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555587.18642700044</v>
          </cell>
          <cell r="AF39">
            <v>0</v>
          </cell>
          <cell r="AG39">
            <v>0</v>
          </cell>
          <cell r="AH39">
            <v>61819.532000000123</v>
          </cell>
          <cell r="AI39">
            <v>66013.151099999901</v>
          </cell>
          <cell r="AJ39">
            <v>99986.689999999944</v>
          </cell>
          <cell r="AK39">
            <v>62566.59999999986</v>
          </cell>
          <cell r="AL39">
            <v>26184.353946999996</v>
          </cell>
          <cell r="AM39">
            <v>38102.059999999939</v>
          </cell>
          <cell r="AN39">
            <v>142986.10810000007</v>
          </cell>
          <cell r="AO39">
            <v>55882.015300000086</v>
          </cell>
          <cell r="AP39">
            <v>741.32699999993201</v>
          </cell>
          <cell r="AQ39">
            <v>1305.3489800000098</v>
          </cell>
          <cell r="AR39">
            <v>2394212.5703349933</v>
          </cell>
          <cell r="AS39">
            <v>21196.128000000492</v>
          </cell>
          <cell r="AT39">
            <v>47029.314999999944</v>
          </cell>
          <cell r="AU39">
            <v>195557.48730000015</v>
          </cell>
          <cell r="AV39">
            <v>268771.02410000004</v>
          </cell>
          <cell r="AW39">
            <v>295259.31950000022</v>
          </cell>
          <cell r="AX39">
            <v>324367.85217500012</v>
          </cell>
          <cell r="AY39">
            <v>243866.49500000011</v>
          </cell>
          <cell r="AZ39">
            <v>324262.38620000007</v>
          </cell>
          <cell r="BA39">
            <v>371352.31076000072</v>
          </cell>
          <cell r="BB39">
            <v>218411.24229999911</v>
          </cell>
          <cell r="BC39">
            <v>63747.037000000011</v>
          </cell>
          <cell r="BD39">
            <v>20391.972999999765</v>
          </cell>
          <cell r="BE39">
            <v>2733099.4153380096</v>
          </cell>
          <cell r="BF39">
            <v>25509.439300000668</v>
          </cell>
          <cell r="BG39">
            <v>86527.970000000671</v>
          </cell>
          <cell r="BH39">
            <v>224926.35149999894</v>
          </cell>
          <cell r="BI39">
            <v>318699.21399999969</v>
          </cell>
          <cell r="BJ39">
            <v>300930.04999999888</v>
          </cell>
          <cell r="BK39">
            <v>309636.64975500107</v>
          </cell>
          <cell r="BL39">
            <v>247124.90078000026</v>
          </cell>
          <cell r="BM39">
            <v>435506.90739999991</v>
          </cell>
          <cell r="BN39">
            <v>415605.05010000058</v>
          </cell>
          <cell r="BO39">
            <v>260825.96170300059</v>
          </cell>
          <cell r="BP39">
            <v>82757.643699999899</v>
          </cell>
          <cell r="BQ39">
            <v>25049.27710000053</v>
          </cell>
          <cell r="BR39">
            <v>2717876.3803380132</v>
          </cell>
          <cell r="BS39">
            <v>25079.841299999505</v>
          </cell>
          <cell r="BT39">
            <v>105730.20760000031</v>
          </cell>
          <cell r="BU39">
            <v>256072.12763999961</v>
          </cell>
          <cell r="BV39">
            <v>308209.12180000171</v>
          </cell>
          <cell r="BW39">
            <v>337362.1113499999</v>
          </cell>
          <cell r="BX39">
            <v>330852.65814999957</v>
          </cell>
          <cell r="BY39">
            <v>283752.94370000064</v>
          </cell>
          <cell r="BZ39">
            <v>378191.51107800007</v>
          </cell>
          <cell r="CA39">
            <v>376836.89400000125</v>
          </cell>
          <cell r="CB39">
            <v>244407.20452000014</v>
          </cell>
          <cell r="CC39">
            <v>59779.908499999903</v>
          </cell>
          <cell r="CD39">
            <v>11601.850700000301</v>
          </cell>
          <cell r="CE39">
            <v>2876126.2391979992</v>
          </cell>
          <cell r="CF39">
            <v>39929.00540000014</v>
          </cell>
          <cell r="CG39">
            <v>108304.39349999931</v>
          </cell>
          <cell r="CH39">
            <v>254084.36700000055</v>
          </cell>
          <cell r="CI39">
            <v>328772.36340000108</v>
          </cell>
          <cell r="CJ39">
            <v>349597.39900000021</v>
          </cell>
          <cell r="CK39">
            <v>368735.27266399935</v>
          </cell>
          <cell r="CL39">
            <v>299588.79999999888</v>
          </cell>
          <cell r="CM39">
            <v>392566.02215399966</v>
          </cell>
          <cell r="CN39">
            <v>426148.83761999942</v>
          </cell>
          <cell r="CO39">
            <v>232268.39486000035</v>
          </cell>
          <cell r="CP39">
            <v>64082.730899999849</v>
          </cell>
          <cell r="CQ39">
            <v>12048.652700000443</v>
          </cell>
          <cell r="CR39">
            <v>2996574.6596930102</v>
          </cell>
          <cell r="CS39">
            <v>38216.807900000364</v>
          </cell>
          <cell r="CT39">
            <v>123374.28899999987</v>
          </cell>
          <cell r="CU39">
            <v>255254.27482000086</v>
          </cell>
          <cell r="CV39">
            <v>330966.99200000055</v>
          </cell>
          <cell r="CW39">
            <v>354049.53199999966</v>
          </cell>
          <cell r="CX39">
            <v>391660.57828000002</v>
          </cell>
          <cell r="CY39">
            <v>258295.89565000078</v>
          </cell>
          <cell r="CZ39">
            <v>384298.13545299973</v>
          </cell>
          <cell r="DA39">
            <v>430090.70244999975</v>
          </cell>
          <cell r="DB39">
            <v>268025.84004000016</v>
          </cell>
          <cell r="DC39">
            <v>129884.52440000046</v>
          </cell>
          <cell r="DD39">
            <v>32457.087700000033</v>
          </cell>
          <cell r="DE39">
            <v>3097523.7320850044</v>
          </cell>
          <cell r="DF39">
            <v>60292.69800000079</v>
          </cell>
          <cell r="DG39">
            <v>104815.46920000017</v>
          </cell>
          <cell r="DH39">
            <v>280193.31319999881</v>
          </cell>
          <cell r="DI39">
            <v>334291.00230000168</v>
          </cell>
          <cell r="DJ39">
            <v>364979.66999999993</v>
          </cell>
          <cell r="DK39">
            <v>413017.23542999942</v>
          </cell>
          <cell r="DL39">
            <v>282554.39527500048</v>
          </cell>
          <cell r="DM39">
            <v>386063.63889999967</v>
          </cell>
          <cell r="DN39">
            <v>455444.92198000103</v>
          </cell>
          <cell r="DO39">
            <v>286166.48579999991</v>
          </cell>
          <cell r="DP39">
            <v>82179.239999999292</v>
          </cell>
          <cell r="DQ39">
            <v>47525.661999999546</v>
          </cell>
          <cell r="DR39">
            <v>3170865.2009379938</v>
          </cell>
          <cell r="DS39">
            <v>59442.850999999791</v>
          </cell>
          <cell r="DT39">
            <v>101694.38000000082</v>
          </cell>
          <cell r="DU39">
            <v>300860.61180000007</v>
          </cell>
          <cell r="DV39">
            <v>353116.5522999987</v>
          </cell>
          <cell r="DW39">
            <v>408584.57199999969</v>
          </cell>
          <cell r="DX39">
            <v>433794.30128000118</v>
          </cell>
          <cell r="DY39">
            <v>188486.87060800008</v>
          </cell>
          <cell r="DZ39">
            <v>374534.06281000003</v>
          </cell>
          <cell r="EA39">
            <v>447872.87024000101</v>
          </cell>
          <cell r="EB39">
            <v>305221.14689999912</v>
          </cell>
          <cell r="EC39">
            <v>150703.84299999941</v>
          </cell>
          <cell r="ED39">
            <v>46553.139000000432</v>
          </cell>
        </row>
        <row r="41">
          <cell r="F41">
            <v>75394.194629999809</v>
          </cell>
          <cell r="G41">
            <v>69867.699999999255</v>
          </cell>
          <cell r="H41">
            <v>81611.704700001515</v>
          </cell>
          <cell r="I41">
            <v>49709.636600000784</v>
          </cell>
          <cell r="J41">
            <v>14582.398089999333</v>
          </cell>
          <cell r="K41">
            <v>20014.916400002316</v>
          </cell>
          <cell r="L41">
            <v>-27361.621599998325</v>
          </cell>
          <cell r="M41">
            <v>35141.382399998605</v>
          </cell>
          <cell r="N41">
            <v>25788.054000001401</v>
          </cell>
          <cell r="O41">
            <v>80459.310000000522</v>
          </cell>
          <cell r="P41">
            <v>46147.039020000026</v>
          </cell>
          <cell r="Q41">
            <v>-254987.19999999925</v>
          </cell>
          <cell r="R41">
            <v>510795.60316005349</v>
          </cell>
          <cell r="S41">
            <v>121752.5</v>
          </cell>
          <cell r="T41">
            <v>95948.282800000161</v>
          </cell>
          <cell r="U41">
            <v>69053.088800001889</v>
          </cell>
          <cell r="V41">
            <v>67135.096800001338</v>
          </cell>
          <cell r="W41">
            <v>8892.6268000006676</v>
          </cell>
          <cell r="X41">
            <v>12133.862920001149</v>
          </cell>
          <cell r="Y41">
            <v>-122507.1074000001</v>
          </cell>
          <cell r="Z41">
            <v>28993.800000000745</v>
          </cell>
          <cell r="AA41">
            <v>49677.772599998862</v>
          </cell>
          <cell r="AB41">
            <v>76615.349999999627</v>
          </cell>
          <cell r="AC41">
            <v>65440.189840003848</v>
          </cell>
          <cell r="AD41">
            <v>37660.140000000596</v>
          </cell>
          <cell r="AE41">
            <v>688843.70042702556</v>
          </cell>
          <cell r="AF41">
            <v>30426.490000002086</v>
          </cell>
          <cell r="AG41">
            <v>10040.220000002533</v>
          </cell>
          <cell r="AH41">
            <v>89952.83199999854</v>
          </cell>
          <cell r="AI41">
            <v>72823.751099999994</v>
          </cell>
          <cell r="AJ41">
            <v>111053.45000000112</v>
          </cell>
          <cell r="AK41">
            <v>64197.700000001118</v>
          </cell>
          <cell r="AL41">
            <v>53002.120847001672</v>
          </cell>
          <cell r="AM41">
            <v>59383.559999998659</v>
          </cell>
          <cell r="AN41">
            <v>130337.70270000398</v>
          </cell>
          <cell r="AO41">
            <v>57223.175299998373</v>
          </cell>
          <cell r="AP41">
            <v>-1534.1504999995232</v>
          </cell>
          <cell r="AQ41">
            <v>11936.848980002105</v>
          </cell>
          <cell r="AR41">
            <v>2389997.0219349861</v>
          </cell>
          <cell r="AS41">
            <v>20229.228000000119</v>
          </cell>
          <cell r="AT41">
            <v>22119.954999996349</v>
          </cell>
          <cell r="AU41">
            <v>197969.93730000034</v>
          </cell>
          <cell r="AV41">
            <v>270513.42410000041</v>
          </cell>
          <cell r="AW41">
            <v>296249.43749999814</v>
          </cell>
          <cell r="AX41">
            <v>325260.44217499904</v>
          </cell>
          <cell r="AY41">
            <v>246410.89499999583</v>
          </cell>
          <cell r="AZ41">
            <v>324273.87469999865</v>
          </cell>
          <cell r="BA41">
            <v>372691.87585999817</v>
          </cell>
          <cell r="BB41">
            <v>224133.4422999993</v>
          </cell>
          <cell r="BC41">
            <v>67823.537000000477</v>
          </cell>
          <cell r="BD41">
            <v>22320.973000001162</v>
          </cell>
          <cell r="BE41">
            <v>2778500.1285479367</v>
          </cell>
          <cell r="BF41">
            <v>31534.919300001115</v>
          </cell>
          <cell r="BG41">
            <v>90893.23000000231</v>
          </cell>
          <cell r="BH41">
            <v>236852.75150000304</v>
          </cell>
          <cell r="BI41">
            <v>320540.01400000229</v>
          </cell>
          <cell r="BJ41">
            <v>301536.59749999829</v>
          </cell>
          <cell r="BK41">
            <v>310246.44186500087</v>
          </cell>
          <cell r="BL41">
            <v>250419.10077999905</v>
          </cell>
          <cell r="BM41">
            <v>435588.7502999939</v>
          </cell>
          <cell r="BN41">
            <v>416577.55009999499</v>
          </cell>
          <cell r="BO41">
            <v>263115.06170300022</v>
          </cell>
          <cell r="BP41">
            <v>89664.443700000644</v>
          </cell>
          <cell r="BQ41">
            <v>31531.267799999565</v>
          </cell>
          <cell r="BR41">
            <v>2777464.4882979989</v>
          </cell>
          <cell r="BS41">
            <v>32369.441299999133</v>
          </cell>
          <cell r="BT41">
            <v>109047.4076000005</v>
          </cell>
          <cell r="BU41">
            <v>258856.32763999701</v>
          </cell>
          <cell r="BV41">
            <v>325273.82180000469</v>
          </cell>
          <cell r="BW41">
            <v>339002.6113499999</v>
          </cell>
          <cell r="BX41">
            <v>331605.60814999975</v>
          </cell>
          <cell r="BY41">
            <v>288105.74370000139</v>
          </cell>
          <cell r="BZ41">
            <v>379476.33363799751</v>
          </cell>
          <cell r="CA41">
            <v>384444.40940000117</v>
          </cell>
          <cell r="CB41">
            <v>246244.8045200035</v>
          </cell>
          <cell r="CC41">
            <v>62856.108500001952</v>
          </cell>
          <cell r="CD41">
            <v>20181.870700000785</v>
          </cell>
          <cell r="CE41">
            <v>2916704.3867680132</v>
          </cell>
          <cell r="CF41">
            <v>44530.205399999395</v>
          </cell>
          <cell r="CG41">
            <v>113961.0634999983</v>
          </cell>
          <cell r="CH41">
            <v>263351.05980000086</v>
          </cell>
          <cell r="CI41">
            <v>331629.66340000182</v>
          </cell>
          <cell r="CJ41">
            <v>350385.59899999946</v>
          </cell>
          <cell r="CK41">
            <v>370235.13947399892</v>
          </cell>
          <cell r="CL41">
            <v>300797.70978000015</v>
          </cell>
          <cell r="CM41">
            <v>394332.09145399556</v>
          </cell>
          <cell r="CN41">
            <v>426837.99650000036</v>
          </cell>
          <cell r="CO41">
            <v>236655.19486000203</v>
          </cell>
          <cell r="CP41">
            <v>66051.630899999291</v>
          </cell>
          <cell r="CQ41">
            <v>17937.032699998468</v>
          </cell>
          <cell r="CR41">
            <v>3040377.161112994</v>
          </cell>
          <cell r="CS41">
            <v>40939.907900001854</v>
          </cell>
          <cell r="CT41">
            <v>131673.68899999931</v>
          </cell>
          <cell r="CU41">
            <v>262028.33427000232</v>
          </cell>
          <cell r="CV41">
            <v>332815.69200000167</v>
          </cell>
          <cell r="CW41">
            <v>356016.60888000019</v>
          </cell>
          <cell r="CX41">
            <v>393649.88647999987</v>
          </cell>
          <cell r="CY41">
            <v>260736.10365000367</v>
          </cell>
          <cell r="CZ41">
            <v>390000.65045300126</v>
          </cell>
          <cell r="DA41">
            <v>431662.14445000142</v>
          </cell>
          <cell r="DB41">
            <v>271684.44003999792</v>
          </cell>
          <cell r="DC41">
            <v>130385.92440000176</v>
          </cell>
          <cell r="DD41">
            <v>38783.779589999467</v>
          </cell>
          <cell r="DE41">
            <v>3153072.6767150164</v>
          </cell>
          <cell r="DF41">
            <v>65663.727999998257</v>
          </cell>
          <cell r="DG41">
            <v>121846.62079999968</v>
          </cell>
          <cell r="DH41">
            <v>283476.2482000012</v>
          </cell>
          <cell r="DI41">
            <v>339492.40230000392</v>
          </cell>
          <cell r="DJ41">
            <v>368061.94000000134</v>
          </cell>
          <cell r="DK41">
            <v>416188.4354299996</v>
          </cell>
          <cell r="DL41">
            <v>284622.54380499944</v>
          </cell>
          <cell r="DM41">
            <v>390306.3443999961</v>
          </cell>
          <cell r="DN41">
            <v>456725.22198000178</v>
          </cell>
          <cell r="DO41">
            <v>290853.28580000252</v>
          </cell>
          <cell r="DP41">
            <v>85281.764000000432</v>
          </cell>
          <cell r="DQ41">
            <v>50554.141999999061</v>
          </cell>
          <cell r="DR41">
            <v>3231213.3684979975</v>
          </cell>
          <cell r="DS41">
            <v>65967.626450000331</v>
          </cell>
          <cell r="DT41">
            <v>109517.78000000119</v>
          </cell>
          <cell r="DU41">
            <v>306410.37180000171</v>
          </cell>
          <cell r="DV41">
            <v>357268.72459999844</v>
          </cell>
          <cell r="DW41">
            <v>411949.21030000225</v>
          </cell>
          <cell r="DX41">
            <v>438177.96953000128</v>
          </cell>
          <cell r="DY41">
            <v>192785.81940799952</v>
          </cell>
          <cell r="DZ41">
            <v>378750.5762700066</v>
          </cell>
          <cell r="EA41">
            <v>449922.17123999819</v>
          </cell>
          <cell r="EB41">
            <v>314950.44689999893</v>
          </cell>
          <cell r="EC41">
            <v>154024.0429999996</v>
          </cell>
          <cell r="ED41">
            <v>51488.628999998793</v>
          </cell>
        </row>
        <row r="43">
          <cell r="A43" t="str">
            <v>Total Special Sales For Resale</v>
          </cell>
          <cell r="F43">
            <v>75394.194629997015</v>
          </cell>
          <cell r="G43">
            <v>69867.699999999255</v>
          </cell>
          <cell r="H43">
            <v>81611.704700000584</v>
          </cell>
          <cell r="I43">
            <v>49709.636600000784</v>
          </cell>
          <cell r="J43">
            <v>14582.398089999333</v>
          </cell>
          <cell r="K43">
            <v>20014.916400002316</v>
          </cell>
          <cell r="L43">
            <v>-27361.621599998325</v>
          </cell>
          <cell r="M43">
            <v>35141.382399998605</v>
          </cell>
          <cell r="N43">
            <v>25788.054000001401</v>
          </cell>
          <cell r="O43">
            <v>80459.310000002384</v>
          </cell>
          <cell r="P43">
            <v>46147.039020000026</v>
          </cell>
          <cell r="Q43">
            <v>-254987.19999999925</v>
          </cell>
          <cell r="R43">
            <v>510795.60316002369</v>
          </cell>
          <cell r="S43">
            <v>121752.5</v>
          </cell>
          <cell r="T43">
            <v>95948.282800000161</v>
          </cell>
          <cell r="U43">
            <v>69053.088800001889</v>
          </cell>
          <cell r="V43">
            <v>67135.096800001338</v>
          </cell>
          <cell r="W43">
            <v>8892.6268000006676</v>
          </cell>
          <cell r="X43">
            <v>12133.862920001149</v>
          </cell>
          <cell r="Y43">
            <v>-122507.1074000001</v>
          </cell>
          <cell r="Z43">
            <v>28993.800000000745</v>
          </cell>
          <cell r="AA43">
            <v>49677.772599998862</v>
          </cell>
          <cell r="AB43">
            <v>76615.349999997765</v>
          </cell>
          <cell r="AC43">
            <v>65440.189840003848</v>
          </cell>
          <cell r="AD43">
            <v>37660.140000000596</v>
          </cell>
          <cell r="AE43">
            <v>688843.70042702556</v>
          </cell>
          <cell r="AF43">
            <v>30426.490000002086</v>
          </cell>
          <cell r="AG43">
            <v>10040.220000002533</v>
          </cell>
          <cell r="AH43">
            <v>89952.83199999854</v>
          </cell>
          <cell r="AI43">
            <v>72823.751099999994</v>
          </cell>
          <cell r="AJ43">
            <v>111053.45000000112</v>
          </cell>
          <cell r="AK43">
            <v>64197.70000000298</v>
          </cell>
          <cell r="AL43">
            <v>53002.120847001672</v>
          </cell>
          <cell r="AM43">
            <v>59383.559999998659</v>
          </cell>
          <cell r="AN43">
            <v>130337.70270000398</v>
          </cell>
          <cell r="AO43">
            <v>57223.175299998373</v>
          </cell>
          <cell r="AP43">
            <v>-1534.1504999995232</v>
          </cell>
          <cell r="AQ43">
            <v>11936.848980002105</v>
          </cell>
          <cell r="AR43">
            <v>2389997.0219349563</v>
          </cell>
          <cell r="AS43">
            <v>20229.228000000119</v>
          </cell>
          <cell r="AT43">
            <v>22119.954999996349</v>
          </cell>
          <cell r="AU43">
            <v>197969.93730000034</v>
          </cell>
          <cell r="AV43">
            <v>270513.42409999855</v>
          </cell>
          <cell r="AW43">
            <v>296249.43749999814</v>
          </cell>
          <cell r="AX43">
            <v>325260.44217499904</v>
          </cell>
          <cell r="AY43">
            <v>246410.89499999583</v>
          </cell>
          <cell r="AZ43">
            <v>324273.87469999865</v>
          </cell>
          <cell r="BA43">
            <v>372691.87585999817</v>
          </cell>
          <cell r="BB43">
            <v>224133.4422999993</v>
          </cell>
          <cell r="BC43">
            <v>67823.537000000477</v>
          </cell>
          <cell r="BD43">
            <v>22320.973000001162</v>
          </cell>
          <cell r="BE43">
            <v>2778500.1285479665</v>
          </cell>
          <cell r="BF43">
            <v>31534.919300001115</v>
          </cell>
          <cell r="BG43">
            <v>90893.23000000231</v>
          </cell>
          <cell r="BH43">
            <v>236852.75150000304</v>
          </cell>
          <cell r="BI43">
            <v>320540.01400000229</v>
          </cell>
          <cell r="BJ43">
            <v>301536.59749999829</v>
          </cell>
          <cell r="BK43">
            <v>310246.44186500087</v>
          </cell>
          <cell r="BL43">
            <v>250419.10077999905</v>
          </cell>
          <cell r="BM43">
            <v>435588.7502999939</v>
          </cell>
          <cell r="BN43">
            <v>416577.55009999499</v>
          </cell>
          <cell r="BO43">
            <v>263115.06170300022</v>
          </cell>
          <cell r="BP43">
            <v>89664.443700000644</v>
          </cell>
          <cell r="BQ43">
            <v>31531.267799999565</v>
          </cell>
          <cell r="BR43">
            <v>2777464.4882979989</v>
          </cell>
          <cell r="BS43">
            <v>32369.441299999133</v>
          </cell>
          <cell r="BT43">
            <v>109047.4076000005</v>
          </cell>
          <cell r="BU43">
            <v>258856.32763999701</v>
          </cell>
          <cell r="BV43">
            <v>325273.82180000097</v>
          </cell>
          <cell r="BW43">
            <v>339002.6113499999</v>
          </cell>
          <cell r="BX43">
            <v>331605.60814999975</v>
          </cell>
          <cell r="BY43">
            <v>288105.74370000139</v>
          </cell>
          <cell r="BZ43">
            <v>379476.33363799751</v>
          </cell>
          <cell r="CA43">
            <v>384444.40940000117</v>
          </cell>
          <cell r="CB43">
            <v>246244.8045200035</v>
          </cell>
          <cell r="CC43">
            <v>62856.108500001952</v>
          </cell>
          <cell r="CD43">
            <v>20181.870700001717</v>
          </cell>
          <cell r="CE43">
            <v>2916704.3867679536</v>
          </cell>
          <cell r="CF43">
            <v>44530.205399999395</v>
          </cell>
          <cell r="CG43">
            <v>113961.0634999983</v>
          </cell>
          <cell r="CH43">
            <v>263351.05980000086</v>
          </cell>
          <cell r="CI43">
            <v>331629.66340000182</v>
          </cell>
          <cell r="CJ43">
            <v>350385.59899999946</v>
          </cell>
          <cell r="CK43">
            <v>370235.13947399892</v>
          </cell>
          <cell r="CL43">
            <v>300797.70978000015</v>
          </cell>
          <cell r="CM43">
            <v>394332.09145399556</v>
          </cell>
          <cell r="CN43">
            <v>426837.99650000036</v>
          </cell>
          <cell r="CO43">
            <v>236655.19486000203</v>
          </cell>
          <cell r="CP43">
            <v>66051.630899999291</v>
          </cell>
          <cell r="CQ43">
            <v>17937.032699998468</v>
          </cell>
          <cell r="CR43">
            <v>3040377.161112994</v>
          </cell>
          <cell r="CS43">
            <v>40939.907900001854</v>
          </cell>
          <cell r="CT43">
            <v>131673.68899999931</v>
          </cell>
          <cell r="CU43">
            <v>262028.33427000232</v>
          </cell>
          <cell r="CV43">
            <v>332815.69200000167</v>
          </cell>
          <cell r="CW43">
            <v>356016.60888000019</v>
          </cell>
          <cell r="CX43">
            <v>393649.88647999987</v>
          </cell>
          <cell r="CY43">
            <v>260736.10365000367</v>
          </cell>
          <cell r="CZ43">
            <v>390000.65045300126</v>
          </cell>
          <cell r="DA43">
            <v>431662.14445000142</v>
          </cell>
          <cell r="DB43">
            <v>271684.44003999792</v>
          </cell>
          <cell r="DC43">
            <v>130385.92440000176</v>
          </cell>
          <cell r="DD43">
            <v>38783.779589999467</v>
          </cell>
          <cell r="DE43">
            <v>3153072.6767150164</v>
          </cell>
          <cell r="DF43">
            <v>65663.727999998257</v>
          </cell>
          <cell r="DG43">
            <v>121846.62079999968</v>
          </cell>
          <cell r="DH43">
            <v>283476.2482000012</v>
          </cell>
          <cell r="DI43">
            <v>339492.40230000392</v>
          </cell>
          <cell r="DJ43">
            <v>368061.94000000134</v>
          </cell>
          <cell r="DK43">
            <v>416188.4354299996</v>
          </cell>
          <cell r="DL43">
            <v>284622.54380499944</v>
          </cell>
          <cell r="DM43">
            <v>390306.3443999961</v>
          </cell>
          <cell r="DN43">
            <v>456725.22198000178</v>
          </cell>
          <cell r="DO43">
            <v>290853.28580000252</v>
          </cell>
          <cell r="DP43">
            <v>85281.764000000432</v>
          </cell>
          <cell r="DQ43">
            <v>50554.141999999061</v>
          </cell>
          <cell r="DR43">
            <v>3231213.3684979975</v>
          </cell>
          <cell r="DS43">
            <v>65967.626450000331</v>
          </cell>
          <cell r="DT43">
            <v>109517.78000000119</v>
          </cell>
          <cell r="DU43">
            <v>306410.37180000171</v>
          </cell>
          <cell r="DV43">
            <v>357268.72459999844</v>
          </cell>
          <cell r="DW43">
            <v>411949.21030000225</v>
          </cell>
          <cell r="DX43">
            <v>438177.96953000128</v>
          </cell>
          <cell r="DY43">
            <v>192785.81940799952</v>
          </cell>
          <cell r="DZ43">
            <v>378750.5762700066</v>
          </cell>
          <cell r="EA43">
            <v>449922.17123999819</v>
          </cell>
          <cell r="EB43">
            <v>314950.44689999893</v>
          </cell>
          <cell r="EC43">
            <v>154024.0429999996</v>
          </cell>
          <cell r="ED43">
            <v>51488.628999998793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7">
          <cell r="F177">
            <v>0</v>
          </cell>
          <cell r="G177">
            <v>0</v>
          </cell>
          <cell r="H177">
            <v>-11156.477000000014</v>
          </cell>
          <cell r="I177">
            <v>-2893.9670000000042</v>
          </cell>
          <cell r="J177">
            <v>-1027.3899999999994</v>
          </cell>
          <cell r="K177">
            <v>-24259.919999999925</v>
          </cell>
          <cell r="L177">
            <v>-4680.5349999999744</v>
          </cell>
          <cell r="M177">
            <v>-3246.0529999999853</v>
          </cell>
          <cell r="N177">
            <v>-3707.2976999999955</v>
          </cell>
          <cell r="O177">
            <v>0</v>
          </cell>
          <cell r="P177">
            <v>-533.11000000000058</v>
          </cell>
          <cell r="Q177">
            <v>0</v>
          </cell>
          <cell r="R177">
            <v>-16492.33219999983</v>
          </cell>
          <cell r="S177">
            <v>0</v>
          </cell>
          <cell r="T177">
            <v>-1707.2669999999998</v>
          </cell>
          <cell r="U177">
            <v>-735.67799999999988</v>
          </cell>
          <cell r="V177">
            <v>-6807.6989999999932</v>
          </cell>
          <cell r="W177">
            <v>-2472.9500000000116</v>
          </cell>
          <cell r="X177">
            <v>-1173.4000000000233</v>
          </cell>
          <cell r="Y177">
            <v>0</v>
          </cell>
          <cell r="Z177">
            <v>-341.40100000001257</v>
          </cell>
          <cell r="AA177">
            <v>-1600.2280000000319</v>
          </cell>
          <cell r="AB177">
            <v>-3.1639999999970314</v>
          </cell>
          <cell r="AC177">
            <v>-1650.5452000000005</v>
          </cell>
          <cell r="AD177">
            <v>0</v>
          </cell>
          <cell r="AE177">
            <v>1286.87900000019</v>
          </cell>
          <cell r="AF177">
            <v>0</v>
          </cell>
          <cell r="AG177">
            <v>0</v>
          </cell>
          <cell r="AH177">
            <v>-717.87299999999959</v>
          </cell>
          <cell r="AI177">
            <v>0</v>
          </cell>
          <cell r="AJ177">
            <v>-4846.627999999997</v>
          </cell>
          <cell r="AK177">
            <v>0</v>
          </cell>
          <cell r="AL177">
            <v>-158.62000000011176</v>
          </cell>
          <cell r="AM177">
            <v>0</v>
          </cell>
          <cell r="AN177">
            <v>7010</v>
          </cell>
          <cell r="AO177">
            <v>0</v>
          </cell>
          <cell r="AP177">
            <v>0</v>
          </cell>
          <cell r="AQ177">
            <v>0</v>
          </cell>
          <cell r="AR177">
            <v>-254.65849999990314</v>
          </cell>
          <cell r="AS177">
            <v>0</v>
          </cell>
          <cell r="AT177">
            <v>0</v>
          </cell>
          <cell r="AU177">
            <v>-7.0964999999996508</v>
          </cell>
          <cell r="AV177">
            <v>0</v>
          </cell>
          <cell r="AW177">
            <v>0</v>
          </cell>
          <cell r="AX177">
            <v>0</v>
          </cell>
          <cell r="AY177">
            <v>-128.56299999999464</v>
          </cell>
          <cell r="AZ177">
            <v>-13.75</v>
          </cell>
          <cell r="BA177">
            <v>-104.71000000002095</v>
          </cell>
          <cell r="BB177">
            <v>0</v>
          </cell>
          <cell r="BC177">
            <v>0</v>
          </cell>
          <cell r="BD177">
            <v>-0.53899999999703141</v>
          </cell>
          <cell r="BE177">
            <v>-956.86340000003111</v>
          </cell>
          <cell r="BF177">
            <v>0</v>
          </cell>
          <cell r="BG177">
            <v>-59.382999999999811</v>
          </cell>
          <cell r="BH177">
            <v>-7.8350000000027649</v>
          </cell>
          <cell r="BI177">
            <v>0</v>
          </cell>
          <cell r="BJ177">
            <v>-700.38999999998487</v>
          </cell>
          <cell r="BK177">
            <v>0</v>
          </cell>
          <cell r="BL177">
            <v>0</v>
          </cell>
          <cell r="BM177">
            <v>0</v>
          </cell>
          <cell r="BN177">
            <v>-91.860000000000582</v>
          </cell>
          <cell r="BO177">
            <v>0</v>
          </cell>
          <cell r="BP177">
            <v>-97.395399999999427</v>
          </cell>
          <cell r="BQ177">
            <v>0</v>
          </cell>
          <cell r="BR177">
            <v>-439.77599999995437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-242.39999999999418</v>
          </cell>
          <cell r="CB177">
            <v>0</v>
          </cell>
          <cell r="CC177">
            <v>-196.82200000000012</v>
          </cell>
          <cell r="CD177">
            <v>-0.55400000000008731</v>
          </cell>
          <cell r="CE177">
            <v>-4272.7120000000577</v>
          </cell>
          <cell r="CF177">
            <v>0</v>
          </cell>
          <cell r="CG177">
            <v>-118.55000000000291</v>
          </cell>
          <cell r="CH177">
            <v>0</v>
          </cell>
          <cell r="CI177">
            <v>-367.25999999999476</v>
          </cell>
          <cell r="CJ177">
            <v>0</v>
          </cell>
          <cell r="CK177">
            <v>0</v>
          </cell>
          <cell r="CL177">
            <v>-1710.8799999999756</v>
          </cell>
          <cell r="CM177">
            <v>-828.94000000000233</v>
          </cell>
          <cell r="CN177">
            <v>-299.2960000000312</v>
          </cell>
          <cell r="CO177">
            <v>-7.7759999999980209</v>
          </cell>
          <cell r="CP177">
            <v>-940.01000000000931</v>
          </cell>
          <cell r="CQ177">
            <v>0</v>
          </cell>
          <cell r="CR177">
            <v>-15717.979999999516</v>
          </cell>
          <cell r="CS177">
            <v>0</v>
          </cell>
          <cell r="CT177">
            <v>-119.88000000000466</v>
          </cell>
          <cell r="CU177">
            <v>-853.15999999997439</v>
          </cell>
          <cell r="CV177">
            <v>0</v>
          </cell>
          <cell r="CW177">
            <v>-906.86999999999534</v>
          </cell>
          <cell r="CX177">
            <v>-870.86000000010245</v>
          </cell>
          <cell r="CY177">
            <v>-10313.400000000023</v>
          </cell>
          <cell r="CZ177">
            <v>-2555.4199999999837</v>
          </cell>
          <cell r="DA177">
            <v>-98.39000000001397</v>
          </cell>
          <cell r="DB177">
            <v>0</v>
          </cell>
          <cell r="DC177">
            <v>0</v>
          </cell>
          <cell r="DD177">
            <v>0</v>
          </cell>
          <cell r="DE177">
            <v>-11790.716299999971</v>
          </cell>
          <cell r="DF177">
            <v>0</v>
          </cell>
          <cell r="DG177">
            <v>-5788.7999999998137</v>
          </cell>
          <cell r="DH177">
            <v>-2782.2380000000121</v>
          </cell>
          <cell r="DI177">
            <v>-816.58000000000175</v>
          </cell>
          <cell r="DJ177">
            <v>-970.79999999998836</v>
          </cell>
          <cell r="DK177">
            <v>1596.1217000000179</v>
          </cell>
          <cell r="DL177">
            <v>-1665.6800000000512</v>
          </cell>
          <cell r="DM177">
            <v>-1025.3999999999651</v>
          </cell>
          <cell r="DN177">
            <v>-99.089999999967404</v>
          </cell>
          <cell r="DO177">
            <v>-8.7599999999947613</v>
          </cell>
          <cell r="DP177">
            <v>-229.49000000001979</v>
          </cell>
          <cell r="DQ177">
            <v>0</v>
          </cell>
          <cell r="DR177">
            <v>-21801.296000000089</v>
          </cell>
          <cell r="DS177">
            <v>1097.3400000000256</v>
          </cell>
          <cell r="DT177">
            <v>-5990.5</v>
          </cell>
          <cell r="DU177">
            <v>-1232.2399999999907</v>
          </cell>
          <cell r="DV177">
            <v>-939.73099999999977</v>
          </cell>
          <cell r="DW177">
            <v>-3919.460000000021</v>
          </cell>
          <cell r="DX177">
            <v>-124.18000000005122</v>
          </cell>
          <cell r="DY177">
            <v>-5604.3800000000047</v>
          </cell>
          <cell r="DZ177">
            <v>-4734.4050000000279</v>
          </cell>
          <cell r="EA177">
            <v>-340.34999999997672</v>
          </cell>
          <cell r="EB177">
            <v>-13.389999999999418</v>
          </cell>
          <cell r="EC177">
            <v>0</v>
          </cell>
          <cell r="ED177">
            <v>0</v>
          </cell>
        </row>
        <row r="178">
          <cell r="F178">
            <v>-63350.699999999953</v>
          </cell>
          <cell r="G178">
            <v>-29823.150000000023</v>
          </cell>
          <cell r="H178">
            <v>-41530</v>
          </cell>
          <cell r="I178">
            <v>-50140.900000000023</v>
          </cell>
          <cell r="J178">
            <v>-25.489999999990687</v>
          </cell>
          <cell r="K178">
            <v>-14062.260000000009</v>
          </cell>
          <cell r="L178">
            <v>-9689.1059999999998</v>
          </cell>
          <cell r="M178">
            <v>-4665.7599999999984</v>
          </cell>
          <cell r="N178">
            <v>-691.25400000000081</v>
          </cell>
          <cell r="O178">
            <v>-27625.719999999972</v>
          </cell>
          <cell r="P178">
            <v>-20191.101999999999</v>
          </cell>
          <cell r="Q178">
            <v>-12962.410000000033</v>
          </cell>
          <cell r="R178">
            <v>-201102.81999999937</v>
          </cell>
          <cell r="S178">
            <v>-40434.560000000056</v>
          </cell>
          <cell r="T178">
            <v>-25135.719999999972</v>
          </cell>
          <cell r="U178">
            <v>-30935.760000000009</v>
          </cell>
          <cell r="V178">
            <v>-45425.5</v>
          </cell>
          <cell r="W178">
            <v>-2918.9700000000303</v>
          </cell>
          <cell r="X178">
            <v>-6709.7399999999907</v>
          </cell>
          <cell r="Y178">
            <v>-1495.348</v>
          </cell>
          <cell r="Z178">
            <v>-3599.2439999999988</v>
          </cell>
          <cell r="AA178">
            <v>-83.927999999999884</v>
          </cell>
          <cell r="AB178">
            <v>-19133.860000000102</v>
          </cell>
          <cell r="AC178">
            <v>-19263.440000000002</v>
          </cell>
          <cell r="AD178">
            <v>-5966.75</v>
          </cell>
          <cell r="AE178">
            <v>-136.93599999975413</v>
          </cell>
          <cell r="AF178">
            <v>-3650.4400000000023</v>
          </cell>
          <cell r="AG178">
            <v>-3139.6759999999995</v>
          </cell>
          <cell r="AH178">
            <v>-9262.6900000000023</v>
          </cell>
          <cell r="AI178">
            <v>-7644.3700000000536</v>
          </cell>
          <cell r="AJ178">
            <v>20492.629999999946</v>
          </cell>
          <cell r="AK178">
            <v>-4069.820000000007</v>
          </cell>
          <cell r="AL178">
            <v>-7310.4600000000792</v>
          </cell>
          <cell r="AM178">
            <v>-606.69999999995343</v>
          </cell>
          <cell r="AN178">
            <v>-4166.2300000000396</v>
          </cell>
          <cell r="AO178">
            <v>-162.20999999999185</v>
          </cell>
          <cell r="AP178">
            <v>21125.710000000021</v>
          </cell>
          <cell r="AQ178">
            <v>-1742.679999999993</v>
          </cell>
          <cell r="AR178">
            <v>28200.700000000186</v>
          </cell>
          <cell r="AS178">
            <v>5263.6700000000128</v>
          </cell>
          <cell r="AT178">
            <v>47897.359999999986</v>
          </cell>
          <cell r="AU178">
            <v>-8060.8399999999674</v>
          </cell>
          <cell r="AV178">
            <v>-339.84000000001106</v>
          </cell>
          <cell r="AW178">
            <v>-26.690999999998894</v>
          </cell>
          <cell r="AX178">
            <v>0</v>
          </cell>
          <cell r="AY178">
            <v>0</v>
          </cell>
          <cell r="AZ178">
            <v>-1127.7799999999988</v>
          </cell>
          <cell r="BA178">
            <v>-652.53899999998976</v>
          </cell>
          <cell r="BB178">
            <v>-6345.6399999999849</v>
          </cell>
          <cell r="BC178">
            <v>-2969.9000000001397</v>
          </cell>
          <cell r="BD178">
            <v>-5437.0999999998603</v>
          </cell>
          <cell r="BE178">
            <v>-37716.925999999978</v>
          </cell>
          <cell r="BF178">
            <v>-8479.0699999999488</v>
          </cell>
          <cell r="BG178">
            <v>-8368.5899999999965</v>
          </cell>
          <cell r="BH178">
            <v>-6033.2999999999884</v>
          </cell>
          <cell r="BI178">
            <v>0</v>
          </cell>
          <cell r="BJ178">
            <v>-58.057000000000698</v>
          </cell>
          <cell r="BK178">
            <v>-148.09799999999814</v>
          </cell>
          <cell r="BL178">
            <v>0</v>
          </cell>
          <cell r="BM178">
            <v>-17.319000000001324</v>
          </cell>
          <cell r="BN178">
            <v>-1019.3919999999998</v>
          </cell>
          <cell r="BO178">
            <v>-2236.3000000000029</v>
          </cell>
          <cell r="BP178">
            <v>-3134.1000000000931</v>
          </cell>
          <cell r="BQ178">
            <v>-8222.6999999999534</v>
          </cell>
          <cell r="BR178">
            <v>-39588.641999999993</v>
          </cell>
          <cell r="BS178">
            <v>-8130.4000000000233</v>
          </cell>
          <cell r="BT178">
            <v>-7832.5199999999895</v>
          </cell>
          <cell r="BU178">
            <v>-6096.0599999999977</v>
          </cell>
          <cell r="BV178">
            <v>0</v>
          </cell>
          <cell r="BW178">
            <v>0</v>
          </cell>
          <cell r="BX178">
            <v>-98.86200000000099</v>
          </cell>
          <cell r="BY178">
            <v>0</v>
          </cell>
          <cell r="BZ178">
            <v>-117.0800000000163</v>
          </cell>
          <cell r="CA178">
            <v>-1050.5200000000041</v>
          </cell>
          <cell r="CB178">
            <v>-5806.7000000000116</v>
          </cell>
          <cell r="CC178">
            <v>-3683.5</v>
          </cell>
          <cell r="CD178">
            <v>-6773</v>
          </cell>
          <cell r="CE178">
            <v>-31716.795099999756</v>
          </cell>
          <cell r="CF178">
            <v>-3941.5</v>
          </cell>
          <cell r="CG178">
            <v>4029.4399999999441</v>
          </cell>
          <cell r="CH178">
            <v>-22401.639999999898</v>
          </cell>
          <cell r="CI178">
            <v>-2909.0850000000064</v>
          </cell>
          <cell r="CJ178">
            <v>-30.635000000002037</v>
          </cell>
          <cell r="CK178">
            <v>-302.92199999999866</v>
          </cell>
          <cell r="CL178">
            <v>-330.75200000000041</v>
          </cell>
          <cell r="CM178">
            <v>-65.939999999973224</v>
          </cell>
          <cell r="CN178">
            <v>-153.60109999999986</v>
          </cell>
          <cell r="CO178">
            <v>-7717.4600000000792</v>
          </cell>
          <cell r="CP178">
            <v>2999.6999999999534</v>
          </cell>
          <cell r="CQ178">
            <v>-892.39999999990687</v>
          </cell>
          <cell r="CR178">
            <v>-14653.609000000171</v>
          </cell>
          <cell r="CS178">
            <v>6797.2600000000093</v>
          </cell>
          <cell r="CT178">
            <v>-2102.2999999999884</v>
          </cell>
          <cell r="CU178">
            <v>-8204.3100000000559</v>
          </cell>
          <cell r="CV178">
            <v>-344.02499999999964</v>
          </cell>
          <cell r="CW178">
            <v>-61.940000000002328</v>
          </cell>
          <cell r="CX178">
            <v>-357.4939999999915</v>
          </cell>
          <cell r="CY178">
            <v>-158.84999999997672</v>
          </cell>
          <cell r="CZ178">
            <v>-35.53000000002794</v>
          </cell>
          <cell r="DA178">
            <v>-288.86999999999534</v>
          </cell>
          <cell r="DB178">
            <v>-6773.2399999999907</v>
          </cell>
          <cell r="DC178">
            <v>-1895.8100000000559</v>
          </cell>
          <cell r="DD178">
            <v>-1228.5</v>
          </cell>
          <cell r="DE178">
            <v>-32015.33999999892</v>
          </cell>
          <cell r="DF178">
            <v>-765.97000000003027</v>
          </cell>
          <cell r="DG178">
            <v>-3321.5</v>
          </cell>
          <cell r="DH178">
            <v>-8129.4000000000233</v>
          </cell>
          <cell r="DI178">
            <v>-1481.7400000000198</v>
          </cell>
          <cell r="DJ178">
            <v>-32.089999999996508</v>
          </cell>
          <cell r="DK178">
            <v>0</v>
          </cell>
          <cell r="DL178">
            <v>-323.70000000001164</v>
          </cell>
          <cell r="DM178">
            <v>-1247.2999999999884</v>
          </cell>
          <cell r="DN178">
            <v>-277.9600000000064</v>
          </cell>
          <cell r="DO178">
            <v>-5777.7800000000279</v>
          </cell>
          <cell r="DP178">
            <v>-6802</v>
          </cell>
          <cell r="DQ178">
            <v>-3855.9000000001397</v>
          </cell>
          <cell r="DR178">
            <v>-29295.080000000075</v>
          </cell>
          <cell r="DS178">
            <v>-3692.5</v>
          </cell>
          <cell r="DT178">
            <v>-4928.9000000001397</v>
          </cell>
          <cell r="DU178">
            <v>-10660.099999999977</v>
          </cell>
          <cell r="DV178">
            <v>-1171.6900000000023</v>
          </cell>
          <cell r="DW178">
            <v>-69.149999999994179</v>
          </cell>
          <cell r="DX178">
            <v>0</v>
          </cell>
          <cell r="DY178">
            <v>-156.44000000000233</v>
          </cell>
          <cell r="DZ178">
            <v>-1203.1500000000233</v>
          </cell>
          <cell r="EA178">
            <v>-171.14999999999418</v>
          </cell>
          <cell r="EB178">
            <v>-2700.5</v>
          </cell>
          <cell r="EC178">
            <v>-683.5</v>
          </cell>
          <cell r="ED178">
            <v>-3858</v>
          </cell>
        </row>
        <row r="179">
          <cell r="F179">
            <v>-83425</v>
          </cell>
          <cell r="G179">
            <v>-65548.5</v>
          </cell>
          <cell r="H179">
            <v>-178167</v>
          </cell>
          <cell r="I179">
            <v>-98153</v>
          </cell>
          <cell r="J179">
            <v>-264240</v>
          </cell>
          <cell r="K179">
            <v>-170461</v>
          </cell>
          <cell r="L179">
            <v>73693</v>
          </cell>
          <cell r="M179">
            <v>-322154.5</v>
          </cell>
          <cell r="N179">
            <v>-157939</v>
          </cell>
          <cell r="O179">
            <v>-59502</v>
          </cell>
          <cell r="P179">
            <v>-19272</v>
          </cell>
          <cell r="Q179">
            <v>257894.20000000019</v>
          </cell>
          <cell r="R179">
            <v>-1261470.299999997</v>
          </cell>
          <cell r="S179">
            <v>-61612</v>
          </cell>
          <cell r="T179">
            <v>-45667</v>
          </cell>
          <cell r="U179">
            <v>-140466</v>
          </cell>
          <cell r="V179">
            <v>-92668</v>
          </cell>
          <cell r="W179">
            <v>-274241</v>
          </cell>
          <cell r="X179">
            <v>-240422</v>
          </cell>
          <cell r="Y179">
            <v>85265</v>
          </cell>
          <cell r="Z179">
            <v>-212061</v>
          </cell>
          <cell r="AA179">
            <v>-193608.5</v>
          </cell>
          <cell r="AB179">
            <v>-49867.5</v>
          </cell>
          <cell r="AC179">
            <v>-24886.299999999814</v>
          </cell>
          <cell r="AD179">
            <v>-11236</v>
          </cell>
          <cell r="AE179">
            <v>-348235.5</v>
          </cell>
          <cell r="AF179">
            <v>-6543.5</v>
          </cell>
          <cell r="AG179">
            <v>-8401</v>
          </cell>
          <cell r="AH179">
            <v>-130566</v>
          </cell>
          <cell r="AI179">
            <v>-30069.5</v>
          </cell>
          <cell r="AJ179">
            <v>-26995</v>
          </cell>
          <cell r="AK179">
            <v>-30694.5</v>
          </cell>
          <cell r="AL179">
            <v>-113275</v>
          </cell>
          <cell r="AM179">
            <v>-63213.5</v>
          </cell>
          <cell r="AN179">
            <v>2102.5</v>
          </cell>
          <cell r="AO179">
            <v>-9218</v>
          </cell>
          <cell r="AP179">
            <v>71286.5</v>
          </cell>
          <cell r="AQ179">
            <v>-2648.5</v>
          </cell>
          <cell r="AR179">
            <v>124538.10000000149</v>
          </cell>
          <cell r="AS179">
            <v>21646.700000000186</v>
          </cell>
          <cell r="AT179">
            <v>99600.5</v>
          </cell>
          <cell r="AU179">
            <v>-9452.5</v>
          </cell>
          <cell r="AV179">
            <v>295.70000000018626</v>
          </cell>
          <cell r="AW179">
            <v>-8953</v>
          </cell>
          <cell r="AX179">
            <v>-7239.5</v>
          </cell>
          <cell r="AY179">
            <v>-12260.5</v>
          </cell>
          <cell r="AZ179">
            <v>-7855.5</v>
          </cell>
          <cell r="BA179">
            <v>-1359.5</v>
          </cell>
          <cell r="BB179">
            <v>-16078.5</v>
          </cell>
          <cell r="BC179">
            <v>-2767.7999999998137</v>
          </cell>
          <cell r="BD179">
            <v>68962</v>
          </cell>
          <cell r="BE179">
            <v>-80307.70000000298</v>
          </cell>
          <cell r="BF179">
            <v>-3149.5</v>
          </cell>
          <cell r="BG179">
            <v>-7263</v>
          </cell>
          <cell r="BH179">
            <v>-16589</v>
          </cell>
          <cell r="BI179">
            <v>-3847.7000000001863</v>
          </cell>
          <cell r="BJ179">
            <v>-11712.5</v>
          </cell>
          <cell r="BK179">
            <v>-8570.5</v>
          </cell>
          <cell r="BL179">
            <v>-14148.5</v>
          </cell>
          <cell r="BM179">
            <v>-5249.2999999998137</v>
          </cell>
          <cell r="BN179">
            <v>-1109</v>
          </cell>
          <cell r="BO179">
            <v>-3005.2000000001863</v>
          </cell>
          <cell r="BP179">
            <v>-1236</v>
          </cell>
          <cell r="BQ179">
            <v>-4427.5</v>
          </cell>
          <cell r="BR179">
            <v>-173232.29999999702</v>
          </cell>
          <cell r="BS179">
            <v>-6280.5</v>
          </cell>
          <cell r="BT179">
            <v>-6108</v>
          </cell>
          <cell r="BU179">
            <v>-4097.5</v>
          </cell>
          <cell r="BV179">
            <v>-12755.700000000186</v>
          </cell>
          <cell r="BW179">
            <v>-13492.5</v>
          </cell>
          <cell r="BX179">
            <v>-11459.5</v>
          </cell>
          <cell r="BY179">
            <v>-10784.299999999814</v>
          </cell>
          <cell r="BZ179">
            <v>-11485.700000000186</v>
          </cell>
          <cell r="CA179">
            <v>-65216</v>
          </cell>
          <cell r="CB179">
            <v>-5434.5</v>
          </cell>
          <cell r="CC179">
            <v>-2523.5999999996275</v>
          </cell>
          <cell r="CD179">
            <v>-23594.5</v>
          </cell>
          <cell r="CE179">
            <v>13983.20000000298</v>
          </cell>
          <cell r="CF179">
            <v>-1258</v>
          </cell>
          <cell r="CG179">
            <v>10527.5</v>
          </cell>
          <cell r="CH179">
            <v>-5495</v>
          </cell>
          <cell r="CI179">
            <v>-1867.5</v>
          </cell>
          <cell r="CJ179">
            <v>-20774</v>
          </cell>
          <cell r="CK179">
            <v>-15724</v>
          </cell>
          <cell r="CL179">
            <v>-4427</v>
          </cell>
          <cell r="CM179">
            <v>-7905</v>
          </cell>
          <cell r="CN179">
            <v>-2207</v>
          </cell>
          <cell r="CO179">
            <v>-4955</v>
          </cell>
          <cell r="CP179">
            <v>69882.700000000186</v>
          </cell>
          <cell r="CQ179">
            <v>-1814.5</v>
          </cell>
          <cell r="CR179">
            <v>-32394.199999980628</v>
          </cell>
          <cell r="CS179">
            <v>28747.799999999814</v>
          </cell>
          <cell r="CT179">
            <v>-1820.7000000001863</v>
          </cell>
          <cell r="CU179">
            <v>-2937.5</v>
          </cell>
          <cell r="CV179">
            <v>-1967.5</v>
          </cell>
          <cell r="CW179">
            <v>-7492.5</v>
          </cell>
          <cell r="CX179">
            <v>-22041</v>
          </cell>
          <cell r="CY179">
            <v>-10286.5</v>
          </cell>
          <cell r="CZ179">
            <v>-5397</v>
          </cell>
          <cell r="DA179">
            <v>-4744.5999999996275</v>
          </cell>
          <cell r="DB179">
            <v>-2750.5999999996275</v>
          </cell>
          <cell r="DC179">
            <v>-285.29999999981374</v>
          </cell>
          <cell r="DD179">
            <v>-1418.7999999998137</v>
          </cell>
          <cell r="DE179">
            <v>-80406.70000000298</v>
          </cell>
          <cell r="DF179">
            <v>-1015</v>
          </cell>
          <cell r="DG179">
            <v>-1077</v>
          </cell>
          <cell r="DH179">
            <v>-2867.5</v>
          </cell>
          <cell r="DI179">
            <v>-16867.700000000186</v>
          </cell>
          <cell r="DJ179">
            <v>-10985.5</v>
          </cell>
          <cell r="DK179">
            <v>-19696</v>
          </cell>
          <cell r="DL179">
            <v>-11202.5</v>
          </cell>
          <cell r="DM179">
            <v>-8015</v>
          </cell>
          <cell r="DN179">
            <v>-3287.5999999996275</v>
          </cell>
          <cell r="DO179">
            <v>-1847</v>
          </cell>
          <cell r="DP179">
            <v>-1786.7000000001863</v>
          </cell>
          <cell r="DQ179">
            <v>-1759.2000000001863</v>
          </cell>
          <cell r="DR179">
            <v>-131686.30000001192</v>
          </cell>
          <cell r="DS179">
            <v>-140.70000000018626</v>
          </cell>
          <cell r="DT179">
            <v>-3705.7000000001863</v>
          </cell>
          <cell r="DU179">
            <v>-4135.5</v>
          </cell>
          <cell r="DV179">
            <v>-2713.5</v>
          </cell>
          <cell r="DW179">
            <v>-9759.5</v>
          </cell>
          <cell r="DX179">
            <v>-17098.5</v>
          </cell>
          <cell r="DY179">
            <v>-11201</v>
          </cell>
          <cell r="DZ179">
            <v>-76542.5</v>
          </cell>
          <cell r="EA179">
            <v>-3148.4000000003725</v>
          </cell>
          <cell r="EB179">
            <v>-1877.7999999998137</v>
          </cell>
          <cell r="EC179">
            <v>-162.19999999995343</v>
          </cell>
          <cell r="ED179">
            <v>-1201</v>
          </cell>
        </row>
        <row r="180">
          <cell r="F180">
            <v>-2079.1000000000931</v>
          </cell>
          <cell r="G180">
            <v>-27153</v>
          </cell>
          <cell r="H180">
            <v>-17086.950999999885</v>
          </cell>
          <cell r="I180">
            <v>-28124</v>
          </cell>
          <cell r="J180">
            <v>-3933.2920000000013</v>
          </cell>
          <cell r="K180">
            <v>-9572.5399999999936</v>
          </cell>
          <cell r="L180">
            <v>-962.13640000000032</v>
          </cell>
          <cell r="M180">
            <v>-328.46390000000247</v>
          </cell>
          <cell r="N180">
            <v>-6509.2918000000063</v>
          </cell>
          <cell r="O180">
            <v>-10564.866000000002</v>
          </cell>
          <cell r="P180">
            <v>-12833.059999999998</v>
          </cell>
          <cell r="Q180">
            <v>-17290.839999999967</v>
          </cell>
          <cell r="R180">
            <v>-179921.35209999979</v>
          </cell>
          <cell r="S180">
            <v>-14314.874600000214</v>
          </cell>
          <cell r="T180">
            <v>-39883.90000000014</v>
          </cell>
          <cell r="U180">
            <v>-35150.5</v>
          </cell>
          <cell r="V180">
            <v>-32171.699999999953</v>
          </cell>
          <cell r="W180">
            <v>-7911.7799999999697</v>
          </cell>
          <cell r="X180">
            <v>-7116.8199999999924</v>
          </cell>
          <cell r="Y180">
            <v>0</v>
          </cell>
          <cell r="Z180">
            <v>-447.87060000000201</v>
          </cell>
          <cell r="AA180">
            <v>-567.35599999999977</v>
          </cell>
          <cell r="AB180">
            <v>-3508.4360000000015</v>
          </cell>
          <cell r="AC180">
            <v>-27488.5</v>
          </cell>
          <cell r="AD180">
            <v>-11359.614899999928</v>
          </cell>
          <cell r="AE180">
            <v>-35190.509699998423</v>
          </cell>
          <cell r="AF180">
            <v>-16963.875699999975</v>
          </cell>
          <cell r="AG180">
            <v>-1881.4099999999744</v>
          </cell>
          <cell r="AH180">
            <v>-4796.2699999999604</v>
          </cell>
          <cell r="AI180">
            <v>-10679.960000000079</v>
          </cell>
          <cell r="AJ180">
            <v>-387.60000000003492</v>
          </cell>
          <cell r="AK180">
            <v>-592.17999999999302</v>
          </cell>
          <cell r="AL180">
            <v>-960.51900000000023</v>
          </cell>
          <cell r="AM180">
            <v>-44.658000000024913</v>
          </cell>
          <cell r="AN180">
            <v>3273.0500000000029</v>
          </cell>
          <cell r="AO180">
            <v>-3.1169999999983702</v>
          </cell>
          <cell r="AP180">
            <v>349.13000000000466</v>
          </cell>
          <cell r="AQ180">
            <v>-2503.0999999999767</v>
          </cell>
          <cell r="AR180">
            <v>-6765.6756999995559</v>
          </cell>
          <cell r="AS180">
            <v>-2176.4100000000326</v>
          </cell>
          <cell r="AT180">
            <v>5232.6800000000512</v>
          </cell>
          <cell r="AU180">
            <v>-4236.25</v>
          </cell>
          <cell r="AV180">
            <v>-1589.5299999999988</v>
          </cell>
          <cell r="AW180">
            <v>-115.60000000000582</v>
          </cell>
          <cell r="AX180">
            <v>-139.17899999999645</v>
          </cell>
          <cell r="AY180">
            <v>0</v>
          </cell>
          <cell r="AZ180">
            <v>-16.03070000000298</v>
          </cell>
          <cell r="BA180">
            <v>-249.20599999999104</v>
          </cell>
          <cell r="BB180">
            <v>0</v>
          </cell>
          <cell r="BC180">
            <v>-2456.75</v>
          </cell>
          <cell r="BD180">
            <v>-1019.4000000000233</v>
          </cell>
          <cell r="BE180">
            <v>-13486.67799999984</v>
          </cell>
          <cell r="BF180">
            <v>-3774.6899999999441</v>
          </cell>
          <cell r="BG180">
            <v>-1668.320000000007</v>
          </cell>
          <cell r="BH180">
            <v>-2742.2799999999697</v>
          </cell>
          <cell r="BI180">
            <v>0</v>
          </cell>
          <cell r="BJ180">
            <v>-177.59000000002561</v>
          </cell>
          <cell r="BK180">
            <v>-180.13999999999942</v>
          </cell>
          <cell r="BL180">
            <v>0</v>
          </cell>
          <cell r="BM180">
            <v>0</v>
          </cell>
          <cell r="BN180">
            <v>0</v>
          </cell>
          <cell r="BO180">
            <v>-3.4980000000014115</v>
          </cell>
          <cell r="BP180">
            <v>-1405.8499999999767</v>
          </cell>
          <cell r="BQ180">
            <v>-3534.3099999999395</v>
          </cell>
          <cell r="BR180">
            <v>-19164.994999999646</v>
          </cell>
          <cell r="BS180">
            <v>-1894.4199999999837</v>
          </cell>
          <cell r="BT180">
            <v>-3344.3100000000559</v>
          </cell>
          <cell r="BU180">
            <v>-1598.8099999999977</v>
          </cell>
          <cell r="BV180">
            <v>0</v>
          </cell>
          <cell r="BW180">
            <v>-117.70500000000175</v>
          </cell>
          <cell r="BX180">
            <v>0</v>
          </cell>
          <cell r="BY180">
            <v>0</v>
          </cell>
          <cell r="BZ180">
            <v>0</v>
          </cell>
          <cell r="CA180">
            <v>-4954.3600000000006</v>
          </cell>
          <cell r="CB180">
            <v>-1542.1300000000047</v>
          </cell>
          <cell r="CC180">
            <v>-1934</v>
          </cell>
          <cell r="CD180">
            <v>-3779.2600000000093</v>
          </cell>
          <cell r="CE180">
            <v>-7006.098000000231</v>
          </cell>
          <cell r="CF180">
            <v>-1341.7199999999721</v>
          </cell>
          <cell r="CG180">
            <v>1398.2199999999721</v>
          </cell>
          <cell r="CH180">
            <v>-180.10000000003492</v>
          </cell>
          <cell r="CI180">
            <v>-1796.6999999999971</v>
          </cell>
          <cell r="CJ180">
            <v>-30.345000000001164</v>
          </cell>
          <cell r="CK180">
            <v>-282.47500000000582</v>
          </cell>
          <cell r="CL180">
            <v>0</v>
          </cell>
          <cell r="CM180">
            <v>0</v>
          </cell>
          <cell r="CN180">
            <v>-755.40800000000309</v>
          </cell>
          <cell r="CO180">
            <v>-3.5200000000186265</v>
          </cell>
          <cell r="CP180">
            <v>-1965.3999999999069</v>
          </cell>
          <cell r="CQ180">
            <v>-2048.6500000000233</v>
          </cell>
          <cell r="CR180">
            <v>-16496.177000000142</v>
          </cell>
          <cell r="CS180">
            <v>-3234.3499999999767</v>
          </cell>
          <cell r="CT180">
            <v>-3482.9499999999534</v>
          </cell>
          <cell r="CU180">
            <v>-3803.5</v>
          </cell>
          <cell r="CV180">
            <v>-542.71499999999651</v>
          </cell>
          <cell r="CW180">
            <v>-93.989999999990687</v>
          </cell>
          <cell r="CX180">
            <v>-421.19000000000233</v>
          </cell>
          <cell r="CY180">
            <v>0</v>
          </cell>
          <cell r="CZ180">
            <v>-17.868000000016764</v>
          </cell>
          <cell r="DA180">
            <v>-637.83400000000256</v>
          </cell>
          <cell r="DB180">
            <v>-836.57999999998719</v>
          </cell>
          <cell r="DC180">
            <v>-1506</v>
          </cell>
          <cell r="DD180">
            <v>-1919.1999999999534</v>
          </cell>
          <cell r="DE180">
            <v>-23157.806814000942</v>
          </cell>
          <cell r="DF180">
            <v>-3624.9600000000792</v>
          </cell>
          <cell r="DG180">
            <v>-5777.3499999999767</v>
          </cell>
          <cell r="DH180">
            <v>-2693.3000000000466</v>
          </cell>
          <cell r="DI180">
            <v>-2064.3918140000314</v>
          </cell>
          <cell r="DJ180">
            <v>-104.11999999999534</v>
          </cell>
          <cell r="DK180">
            <v>-467.66599999999744</v>
          </cell>
          <cell r="DL180">
            <v>0</v>
          </cell>
          <cell r="DM180">
            <v>-442.2390000000014</v>
          </cell>
          <cell r="DN180">
            <v>-649.81000000002678</v>
          </cell>
          <cell r="DO180">
            <v>-904.06999999994878</v>
          </cell>
          <cell r="DP180">
            <v>-2068.6999999999534</v>
          </cell>
          <cell r="DQ180">
            <v>-4361.1999999999534</v>
          </cell>
          <cell r="DR180">
            <v>-29828.381499998271</v>
          </cell>
          <cell r="DS180">
            <v>-1994.7999999998137</v>
          </cell>
          <cell r="DT180">
            <v>-14777.59999999986</v>
          </cell>
          <cell r="DU180">
            <v>-2798.904499999946</v>
          </cell>
          <cell r="DV180">
            <v>-3969.4300000000512</v>
          </cell>
          <cell r="DW180">
            <v>0</v>
          </cell>
          <cell r="DX180">
            <v>-483.14400000000023</v>
          </cell>
          <cell r="DY180">
            <v>0</v>
          </cell>
          <cell r="DZ180">
            <v>-18.453000000008615</v>
          </cell>
          <cell r="EA180">
            <v>-506.02999999999884</v>
          </cell>
          <cell r="EB180">
            <v>-4.0600000000558794</v>
          </cell>
          <cell r="EC180">
            <v>-1385.6600000000326</v>
          </cell>
          <cell r="ED180">
            <v>-3890.2999999998137</v>
          </cell>
        </row>
        <row r="181">
          <cell r="F181">
            <v>-29006.600000000093</v>
          </cell>
          <cell r="G181">
            <v>-50719.260000000009</v>
          </cell>
          <cell r="H181">
            <v>-23325.399999999907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-66.577400000000125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-66.577400000000125</v>
          </cell>
          <cell r="BR181">
            <v>-137.65440000000308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-86.382900000000063</v>
          </cell>
          <cell r="CD181">
            <v>-51.271500000000287</v>
          </cell>
          <cell r="CE181">
            <v>-381.26330000000235</v>
          </cell>
          <cell r="CF181">
            <v>0</v>
          </cell>
          <cell r="CG181">
            <v>-160.48200000000008</v>
          </cell>
          <cell r="CH181">
            <v>-212.6224000000002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197.78530000000046</v>
          </cell>
          <cell r="CQ181">
            <v>-205.94420000000014</v>
          </cell>
          <cell r="CR181">
            <v>-44.862399999998161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-44.86239999999998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-122.99519999999757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-17.7524999999996</v>
          </cell>
          <cell r="DN181">
            <v>0</v>
          </cell>
          <cell r="DO181">
            <v>0</v>
          </cell>
          <cell r="DP181">
            <v>0</v>
          </cell>
          <cell r="DQ181">
            <v>-105.24270000000024</v>
          </cell>
          <cell r="DR181">
            <v>-370.17347999999765</v>
          </cell>
          <cell r="DS181">
            <v>0</v>
          </cell>
          <cell r="DT181">
            <v>0</v>
          </cell>
          <cell r="DU181">
            <v>-179.75999999999976</v>
          </cell>
          <cell r="DV181">
            <v>-155.31597999999997</v>
          </cell>
          <cell r="DW181">
            <v>-35.097500000000025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6">
          <cell r="F186">
            <v>-177861.40000000037</v>
          </cell>
          <cell r="G186">
            <v>-173243.90999999922</v>
          </cell>
          <cell r="H186">
            <v>-271265.82799999788</v>
          </cell>
          <cell r="I186">
            <v>-179311.86700000055</v>
          </cell>
          <cell r="J186">
            <v>-269226.17200000212</v>
          </cell>
          <cell r="K186">
            <v>-218355.72000000253</v>
          </cell>
          <cell r="L186">
            <v>58361.222599998116</v>
          </cell>
          <cell r="M186">
            <v>-330394.77690000087</v>
          </cell>
          <cell r="N186">
            <v>-168846.84350000136</v>
          </cell>
          <cell r="O186">
            <v>-97692.585999999195</v>
          </cell>
          <cell r="P186">
            <v>-52829.271999999881</v>
          </cell>
          <cell r="Q186">
            <v>227640.95000000019</v>
          </cell>
          <cell r="R186">
            <v>-1658986.8042999953</v>
          </cell>
          <cell r="S186">
            <v>-116361.4346000012</v>
          </cell>
          <cell r="T186">
            <v>-112393.88700000104</v>
          </cell>
          <cell r="U186">
            <v>-207287.93800000101</v>
          </cell>
          <cell r="V186">
            <v>-177072.89899999835</v>
          </cell>
          <cell r="W186">
            <v>-287544.70000000112</v>
          </cell>
          <cell r="X186">
            <v>-255421.95999999717</v>
          </cell>
          <cell r="Y186">
            <v>83769.6520000007</v>
          </cell>
          <cell r="Z186">
            <v>-216449.51559999958</v>
          </cell>
          <cell r="AA186">
            <v>-195860.01199999917</v>
          </cell>
          <cell r="AB186">
            <v>-72512.959999999963</v>
          </cell>
          <cell r="AC186">
            <v>-73288.785199999809</v>
          </cell>
          <cell r="AD186">
            <v>-28562.364899999462</v>
          </cell>
          <cell r="AE186">
            <v>-382276.06669998169</v>
          </cell>
          <cell r="AF186">
            <v>-27157.815700000152</v>
          </cell>
          <cell r="AG186">
            <v>-13422.086000000127</v>
          </cell>
          <cell r="AH186">
            <v>-145342.83300000057</v>
          </cell>
          <cell r="AI186">
            <v>-48393.830000001006</v>
          </cell>
          <cell r="AJ186">
            <v>-11736.598000001162</v>
          </cell>
          <cell r="AK186">
            <v>-35356.500000000931</v>
          </cell>
          <cell r="AL186">
            <v>-121704.59899999946</v>
          </cell>
          <cell r="AM186">
            <v>-63864.857999999076</v>
          </cell>
          <cell r="AN186">
            <v>8219.3199999993667</v>
          </cell>
          <cell r="AO186">
            <v>-9383.3269999995828</v>
          </cell>
          <cell r="AP186">
            <v>92761.339999999851</v>
          </cell>
          <cell r="AQ186">
            <v>-6894.2800000002608</v>
          </cell>
          <cell r="AR186">
            <v>145718.46580001712</v>
          </cell>
          <cell r="AS186">
            <v>24733.960000000894</v>
          </cell>
          <cell r="AT186">
            <v>152730.54000000097</v>
          </cell>
          <cell r="AU186">
            <v>-21756.686499999836</v>
          </cell>
          <cell r="AV186">
            <v>-1633.6699999994598</v>
          </cell>
          <cell r="AW186">
            <v>-9095.2910000011325</v>
          </cell>
          <cell r="AX186">
            <v>-7378.6789999995381</v>
          </cell>
          <cell r="AY186">
            <v>-12389.063000000082</v>
          </cell>
          <cell r="AZ186">
            <v>-9013.0606999993324</v>
          </cell>
          <cell r="BA186">
            <v>-2365.9550000000745</v>
          </cell>
          <cell r="BB186">
            <v>-22424.140000000596</v>
          </cell>
          <cell r="BC186">
            <v>-8194.4500000011176</v>
          </cell>
          <cell r="BD186">
            <v>62504.960999999195</v>
          </cell>
          <cell r="BE186">
            <v>-132534.74479999393</v>
          </cell>
          <cell r="BF186">
            <v>-15403.259999999776</v>
          </cell>
          <cell r="BG186">
            <v>-17359.293000000529</v>
          </cell>
          <cell r="BH186">
            <v>-25372.414999999106</v>
          </cell>
          <cell r="BI186">
            <v>-3847.7000000001863</v>
          </cell>
          <cell r="BJ186">
            <v>-12648.536999999546</v>
          </cell>
          <cell r="BK186">
            <v>-8898.738000000827</v>
          </cell>
          <cell r="BL186">
            <v>-14148.5</v>
          </cell>
          <cell r="BM186">
            <v>-5266.6189999999478</v>
          </cell>
          <cell r="BN186">
            <v>-2220.2519999998622</v>
          </cell>
          <cell r="BO186">
            <v>-5244.9980000006035</v>
          </cell>
          <cell r="BP186">
            <v>-5873.3453999999911</v>
          </cell>
          <cell r="BQ186">
            <v>-16251.08739999868</v>
          </cell>
          <cell r="BR186">
            <v>-232563.36740000546</v>
          </cell>
          <cell r="BS186">
            <v>-16305.320000000298</v>
          </cell>
          <cell r="BT186">
            <v>-17284.830000001006</v>
          </cell>
          <cell r="BU186">
            <v>-11792.370000000112</v>
          </cell>
          <cell r="BV186">
            <v>-12755.700000000186</v>
          </cell>
          <cell r="BW186">
            <v>-13610.205000000075</v>
          </cell>
          <cell r="BX186">
            <v>-11558.361999999732</v>
          </cell>
          <cell r="BY186">
            <v>-10784.299999999814</v>
          </cell>
          <cell r="BZ186">
            <v>-11602.779999999329</v>
          </cell>
          <cell r="CA186">
            <v>-71463.279999999795</v>
          </cell>
          <cell r="CB186">
            <v>-12783.330000000075</v>
          </cell>
          <cell r="CC186">
            <v>-8424.3048999998719</v>
          </cell>
          <cell r="CD186">
            <v>-34198.585500000045</v>
          </cell>
          <cell r="CE186">
            <v>-29393.668399989605</v>
          </cell>
          <cell r="CF186">
            <v>-6541.2199999997392</v>
          </cell>
          <cell r="CG186">
            <v>15676.12799999956</v>
          </cell>
          <cell r="CH186">
            <v>-28289.362399999984</v>
          </cell>
          <cell r="CI186">
            <v>-6940.5450000008568</v>
          </cell>
          <cell r="CJ186">
            <v>-20834.979999999516</v>
          </cell>
          <cell r="CK186">
            <v>-16309.396999999881</v>
          </cell>
          <cell r="CL186">
            <v>-6468.6320000002161</v>
          </cell>
          <cell r="CM186">
            <v>-8799.8800000008196</v>
          </cell>
          <cell r="CN186">
            <v>-3415.3050999999978</v>
          </cell>
          <cell r="CO186">
            <v>-12683.756000000983</v>
          </cell>
          <cell r="CP186">
            <v>70174.775299999863</v>
          </cell>
          <cell r="CQ186">
            <v>-4961.4942000014707</v>
          </cell>
          <cell r="CR186">
            <v>-79306.82840000838</v>
          </cell>
          <cell r="CS186">
            <v>32310.709999999963</v>
          </cell>
          <cell r="CT186">
            <v>-7525.8300000000745</v>
          </cell>
          <cell r="CU186">
            <v>-15798.469999999739</v>
          </cell>
          <cell r="CV186">
            <v>-2854.2400000006892</v>
          </cell>
          <cell r="CW186">
            <v>-8555.2999999988824</v>
          </cell>
          <cell r="CX186">
            <v>-23735.406400000677</v>
          </cell>
          <cell r="CY186">
            <v>-20758.75</v>
          </cell>
          <cell r="CZ186">
            <v>-8005.8180000009015</v>
          </cell>
          <cell r="DA186">
            <v>-5769.6939999992028</v>
          </cell>
          <cell r="DB186">
            <v>-10360.419999999925</v>
          </cell>
          <cell r="DC186">
            <v>-3687.1100000003353</v>
          </cell>
          <cell r="DD186">
            <v>-4566.5</v>
          </cell>
          <cell r="DE186">
            <v>-147493.55831400305</v>
          </cell>
          <cell r="DF186">
            <v>-5405.929999999702</v>
          </cell>
          <cell r="DG186">
            <v>-15964.649999999441</v>
          </cell>
          <cell r="DH186">
            <v>-16472.438000000082</v>
          </cell>
          <cell r="DI186">
            <v>-21230.411813999526</v>
          </cell>
          <cell r="DJ186">
            <v>-12092.509999999776</v>
          </cell>
          <cell r="DK186">
            <v>-18567.544300000183</v>
          </cell>
          <cell r="DL186">
            <v>-13191.879999999888</v>
          </cell>
          <cell r="DM186">
            <v>-10747.691499999724</v>
          </cell>
          <cell r="DN186">
            <v>-4314.4599999990314</v>
          </cell>
          <cell r="DO186">
            <v>-8537.6100000003353</v>
          </cell>
          <cell r="DP186">
            <v>-10886.889999999665</v>
          </cell>
          <cell r="DQ186">
            <v>-10081.542700001039</v>
          </cell>
          <cell r="DR186">
            <v>-212981.23097999394</v>
          </cell>
          <cell r="DS186">
            <v>-4730.660000000149</v>
          </cell>
          <cell r="DT186">
            <v>-29402.700000000186</v>
          </cell>
          <cell r="DU186">
            <v>-19006.504499999806</v>
          </cell>
          <cell r="DV186">
            <v>-8949.6669800011441</v>
          </cell>
          <cell r="DW186">
            <v>-13783.207500000484</v>
          </cell>
          <cell r="DX186">
            <v>-17705.824000000022</v>
          </cell>
          <cell r="DY186">
            <v>-16961.820000000298</v>
          </cell>
          <cell r="DZ186">
            <v>-82498.507999999449</v>
          </cell>
          <cell r="EA186">
            <v>-4165.9300000006333</v>
          </cell>
          <cell r="EB186">
            <v>-4595.75</v>
          </cell>
          <cell r="EC186">
            <v>-2231.3599999998696</v>
          </cell>
          <cell r="ED186">
            <v>-8949.2999999998137</v>
          </cell>
        </row>
        <row r="188">
          <cell r="A188" t="str">
            <v>Total Purchased Power &amp; Net Interchange</v>
          </cell>
          <cell r="F188">
            <v>-177861.39999999851</v>
          </cell>
          <cell r="G188">
            <v>-173243.91000000387</v>
          </cell>
          <cell r="H188">
            <v>-271265.82799999416</v>
          </cell>
          <cell r="I188">
            <v>-179311.86699999869</v>
          </cell>
          <cell r="J188">
            <v>-269226.17199999839</v>
          </cell>
          <cell r="K188">
            <v>-218355.71999999881</v>
          </cell>
          <cell r="L188">
            <v>58361.222599998116</v>
          </cell>
          <cell r="M188">
            <v>-330394.77690000087</v>
          </cell>
          <cell r="N188">
            <v>-168846.84350000322</v>
          </cell>
          <cell r="O188">
            <v>-97692.58599999547</v>
          </cell>
          <cell r="P188">
            <v>-52829.271999999881</v>
          </cell>
          <cell r="Q188">
            <v>227640.94999999553</v>
          </cell>
          <cell r="R188">
            <v>-1658986.8042999506</v>
          </cell>
          <cell r="S188">
            <v>-116361.43460000306</v>
          </cell>
          <cell r="T188">
            <v>-112393.88700000197</v>
          </cell>
          <cell r="U188">
            <v>-207287.93800000846</v>
          </cell>
          <cell r="V188">
            <v>-177072.89900000393</v>
          </cell>
          <cell r="W188">
            <v>-287544.69999999553</v>
          </cell>
          <cell r="X188">
            <v>-255421.95999999344</v>
          </cell>
          <cell r="Y188">
            <v>83769.652000002563</v>
          </cell>
          <cell r="Z188">
            <v>-216449.5156000033</v>
          </cell>
          <cell r="AA188">
            <v>-195860.01200000197</v>
          </cell>
          <cell r="AB188">
            <v>-72512.960000000894</v>
          </cell>
          <cell r="AC188">
            <v>-73288.785199999809</v>
          </cell>
          <cell r="AD188">
            <v>-28562.364900000393</v>
          </cell>
          <cell r="AE188">
            <v>-382276.06669998169</v>
          </cell>
          <cell r="AF188">
            <v>-27157.815700002015</v>
          </cell>
          <cell r="AG188">
            <v>-13422.08599999547</v>
          </cell>
          <cell r="AH188">
            <v>-145342.83300000429</v>
          </cell>
          <cell r="AI188">
            <v>-48393.830000005662</v>
          </cell>
          <cell r="AJ188">
            <v>-11736.598000004888</v>
          </cell>
          <cell r="AK188">
            <v>-35356.5</v>
          </cell>
          <cell r="AL188">
            <v>-121704.59900000691</v>
          </cell>
          <cell r="AM188">
            <v>-63864.857999995351</v>
          </cell>
          <cell r="AN188">
            <v>8219.320000000298</v>
          </cell>
          <cell r="AO188">
            <v>-9383.3269999995828</v>
          </cell>
          <cell r="AP188">
            <v>92761.339999996126</v>
          </cell>
          <cell r="AQ188">
            <v>-6894.2800000011921</v>
          </cell>
          <cell r="AR188">
            <v>145718.46580004692</v>
          </cell>
          <cell r="AS188">
            <v>24733.960000000894</v>
          </cell>
          <cell r="AT188">
            <v>152730.53999999911</v>
          </cell>
          <cell r="AU188">
            <v>-21756.686500012875</v>
          </cell>
          <cell r="AV188">
            <v>-1633.6700000017881</v>
          </cell>
          <cell r="AW188">
            <v>-9095.2910000085831</v>
          </cell>
          <cell r="AX188">
            <v>-7378.6789999902248</v>
          </cell>
          <cell r="AY188">
            <v>-12389.063000008464</v>
          </cell>
          <cell r="AZ188">
            <v>-9013.0606999993324</v>
          </cell>
          <cell r="BA188">
            <v>-2365.955000013113</v>
          </cell>
          <cell r="BB188">
            <v>-22424.140000000596</v>
          </cell>
          <cell r="BC188">
            <v>-8194.4500000029802</v>
          </cell>
          <cell r="BD188">
            <v>62504.961000002921</v>
          </cell>
          <cell r="BE188">
            <v>-132534.74479985237</v>
          </cell>
          <cell r="BF188">
            <v>-15403.260000005364</v>
          </cell>
          <cell r="BG188">
            <v>-17359.293000005186</v>
          </cell>
          <cell r="BH188">
            <v>-25372.414999991655</v>
          </cell>
          <cell r="BI188">
            <v>-3847.7000000029802</v>
          </cell>
          <cell r="BJ188">
            <v>-12648.537000000477</v>
          </cell>
          <cell r="BK188">
            <v>-8898.7380000054836</v>
          </cell>
          <cell r="BL188">
            <v>-14148.5</v>
          </cell>
          <cell r="BM188">
            <v>-5266.6189999878407</v>
          </cell>
          <cell r="BN188">
            <v>-2220.2520000040531</v>
          </cell>
          <cell r="BO188">
            <v>-5244.9979999959469</v>
          </cell>
          <cell r="BP188">
            <v>-5873.3453999981284</v>
          </cell>
          <cell r="BQ188">
            <v>-16251.087399996817</v>
          </cell>
          <cell r="BR188">
            <v>-232563.36740005016</v>
          </cell>
          <cell r="BS188">
            <v>-16305.320000007749</v>
          </cell>
          <cell r="BT188">
            <v>-17284.829999998212</v>
          </cell>
          <cell r="BU188">
            <v>-11792.369999989867</v>
          </cell>
          <cell r="BV188">
            <v>-12755.69999999553</v>
          </cell>
          <cell r="BW188">
            <v>-13610.204999998212</v>
          </cell>
          <cell r="BX188">
            <v>-11558.362000003457</v>
          </cell>
          <cell r="BY188">
            <v>-10784.29999999702</v>
          </cell>
          <cell r="BZ188">
            <v>-11602.780000001192</v>
          </cell>
          <cell r="CA188">
            <v>-71463.280000001192</v>
          </cell>
          <cell r="CB188">
            <v>-12783.330000005662</v>
          </cell>
          <cell r="CC188">
            <v>-8424.3049000054598</v>
          </cell>
          <cell r="CD188">
            <v>-34198.585500001907</v>
          </cell>
          <cell r="CE188">
            <v>-29393.668400168419</v>
          </cell>
          <cell r="CF188">
            <v>-6541.2199999988079</v>
          </cell>
          <cell r="CG188">
            <v>15676.127999998629</v>
          </cell>
          <cell r="CH188">
            <v>-28289.362399995327</v>
          </cell>
          <cell r="CI188">
            <v>-6940.5450000017881</v>
          </cell>
          <cell r="CJ188">
            <v>-20834.980000004172</v>
          </cell>
          <cell r="CK188">
            <v>-16309.396999999881</v>
          </cell>
          <cell r="CL188">
            <v>-6468.6319999992847</v>
          </cell>
          <cell r="CM188">
            <v>-8799.8799999952316</v>
          </cell>
          <cell r="CN188">
            <v>-3415.3051000088453</v>
          </cell>
          <cell r="CO188">
            <v>-12683.755999997258</v>
          </cell>
          <cell r="CP188">
            <v>70174.775299996138</v>
          </cell>
          <cell r="CQ188">
            <v>-4961.4941999986768</v>
          </cell>
          <cell r="CR188">
            <v>-79306.828400015831</v>
          </cell>
          <cell r="CS188">
            <v>32310.710000000894</v>
          </cell>
          <cell r="CT188">
            <v>-7525.8299999982119</v>
          </cell>
          <cell r="CU188">
            <v>-15798.469999998808</v>
          </cell>
          <cell r="CV188">
            <v>-2854.2400000020862</v>
          </cell>
          <cell r="CW188">
            <v>-8555.2999999970198</v>
          </cell>
          <cell r="CX188">
            <v>-23735.40640000999</v>
          </cell>
          <cell r="CY188">
            <v>-20758.75</v>
          </cell>
          <cell r="CZ188">
            <v>-8005.8180000036955</v>
          </cell>
          <cell r="DA188">
            <v>-5769.694000005722</v>
          </cell>
          <cell r="DB188">
            <v>-10360.420000001788</v>
          </cell>
          <cell r="DC188">
            <v>-3687.109999999404</v>
          </cell>
          <cell r="DD188">
            <v>-4566.5</v>
          </cell>
          <cell r="DE188">
            <v>-147493.55831384659</v>
          </cell>
          <cell r="DF188">
            <v>-5405.929999999702</v>
          </cell>
          <cell r="DG188">
            <v>-15964.64999999851</v>
          </cell>
          <cell r="DH188">
            <v>-16472.438000008464</v>
          </cell>
          <cell r="DI188">
            <v>-21230.411813996732</v>
          </cell>
          <cell r="DJ188">
            <v>-12092.509999990463</v>
          </cell>
          <cell r="DK188">
            <v>-18567.544299989939</v>
          </cell>
          <cell r="DL188">
            <v>-13191.879999995232</v>
          </cell>
          <cell r="DM188">
            <v>-10747.691499993205</v>
          </cell>
          <cell r="DN188">
            <v>-4314.4599999934435</v>
          </cell>
          <cell r="DO188">
            <v>-8537.609999999404</v>
          </cell>
          <cell r="DP188">
            <v>-10886.890000000596</v>
          </cell>
          <cell r="DQ188">
            <v>-10081.542700000107</v>
          </cell>
          <cell r="DR188">
            <v>-212981.23097980022</v>
          </cell>
          <cell r="DS188">
            <v>-4730.6600000038743</v>
          </cell>
          <cell r="DT188">
            <v>-29402.69999999553</v>
          </cell>
          <cell r="DU188">
            <v>-19006.504500001669</v>
          </cell>
          <cell r="DV188">
            <v>-8949.6669799983501</v>
          </cell>
          <cell r="DW188">
            <v>-13783.207499995828</v>
          </cell>
          <cell r="DX188">
            <v>-17705.824000000954</v>
          </cell>
          <cell r="DY188">
            <v>-16961.820000007749</v>
          </cell>
          <cell r="DZ188">
            <v>-82498.508000001311</v>
          </cell>
          <cell r="EA188">
            <v>-4165.9300000071526</v>
          </cell>
          <cell r="EB188">
            <v>-4595.75</v>
          </cell>
          <cell r="EC188">
            <v>-2231.3600000068545</v>
          </cell>
          <cell r="ED188">
            <v>-8949.3000000044703</v>
          </cell>
        </row>
        <row r="190">
          <cell r="A190" t="str">
            <v>Wheeling &amp; U. of F. Expense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-2.8203999999996086</v>
          </cell>
          <cell r="H193">
            <v>0</v>
          </cell>
          <cell r="I193">
            <v>0</v>
          </cell>
          <cell r="J193">
            <v>0</v>
          </cell>
          <cell r="K193">
            <v>-7.2143899999999945</v>
          </cell>
          <cell r="L193">
            <v>-4.9160999999999149</v>
          </cell>
          <cell r="M193">
            <v>-34.679900000000089</v>
          </cell>
          <cell r="N193">
            <v>-16.022569999999973</v>
          </cell>
          <cell r="O193">
            <v>0</v>
          </cell>
          <cell r="P193">
            <v>-12.209990000000005</v>
          </cell>
          <cell r="Q193">
            <v>-7.477170000000001</v>
          </cell>
          <cell r="R193">
            <v>-160.37455999999929</v>
          </cell>
          <cell r="S193">
            <v>0</v>
          </cell>
          <cell r="T193">
            <v>-7.8152000000000044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-52.114199999999983</v>
          </cell>
          <cell r="Z193">
            <v>-56.374159999999961</v>
          </cell>
          <cell r="AA193">
            <v>-36.763799999999947</v>
          </cell>
          <cell r="AB193">
            <v>0</v>
          </cell>
          <cell r="AC193">
            <v>-6.3678999999999633</v>
          </cell>
          <cell r="AD193">
            <v>-0.93930000000000291</v>
          </cell>
          <cell r="AE193">
            <v>-78.054045999999289</v>
          </cell>
          <cell r="AF193">
            <v>-22.676500000000033</v>
          </cell>
          <cell r="AG193">
            <v>-8.3887999999999465</v>
          </cell>
          <cell r="AH193">
            <v>0</v>
          </cell>
          <cell r="AI193">
            <v>0</v>
          </cell>
          <cell r="AJ193">
            <v>0</v>
          </cell>
          <cell r="AK193">
            <v>-2.6493960000000101</v>
          </cell>
          <cell r="AL193">
            <v>-53.057000000000016</v>
          </cell>
          <cell r="AM193">
            <v>0</v>
          </cell>
          <cell r="AN193">
            <v>8.3990000000000009</v>
          </cell>
          <cell r="AO193">
            <v>0</v>
          </cell>
          <cell r="AP193">
            <v>0.318649999999991</v>
          </cell>
          <cell r="AQ193">
            <v>0</v>
          </cell>
          <cell r="AR193">
            <v>-33.829710000000887</v>
          </cell>
          <cell r="AS193">
            <v>-20.422750000000065</v>
          </cell>
          <cell r="AT193">
            <v>-7.8762000000000398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-1.9906599999999912</v>
          </cell>
          <cell r="AZ193">
            <v>0</v>
          </cell>
          <cell r="BA193">
            <v>0</v>
          </cell>
          <cell r="BB193">
            <v>0</v>
          </cell>
          <cell r="BC193">
            <v>-3.5401000000000522</v>
          </cell>
          <cell r="BD193">
            <v>0</v>
          </cell>
          <cell r="BE193">
            <v>-418.33439999999973</v>
          </cell>
          <cell r="BF193">
            <v>0</v>
          </cell>
          <cell r="BG193">
            <v>-7.4103999999999814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-316.54099999999744</v>
          </cell>
          <cell r="BQ193">
            <v>-94.38300000000163</v>
          </cell>
          <cell r="BR193">
            <v>-2534.5128999999724</v>
          </cell>
          <cell r="BS193">
            <v>-245.55099999999948</v>
          </cell>
          <cell r="BT193">
            <v>-115.05099999999948</v>
          </cell>
          <cell r="BU193">
            <v>-52.477000000000771</v>
          </cell>
          <cell r="BV193">
            <v>-53.840899999999237</v>
          </cell>
          <cell r="BW193">
            <v>-178.92099999999846</v>
          </cell>
          <cell r="BX193">
            <v>-89.568000000002939</v>
          </cell>
          <cell r="BY193">
            <v>-535.98700000000099</v>
          </cell>
          <cell r="BZ193">
            <v>-188.59000000000015</v>
          </cell>
          <cell r="CA193">
            <v>-240.5</v>
          </cell>
          <cell r="CB193">
            <v>-472.96500000000015</v>
          </cell>
          <cell r="CC193">
            <v>-103.08400000000256</v>
          </cell>
          <cell r="CD193">
            <v>-257.97799999999916</v>
          </cell>
          <cell r="CE193">
            <v>-2976.5453000000562</v>
          </cell>
          <cell r="CF193">
            <v>-64.413000000000466</v>
          </cell>
          <cell r="CG193">
            <v>-105.38400000000001</v>
          </cell>
          <cell r="CH193">
            <v>-126.70030000000042</v>
          </cell>
          <cell r="CI193">
            <v>-84.273999999999432</v>
          </cell>
          <cell r="CJ193">
            <v>-510.22799999999916</v>
          </cell>
          <cell r="CK193">
            <v>-485.22100000000137</v>
          </cell>
          <cell r="CL193">
            <v>-180.88699999999881</v>
          </cell>
          <cell r="CM193">
            <v>-281.30299999999988</v>
          </cell>
          <cell r="CN193">
            <v>-244.9230000000025</v>
          </cell>
          <cell r="CO193">
            <v>-254.23099999999977</v>
          </cell>
          <cell r="CP193">
            <v>-258.48300000000017</v>
          </cell>
          <cell r="CQ193">
            <v>-380.49799999999959</v>
          </cell>
          <cell r="CR193">
            <v>-2905.7429999999877</v>
          </cell>
          <cell r="CS193">
            <v>-2.1640000000006694</v>
          </cell>
          <cell r="CT193">
            <v>-133.10399999999936</v>
          </cell>
          <cell r="CU193">
            <v>-69.581000000000131</v>
          </cell>
          <cell r="CV193">
            <v>-615.16600000000108</v>
          </cell>
          <cell r="CW193">
            <v>-630.3179999999993</v>
          </cell>
          <cell r="CX193">
            <v>-162.99199999999837</v>
          </cell>
          <cell r="CY193">
            <v>-122.45699999999852</v>
          </cell>
          <cell r="CZ193">
            <v>-256.67799999999988</v>
          </cell>
          <cell r="DA193">
            <v>-288.28700000000026</v>
          </cell>
          <cell r="DB193">
            <v>-135.06499999999869</v>
          </cell>
          <cell r="DC193">
            <v>-303.91999999999825</v>
          </cell>
          <cell r="DD193">
            <v>-186.01100000000042</v>
          </cell>
          <cell r="DE193">
            <v>-2424.9278999999515</v>
          </cell>
          <cell r="DF193">
            <v>-7.7316000000000713</v>
          </cell>
          <cell r="DG193">
            <v>-121.40430000000015</v>
          </cell>
          <cell r="DH193">
            <v>-716.21800000000076</v>
          </cell>
          <cell r="DI193">
            <v>-268.12800000000061</v>
          </cell>
          <cell r="DJ193">
            <v>-61.63799999999901</v>
          </cell>
          <cell r="DK193">
            <v>-144.26800000000003</v>
          </cell>
          <cell r="DL193">
            <v>-380.47699999999895</v>
          </cell>
          <cell r="DM193">
            <v>-93.897000000000844</v>
          </cell>
          <cell r="DN193">
            <v>-61.445999999999913</v>
          </cell>
          <cell r="DO193">
            <v>-459.97099999999773</v>
          </cell>
          <cell r="DP193">
            <v>-80.625</v>
          </cell>
          <cell r="DQ193">
            <v>-29.123999999999796</v>
          </cell>
          <cell r="DR193">
            <v>-1678.3209999999963</v>
          </cell>
          <cell r="DS193">
            <v>-172.22699999999895</v>
          </cell>
          <cell r="DT193">
            <v>-630.58699999999953</v>
          </cell>
          <cell r="DU193">
            <v>-317.01200000000063</v>
          </cell>
          <cell r="DV193">
            <v>-32.403000000002066</v>
          </cell>
          <cell r="DW193">
            <v>-95.941000000000713</v>
          </cell>
          <cell r="DX193">
            <v>-217.06099999999969</v>
          </cell>
          <cell r="DY193">
            <v>-213.09000000000015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A195" t="str">
            <v>Total Wheeling &amp; U. of F. Expense</v>
          </cell>
          <cell r="F195">
            <v>0</v>
          </cell>
          <cell r="G195">
            <v>-2.8203999996185303</v>
          </cell>
          <cell r="H195">
            <v>0</v>
          </cell>
          <cell r="I195">
            <v>0</v>
          </cell>
          <cell r="J195">
            <v>0</v>
          </cell>
          <cell r="K195">
            <v>-7.2143900003284216</v>
          </cell>
          <cell r="L195">
            <v>-4.9160999990999699</v>
          </cell>
          <cell r="M195">
            <v>-34.679900001734495</v>
          </cell>
          <cell r="N195">
            <v>-16.022570000961423</v>
          </cell>
          <cell r="O195">
            <v>0</v>
          </cell>
          <cell r="P195">
            <v>-12.209990000352263</v>
          </cell>
          <cell r="Q195">
            <v>-7.4771699998527765</v>
          </cell>
          <cell r="R195">
            <v>-160.37455999851227</v>
          </cell>
          <cell r="S195">
            <v>0</v>
          </cell>
          <cell r="T195">
            <v>-7.815200001001358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-52.114199999719858</v>
          </cell>
          <cell r="Z195">
            <v>-56.374159999191761</v>
          </cell>
          <cell r="AA195">
            <v>-36.76380000077188</v>
          </cell>
          <cell r="AB195">
            <v>0</v>
          </cell>
          <cell r="AC195">
            <v>-6.367900000885129</v>
          </cell>
          <cell r="AD195">
            <v>-0.93930000066757202</v>
          </cell>
          <cell r="AE195">
            <v>-78.054045975208282</v>
          </cell>
          <cell r="AF195">
            <v>-22.676500000059605</v>
          </cell>
          <cell r="AG195">
            <v>-8.388799998909235</v>
          </cell>
          <cell r="AH195">
            <v>0</v>
          </cell>
          <cell r="AI195">
            <v>0</v>
          </cell>
          <cell r="AJ195">
            <v>0</v>
          </cell>
          <cell r="AK195">
            <v>-2.6493959985673428</v>
          </cell>
          <cell r="AL195">
            <v>-53.057000000029802</v>
          </cell>
          <cell r="AM195">
            <v>0</v>
          </cell>
          <cell r="AN195">
            <v>8.3990000002086163</v>
          </cell>
          <cell r="AO195">
            <v>0</v>
          </cell>
          <cell r="AP195">
            <v>0.31864999979734421</v>
          </cell>
          <cell r="AQ195">
            <v>0</v>
          </cell>
          <cell r="AR195">
            <v>-33.829710006713867</v>
          </cell>
          <cell r="AS195">
            <v>-20.422749999910593</v>
          </cell>
          <cell r="AT195">
            <v>-7.8761999998241663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-1.9906600005924702</v>
          </cell>
          <cell r="AZ195">
            <v>0</v>
          </cell>
          <cell r="BA195">
            <v>0</v>
          </cell>
          <cell r="BB195">
            <v>0</v>
          </cell>
          <cell r="BC195">
            <v>-3.5400999989360571</v>
          </cell>
          <cell r="BD195">
            <v>0</v>
          </cell>
          <cell r="BE195">
            <v>-418.33439999818802</v>
          </cell>
          <cell r="BF195">
            <v>0</v>
          </cell>
          <cell r="BG195">
            <v>-7.4104000013321638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-316.54100000113249</v>
          </cell>
          <cell r="BQ195">
            <v>-94.382999999448657</v>
          </cell>
          <cell r="BR195">
            <v>-2534.5128999948502</v>
          </cell>
          <cell r="BS195">
            <v>-245.55100000090897</v>
          </cell>
          <cell r="BT195">
            <v>-115.05099999904633</v>
          </cell>
          <cell r="BU195">
            <v>-52.476999999955297</v>
          </cell>
          <cell r="BV195">
            <v>-53.840900000184774</v>
          </cell>
          <cell r="BW195">
            <v>-178.92100000008941</v>
          </cell>
          <cell r="BX195">
            <v>-89.567999999970198</v>
          </cell>
          <cell r="BY195">
            <v>-535.98699999973178</v>
          </cell>
          <cell r="BZ195">
            <v>-188.58999999985099</v>
          </cell>
          <cell r="CA195">
            <v>-240.5</v>
          </cell>
          <cell r="CB195">
            <v>-472.96499999985099</v>
          </cell>
          <cell r="CC195">
            <v>-103.08399999886751</v>
          </cell>
          <cell r="CD195">
            <v>-257.97799999825656</v>
          </cell>
          <cell r="CE195">
            <v>-2976.5453000068665</v>
          </cell>
          <cell r="CF195">
            <v>-64.41300000064075</v>
          </cell>
          <cell r="CG195">
            <v>-105.38399999961257</v>
          </cell>
          <cell r="CH195">
            <v>-126.70030000060797</v>
          </cell>
          <cell r="CI195">
            <v>-84.273999998345971</v>
          </cell>
          <cell r="CJ195">
            <v>-510.22800000011921</v>
          </cell>
          <cell r="CK195">
            <v>-485.22100000083447</v>
          </cell>
          <cell r="CL195">
            <v>-180.88700000010431</v>
          </cell>
          <cell r="CM195">
            <v>-281.30299999937415</v>
          </cell>
          <cell r="CN195">
            <v>-244.92300000041723</v>
          </cell>
          <cell r="CO195">
            <v>-254.2309999987483</v>
          </cell>
          <cell r="CP195">
            <v>-258.48300000093877</v>
          </cell>
          <cell r="CQ195">
            <v>-380.49799999967217</v>
          </cell>
          <cell r="CR195">
            <v>-2905.7430000007153</v>
          </cell>
          <cell r="CS195">
            <v>-2.1640000008046627</v>
          </cell>
          <cell r="CT195">
            <v>-133.10399999842048</v>
          </cell>
          <cell r="CU195">
            <v>-69.581000000238419</v>
          </cell>
          <cell r="CV195">
            <v>-615.16600000113249</v>
          </cell>
          <cell r="CW195">
            <v>-630.3179999999702</v>
          </cell>
          <cell r="CX195">
            <v>-162.99200000055134</v>
          </cell>
          <cell r="CY195">
            <v>-122.45700000040233</v>
          </cell>
          <cell r="CZ195">
            <v>-256.67799999937415</v>
          </cell>
          <cell r="DA195">
            <v>-288.28700000047684</v>
          </cell>
          <cell r="DB195">
            <v>-135.06499999947846</v>
          </cell>
          <cell r="DC195">
            <v>-303.91999999992549</v>
          </cell>
          <cell r="DD195">
            <v>-186.0109999999404</v>
          </cell>
          <cell r="DE195">
            <v>-2424.9278999865055</v>
          </cell>
          <cell r="DF195">
            <v>-7.7315999995917082</v>
          </cell>
          <cell r="DG195">
            <v>-121.40430000051856</v>
          </cell>
          <cell r="DH195">
            <v>-716.21800000034273</v>
          </cell>
          <cell r="DI195">
            <v>-268.12800000049174</v>
          </cell>
          <cell r="DJ195">
            <v>-61.637999998405576</v>
          </cell>
          <cell r="DK195">
            <v>-144.26799999922514</v>
          </cell>
          <cell r="DL195">
            <v>-380.4769999999553</v>
          </cell>
          <cell r="DM195">
            <v>-93.896999999880791</v>
          </cell>
          <cell r="DN195">
            <v>-61.446000000461936</v>
          </cell>
          <cell r="DO195">
            <v>-459.97099999897182</v>
          </cell>
          <cell r="DP195">
            <v>-80.625</v>
          </cell>
          <cell r="DQ195">
            <v>-29.124000001698732</v>
          </cell>
          <cell r="DR195">
            <v>-1678.3210000097752</v>
          </cell>
          <cell r="DS195">
            <v>-172.2269999999553</v>
          </cell>
          <cell r="DT195">
            <v>-630.5870000012219</v>
          </cell>
          <cell r="DU195">
            <v>-317.01200000010431</v>
          </cell>
          <cell r="DV195">
            <v>-32.403000000864267</v>
          </cell>
          <cell r="DW195">
            <v>-95.940999999642372</v>
          </cell>
          <cell r="DX195">
            <v>-217.06100000068545</v>
          </cell>
          <cell r="DY195">
            <v>-213.08999999985099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</row>
        <row r="197">
          <cell r="A197" t="str">
            <v>Coal Fuel Burn Expense</v>
          </cell>
        </row>
        <row r="198">
          <cell r="F198">
            <v>-151.59649262018502</v>
          </cell>
          <cell r="G198">
            <v>-12891.587144847959</v>
          </cell>
          <cell r="H198">
            <v>-10185.376664138865</v>
          </cell>
          <cell r="I198">
            <v>-1231.6453998815268</v>
          </cell>
          <cell r="J198">
            <v>-1012.6726883184165</v>
          </cell>
          <cell r="K198">
            <v>-5430.0767778269947</v>
          </cell>
          <cell r="L198">
            <v>-1151.0780537370592</v>
          </cell>
          <cell r="M198">
            <v>-3565.2572722230107</v>
          </cell>
          <cell r="N198">
            <v>-8553.3298185551539</v>
          </cell>
          <cell r="O198">
            <v>-12544.55902921129</v>
          </cell>
          <cell r="P198">
            <v>-8513.9593773651868</v>
          </cell>
          <cell r="Q198">
            <v>-8410.2568235113285</v>
          </cell>
          <cell r="R198">
            <v>-86424.110773816705</v>
          </cell>
          <cell r="S198">
            <v>-2045.1353948442265</v>
          </cell>
          <cell r="T198">
            <v>-15339.978661232628</v>
          </cell>
          <cell r="U198">
            <v>-6286.3248021840118</v>
          </cell>
          <cell r="V198">
            <v>-3994.7447394607589</v>
          </cell>
          <cell r="W198">
            <v>-70.024566360283643</v>
          </cell>
          <cell r="X198">
            <v>-191.67918612807989</v>
          </cell>
          <cell r="Y198">
            <v>-5482.6100032082759</v>
          </cell>
          <cell r="Z198">
            <v>-3036.3488088222221</v>
          </cell>
          <cell r="AA198">
            <v>-5407.150694383774</v>
          </cell>
          <cell r="AB198">
            <v>-25475.773356248159</v>
          </cell>
          <cell r="AC198">
            <v>-9521.041710935533</v>
          </cell>
          <cell r="AD198">
            <v>-9573.2988500115462</v>
          </cell>
          <cell r="AE198">
            <v>-35885.933596514165</v>
          </cell>
          <cell r="AF198">
            <v>-10463.76426050812</v>
          </cell>
          <cell r="AG198">
            <v>-5300.8758779536001</v>
          </cell>
          <cell r="AH198">
            <v>-5813.585665547289</v>
          </cell>
          <cell r="AI198">
            <v>-7511.0474644224159</v>
          </cell>
          <cell r="AJ198">
            <v>0</v>
          </cell>
          <cell r="AK198">
            <v>-1431.4046593075618</v>
          </cell>
          <cell r="AL198">
            <v>-90.554293856024742</v>
          </cell>
          <cell r="AM198">
            <v>-2529.2676695790142</v>
          </cell>
          <cell r="AN198">
            <v>-498.6091904072091</v>
          </cell>
          <cell r="AO198">
            <v>-237.59721864107996</v>
          </cell>
          <cell r="AP198">
            <v>54.763787236995995</v>
          </cell>
          <cell r="AQ198">
            <v>-2063.9910835293122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-393.7306027142331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-204.19832826033235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-204.19832825986668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-70643.222195334733</v>
          </cell>
          <cell r="AF199">
            <v>0</v>
          </cell>
          <cell r="AG199">
            <v>0</v>
          </cell>
          <cell r="AH199">
            <v>-1813.5931636116002</v>
          </cell>
          <cell r="AI199">
            <v>-14610.588824728504</v>
          </cell>
          <cell r="AJ199">
            <v>-14322.273838469991</v>
          </cell>
          <cell r="AK199">
            <v>-14579.673877874855</v>
          </cell>
          <cell r="AL199">
            <v>-3992.4576121305581</v>
          </cell>
          <cell r="AM199">
            <v>-3912.2477094002534</v>
          </cell>
          <cell r="AN199">
            <v>-12752.769477915019</v>
          </cell>
          <cell r="AO199">
            <v>-4286.1153587759472</v>
          </cell>
          <cell r="AP199">
            <v>1707.8110744146397</v>
          </cell>
          <cell r="AQ199">
            <v>-2081.3134068406653</v>
          </cell>
          <cell r="AR199">
            <v>-56099.677673880011</v>
          </cell>
          <cell r="AS199">
            <v>-8451.0477915643714</v>
          </cell>
          <cell r="AT199">
            <v>-4241.1112635792233</v>
          </cell>
          <cell r="AU199">
            <v>-3108.5953611439327</v>
          </cell>
          <cell r="AV199">
            <v>-4406.8061957614264</v>
          </cell>
          <cell r="AW199">
            <v>-2745.6804832566995</v>
          </cell>
          <cell r="AX199">
            <v>-1702.1082300834823</v>
          </cell>
          <cell r="AY199">
            <v>-6079.8009411350358</v>
          </cell>
          <cell r="AZ199">
            <v>-8230.6151970145293</v>
          </cell>
          <cell r="BA199">
            <v>-7154.2380686583929</v>
          </cell>
          <cell r="BB199">
            <v>-3654.261011862196</v>
          </cell>
          <cell r="BC199">
            <v>-3009.0221239896491</v>
          </cell>
          <cell r="BD199">
            <v>-3316.3910058287438</v>
          </cell>
          <cell r="BE199">
            <v>-48146.422073161229</v>
          </cell>
          <cell r="BF199">
            <v>-3387.3372546997853</v>
          </cell>
          <cell r="BG199">
            <v>-5060.9449153065216</v>
          </cell>
          <cell r="BH199">
            <v>-3189.3993638780667</v>
          </cell>
          <cell r="BI199">
            <v>-1971.5447157862363</v>
          </cell>
          <cell r="BJ199">
            <v>-3936.7383015814703</v>
          </cell>
          <cell r="BK199">
            <v>-3787.7188290989725</v>
          </cell>
          <cell r="BL199">
            <v>-5919.6380679563154</v>
          </cell>
          <cell r="BM199">
            <v>-6290.1319718130399</v>
          </cell>
          <cell r="BN199">
            <v>-4377.2644516420551</v>
          </cell>
          <cell r="BO199">
            <v>-3479.5475109764375</v>
          </cell>
          <cell r="BP199">
            <v>-5580.9450984008145</v>
          </cell>
          <cell r="BQ199">
            <v>-1165.2115920225624</v>
          </cell>
          <cell r="BR199">
            <v>-47380.619080649689</v>
          </cell>
          <cell r="BS199">
            <v>-3078.2310385450255</v>
          </cell>
          <cell r="BT199">
            <v>-8222.8657289710827</v>
          </cell>
          <cell r="BU199">
            <v>-2000.6752302919049</v>
          </cell>
          <cell r="BV199">
            <v>-1215.1905687799444</v>
          </cell>
          <cell r="BW199">
            <v>-3510.257995134918</v>
          </cell>
          <cell r="BX199">
            <v>-3905.6562529753428</v>
          </cell>
          <cell r="BY199">
            <v>-3528.3413943282794</v>
          </cell>
          <cell r="BZ199">
            <v>-4013.32522748271</v>
          </cell>
          <cell r="CA199">
            <v>-4935.324541142676</v>
          </cell>
          <cell r="CB199">
            <v>-1915.5469934764551</v>
          </cell>
          <cell r="CC199">
            <v>-8636.4051235503284</v>
          </cell>
          <cell r="CD199">
            <v>-2418.7989859690424</v>
          </cell>
          <cell r="CE199">
            <v>-52517.523277759552</v>
          </cell>
          <cell r="CF199">
            <v>-6980.0327465652954</v>
          </cell>
          <cell r="CG199">
            <v>-5055.2322684336687</v>
          </cell>
          <cell r="CH199">
            <v>-1600.4806021982804</v>
          </cell>
          <cell r="CI199">
            <v>-3148.2408207152039</v>
          </cell>
          <cell r="CJ199">
            <v>-3833.2053409623913</v>
          </cell>
          <cell r="CK199">
            <v>-5689.9852168231737</v>
          </cell>
          <cell r="CL199">
            <v>-6238.201824973803</v>
          </cell>
          <cell r="CM199">
            <v>-6972.7065449005459</v>
          </cell>
          <cell r="CN199">
            <v>-1880.2190098038409</v>
          </cell>
          <cell r="CO199">
            <v>-3651.7110621080501</v>
          </cell>
          <cell r="CP199">
            <v>-4410.9152111189906</v>
          </cell>
          <cell r="CQ199">
            <v>-3056.5926291539799</v>
          </cell>
          <cell r="CR199">
            <v>-61170.747581781819</v>
          </cell>
          <cell r="CS199">
            <v>-4124.6562599604949</v>
          </cell>
          <cell r="CT199">
            <v>-4304.3981401460478</v>
          </cell>
          <cell r="CU199">
            <v>-4250.1548015297158</v>
          </cell>
          <cell r="CV199">
            <v>-1739.4631284358911</v>
          </cell>
          <cell r="CW199">
            <v>-3943.088247445412</v>
          </cell>
          <cell r="CX199">
            <v>-6097.8042564862408</v>
          </cell>
          <cell r="CY199">
            <v>-12409.374121831032</v>
          </cell>
          <cell r="CZ199">
            <v>-9097.6230713475961</v>
          </cell>
          <cell r="DA199">
            <v>-2839.1912539978512</v>
          </cell>
          <cell r="DB199">
            <v>-3290.4381639483618</v>
          </cell>
          <cell r="DC199">
            <v>-5392.628840446705</v>
          </cell>
          <cell r="DD199">
            <v>-3681.9272962070536</v>
          </cell>
          <cell r="DE199">
            <v>-68450.119644824415</v>
          </cell>
          <cell r="DF199">
            <v>-8182.802632158855</v>
          </cell>
          <cell r="DG199">
            <v>-6019.7577739707194</v>
          </cell>
          <cell r="DH199">
            <v>-4114.7028847901383</v>
          </cell>
          <cell r="DI199">
            <v>-559.24990336759947</v>
          </cell>
          <cell r="DJ199">
            <v>-4867.1664793819655</v>
          </cell>
          <cell r="DK199">
            <v>-7680.8171151098795</v>
          </cell>
          <cell r="DL199">
            <v>-9366.3605657860171</v>
          </cell>
          <cell r="DM199">
            <v>-9530.6785962057766</v>
          </cell>
          <cell r="DN199">
            <v>-3394.1250024179462</v>
          </cell>
          <cell r="DO199">
            <v>-6994.0488714822568</v>
          </cell>
          <cell r="DP199">
            <v>-5853.9447178435512</v>
          </cell>
          <cell r="DQ199">
            <v>-1886.4651023100596</v>
          </cell>
          <cell r="DR199">
            <v>-66937.886384984478</v>
          </cell>
          <cell r="DS199">
            <v>-7727.4636268306058</v>
          </cell>
          <cell r="DT199">
            <v>-6088.5929193147458</v>
          </cell>
          <cell r="DU199">
            <v>-2809.2390822954476</v>
          </cell>
          <cell r="DV199">
            <v>-2412.220790989697</v>
          </cell>
          <cell r="DW199">
            <v>-9890.9964499389753</v>
          </cell>
          <cell r="DX199">
            <v>-3557.5653764796443</v>
          </cell>
          <cell r="DY199">
            <v>-8545.9615259454586</v>
          </cell>
          <cell r="DZ199">
            <v>-5511.4333436754532</v>
          </cell>
          <cell r="EA199">
            <v>-4173.4980761827901</v>
          </cell>
          <cell r="EB199">
            <v>-5691.3871370803099</v>
          </cell>
          <cell r="EC199">
            <v>-5609.4910994062666</v>
          </cell>
          <cell r="ED199">
            <v>-4920.0369568469469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-180.77799975080416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-1507.8332297094166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-1507.8332297112793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-5906.2766973227262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-2.5579038308933377E-2</v>
          </cell>
          <cell r="AL200">
            <v>-1915.3583933310583</v>
          </cell>
          <cell r="AM200">
            <v>-2299.9392352621071</v>
          </cell>
          <cell r="AN200">
            <v>254.89511738205329</v>
          </cell>
          <cell r="AO200">
            <v>-308.09951719641685</v>
          </cell>
          <cell r="AP200">
            <v>-838.14835035055876</v>
          </cell>
          <cell r="AQ200">
            <v>-799.60073952376842</v>
          </cell>
          <cell r="AR200">
            <v>-23666.366119638085</v>
          </cell>
          <cell r="AS200">
            <v>-2403.650857499335</v>
          </cell>
          <cell r="AT200">
            <v>-1622.7715459018946</v>
          </cell>
          <cell r="AU200">
            <v>-1103.9647186831571</v>
          </cell>
          <cell r="AV200">
            <v>-2467.9903346840292</v>
          </cell>
          <cell r="AW200">
            <v>0</v>
          </cell>
          <cell r="AX200">
            <v>-385.90640999143943</v>
          </cell>
          <cell r="AY200">
            <v>-4820.2818001164123</v>
          </cell>
          <cell r="AZ200">
            <v>-4870.3105703927577</v>
          </cell>
          <cell r="BA200">
            <v>-2345.1817705691792</v>
          </cell>
          <cell r="BB200">
            <v>-383.57129920134321</v>
          </cell>
          <cell r="BC200">
            <v>-2140.6834647399373</v>
          </cell>
          <cell r="BD200">
            <v>-1122.053347853478</v>
          </cell>
          <cell r="BE200">
            <v>-28095.227735448629</v>
          </cell>
          <cell r="BF200">
            <v>-4658.9061127179302</v>
          </cell>
          <cell r="BG200">
            <v>-5558.4330627992749</v>
          </cell>
          <cell r="BH200">
            <v>-814.44699210952967</v>
          </cell>
          <cell r="BI200">
            <v>-769.13931977655739</v>
          </cell>
          <cell r="BJ200">
            <v>0</v>
          </cell>
          <cell r="BK200">
            <v>-76.577284662052989</v>
          </cell>
          <cell r="BL200">
            <v>-6503.0947043788619</v>
          </cell>
          <cell r="BM200">
            <v>-2564.9465027439874</v>
          </cell>
          <cell r="BN200">
            <v>-1220.9652586092707</v>
          </cell>
          <cell r="BO200">
            <v>-2698.5808502440341</v>
          </cell>
          <cell r="BP200">
            <v>-2572.2250039970968</v>
          </cell>
          <cell r="BQ200">
            <v>-657.91264341003262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-74.395747516304255</v>
          </cell>
          <cell r="J201">
            <v>-2517.64974283427</v>
          </cell>
          <cell r="K201">
            <v>-6370.4310228098184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-11311.178471505642</v>
          </cell>
          <cell r="S201">
            <v>0</v>
          </cell>
          <cell r="T201">
            <v>0</v>
          </cell>
          <cell r="U201">
            <v>-17.962790444493294</v>
          </cell>
          <cell r="V201">
            <v>-1085.2821543514729</v>
          </cell>
          <cell r="W201">
            <v>-1278.9548257021233</v>
          </cell>
          <cell r="X201">
            <v>-7035.7648520451039</v>
          </cell>
          <cell r="Y201">
            <v>-1893.2138489689678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-104967.9583562091</v>
          </cell>
          <cell r="AF201">
            <v>0</v>
          </cell>
          <cell r="AG201">
            <v>0</v>
          </cell>
          <cell r="AH201">
            <v>-6769.4321982148103</v>
          </cell>
          <cell r="AI201">
            <v>-3974.4661896442994</v>
          </cell>
          <cell r="AJ201">
            <v>-17743.12906187214</v>
          </cell>
          <cell r="AK201">
            <v>-24911.951607125811</v>
          </cell>
          <cell r="AL201">
            <v>-9599.3555068820715</v>
          </cell>
          <cell r="AM201">
            <v>-23648.166437565349</v>
          </cell>
          <cell r="AN201">
            <v>-9950.5358624029905</v>
          </cell>
          <cell r="AO201">
            <v>-1987.2650290187448</v>
          </cell>
          <cell r="AP201">
            <v>-3297.003506901674</v>
          </cell>
          <cell r="AQ201">
            <v>-3086.6529565844685</v>
          </cell>
          <cell r="AR201">
            <v>-88972.56611302495</v>
          </cell>
          <cell r="AS201">
            <v>3988.940923971124</v>
          </cell>
          <cell r="AT201">
            <v>2472.1238934090361</v>
          </cell>
          <cell r="AU201">
            <v>-9244.7784968661144</v>
          </cell>
          <cell r="AV201">
            <v>-3575.2438988862559</v>
          </cell>
          <cell r="AW201">
            <v>-6736.0170606002212</v>
          </cell>
          <cell r="AX201">
            <v>-14964.934345834889</v>
          </cell>
          <cell r="AY201">
            <v>-19886.949288319796</v>
          </cell>
          <cell r="AZ201">
            <v>-17966.686917801388</v>
          </cell>
          <cell r="BA201">
            <v>-7192.9850718630478</v>
          </cell>
          <cell r="BB201">
            <v>-8172.6297310357913</v>
          </cell>
          <cell r="BC201">
            <v>-6802.3970062620938</v>
          </cell>
          <cell r="BD201">
            <v>-891.00911294296384</v>
          </cell>
          <cell r="BE201">
            <v>-91042.327061362565</v>
          </cell>
          <cell r="BF201">
            <v>-1341.1407933486626</v>
          </cell>
          <cell r="BG201">
            <v>-971.20740675367415</v>
          </cell>
          <cell r="BH201">
            <v>-12208.664368121885</v>
          </cell>
          <cell r="BI201">
            <v>-1372.6433286629617</v>
          </cell>
          <cell r="BJ201">
            <v>-9242.100866349414</v>
          </cell>
          <cell r="BK201">
            <v>-8200.1478974455968</v>
          </cell>
          <cell r="BL201">
            <v>-20819.334351371042</v>
          </cell>
          <cell r="BM201">
            <v>-12151.904597480781</v>
          </cell>
          <cell r="BN201">
            <v>-7046.2165846871212</v>
          </cell>
          <cell r="BO201">
            <v>-8336.7508955998346</v>
          </cell>
          <cell r="BP201">
            <v>-8060.6005221353844</v>
          </cell>
          <cell r="BQ201">
            <v>-1291.6154494024813</v>
          </cell>
          <cell r="BR201">
            <v>-110844.53041895479</v>
          </cell>
          <cell r="BS201">
            <v>-2848.5248487601057</v>
          </cell>
          <cell r="BT201">
            <v>-2879.4878408536315</v>
          </cell>
          <cell r="BU201">
            <v>-6256.7192774936557</v>
          </cell>
          <cell r="BV201">
            <v>-2602.7340915892273</v>
          </cell>
          <cell r="BW201">
            <v>-10381.006256488152</v>
          </cell>
          <cell r="BX201">
            <v>-13603.364046174102</v>
          </cell>
          <cell r="BY201">
            <v>-28489.720398141071</v>
          </cell>
          <cell r="BZ201">
            <v>-15784.670453495346</v>
          </cell>
          <cell r="CA201">
            <v>-8754.4749758765101</v>
          </cell>
          <cell r="CB201">
            <v>-11254.648557645269</v>
          </cell>
          <cell r="CC201">
            <v>-6528.0269204899669</v>
          </cell>
          <cell r="CD201">
            <v>-1461.1527519570664</v>
          </cell>
          <cell r="CE201">
            <v>-105821.91036080569</v>
          </cell>
          <cell r="CF201">
            <v>-3524.6489189527929</v>
          </cell>
          <cell r="CG201">
            <v>-749.23932594340295</v>
          </cell>
          <cell r="CH201">
            <v>-11623.699865108356</v>
          </cell>
          <cell r="CI201">
            <v>-7824.3539203256369</v>
          </cell>
          <cell r="CJ201">
            <v>-8203.3645973317325</v>
          </cell>
          <cell r="CK201">
            <v>-2083.7948073865846</v>
          </cell>
          <cell r="CL201">
            <v>-26412.250162330456</v>
          </cell>
          <cell r="CM201">
            <v>-17926.753890751861</v>
          </cell>
          <cell r="CN201">
            <v>-8630.7365795755759</v>
          </cell>
          <cell r="CO201">
            <v>-15843.668863715604</v>
          </cell>
          <cell r="CP201">
            <v>-1735.3528061565012</v>
          </cell>
          <cell r="CQ201">
            <v>-1264.0466232327744</v>
          </cell>
          <cell r="CR201">
            <v>-121778.05682558566</v>
          </cell>
          <cell r="CS201">
            <v>-1603.2311140941456</v>
          </cell>
          <cell r="CT201">
            <v>-9053.1846842579544</v>
          </cell>
          <cell r="CU201">
            <v>-14522.727107771672</v>
          </cell>
          <cell r="CV201">
            <v>-5503.9134198725224</v>
          </cell>
          <cell r="CW201">
            <v>-8118.898315419443</v>
          </cell>
          <cell r="CX201">
            <v>-9869.7210795804858</v>
          </cell>
          <cell r="CY201">
            <v>-21206.880069335923</v>
          </cell>
          <cell r="CZ201">
            <v>-16905.099960471503</v>
          </cell>
          <cell r="DA201">
            <v>-9789.6742995548993</v>
          </cell>
          <cell r="DB201">
            <v>-14407.655233435333</v>
          </cell>
          <cell r="DC201">
            <v>-7867.9962127488106</v>
          </cell>
          <cell r="DD201">
            <v>-2929.0753290448338</v>
          </cell>
          <cell r="DE201">
            <v>-129494.28996798396</v>
          </cell>
          <cell r="DF201">
            <v>-2551.4090926200151</v>
          </cell>
          <cell r="DG201">
            <v>-3408.0848464202136</v>
          </cell>
          <cell r="DH201">
            <v>-10634.85210540425</v>
          </cell>
          <cell r="DI201">
            <v>-3742.5298077035695</v>
          </cell>
          <cell r="DJ201">
            <v>-14510.930012496188</v>
          </cell>
          <cell r="DK201">
            <v>-12833.008602201007</v>
          </cell>
          <cell r="DL201">
            <v>-28859.424712578766</v>
          </cell>
          <cell r="DM201">
            <v>-22789.560652243905</v>
          </cell>
          <cell r="DN201">
            <v>-7561.73009334784</v>
          </cell>
          <cell r="DO201">
            <v>-14617.599235926755</v>
          </cell>
          <cell r="DP201">
            <v>-6573.8935087462887</v>
          </cell>
          <cell r="DQ201">
            <v>-1411.2672982914373</v>
          </cell>
          <cell r="DR201">
            <v>-122953.31006396562</v>
          </cell>
          <cell r="DS201">
            <v>-1529.277331084013</v>
          </cell>
          <cell r="DT201">
            <v>-1072.5107181761414</v>
          </cell>
          <cell r="DU201">
            <v>-11492.754411519505</v>
          </cell>
          <cell r="DV201">
            <v>-12003.766546450555</v>
          </cell>
          <cell r="DW201">
            <v>-7680.9753545019776</v>
          </cell>
          <cell r="DX201">
            <v>-5654.0906409202144</v>
          </cell>
          <cell r="DY201">
            <v>-31680.650939158164</v>
          </cell>
          <cell r="DZ201">
            <v>-21171.207559216768</v>
          </cell>
          <cell r="EA201">
            <v>-11175.478148438036</v>
          </cell>
          <cell r="EB201">
            <v>-10064.463029399514</v>
          </cell>
          <cell r="EC201">
            <v>-8204.361107064411</v>
          </cell>
          <cell r="ED201">
            <v>-1223.7742780288681</v>
          </cell>
        </row>
        <row r="202">
          <cell r="F202">
            <v>-1220.5166184974369</v>
          </cell>
          <cell r="G202">
            <v>-2355.6633107076632</v>
          </cell>
          <cell r="H202">
            <v>-512.97769214748405</v>
          </cell>
          <cell r="I202">
            <v>-658.28013971669134</v>
          </cell>
          <cell r="J202">
            <v>0</v>
          </cell>
          <cell r="K202">
            <v>-481.37545722350478</v>
          </cell>
          <cell r="L202">
            <v>-1091.8532264367677</v>
          </cell>
          <cell r="M202">
            <v>-2021.8447534188163</v>
          </cell>
          <cell r="N202">
            <v>-2956.6843505308498</v>
          </cell>
          <cell r="O202">
            <v>-2630.646646537818</v>
          </cell>
          <cell r="P202">
            <v>-2645.7095804818673</v>
          </cell>
          <cell r="Q202">
            <v>-4080.2794682327658</v>
          </cell>
          <cell r="R202">
            <v>-22766.494128940627</v>
          </cell>
          <cell r="S202">
            <v>-1252.2420330615714</v>
          </cell>
          <cell r="T202">
            <v>-1326.3640855223639</v>
          </cell>
          <cell r="U202">
            <v>-1261.0073750219308</v>
          </cell>
          <cell r="V202">
            <v>-505.67527151305694</v>
          </cell>
          <cell r="W202">
            <v>-48.530569433234632</v>
          </cell>
          <cell r="X202">
            <v>-450.88670380087569</v>
          </cell>
          <cell r="Y202">
            <v>-3030.2595307836309</v>
          </cell>
          <cell r="Z202">
            <v>-2786.9643063097028</v>
          </cell>
          <cell r="AA202">
            <v>-5350.2777006230317</v>
          </cell>
          <cell r="AB202">
            <v>-1264.9445262565278</v>
          </cell>
          <cell r="AC202">
            <v>-1821.7613201272907</v>
          </cell>
          <cell r="AD202">
            <v>-3667.5807064855471</v>
          </cell>
          <cell r="AE202">
            <v>-10700.822772458196</v>
          </cell>
          <cell r="AF202">
            <v>-3999.9780276673846</v>
          </cell>
          <cell r="AG202">
            <v>-1705.5353543396341</v>
          </cell>
          <cell r="AH202">
            <v>-523.5464059500955</v>
          </cell>
          <cell r="AI202">
            <v>-727.05502358835656</v>
          </cell>
          <cell r="AJ202">
            <v>0</v>
          </cell>
          <cell r="AK202">
            <v>-94.339415322989225</v>
          </cell>
          <cell r="AL202">
            <v>-2758.4722008174285</v>
          </cell>
          <cell r="AM202">
            <v>-171.91567883174866</v>
          </cell>
          <cell r="AN202">
            <v>1243.8566227140836</v>
          </cell>
          <cell r="AO202">
            <v>0</v>
          </cell>
          <cell r="AP202">
            <v>-1265.7168272427516</v>
          </cell>
          <cell r="AQ202">
            <v>-698.12046141317114</v>
          </cell>
          <cell r="AR202">
            <v>-3048.6303156167269</v>
          </cell>
          <cell r="AS202">
            <v>-1332.4791440537665</v>
          </cell>
          <cell r="AT202">
            <v>455.39226123306435</v>
          </cell>
          <cell r="AU202">
            <v>-394.42659335024655</v>
          </cell>
          <cell r="AV202">
            <v>0</v>
          </cell>
          <cell r="AW202">
            <v>0</v>
          </cell>
          <cell r="AX202">
            <v>0</v>
          </cell>
          <cell r="AY202">
            <v>-721.7817007903941</v>
          </cell>
          <cell r="AZ202">
            <v>0</v>
          </cell>
          <cell r="BA202">
            <v>-175.31098731060047</v>
          </cell>
          <cell r="BB202">
            <v>-902.06522929784842</v>
          </cell>
          <cell r="BC202">
            <v>-185.46422259148676</v>
          </cell>
          <cell r="BD202">
            <v>207.50530054757837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-3527.6108204834163</v>
          </cell>
          <cell r="G203">
            <v>-2527.5737363118678</v>
          </cell>
          <cell r="H203">
            <v>-5087.8184136059135</v>
          </cell>
          <cell r="I203">
            <v>-47987.486503599212</v>
          </cell>
          <cell r="J203">
            <v>-29664.363607434556</v>
          </cell>
          <cell r="K203">
            <v>-78208.957719268277</v>
          </cell>
          <cell r="L203">
            <v>-40745.257757734507</v>
          </cell>
          <cell r="M203">
            <v>-27735.757122492418</v>
          </cell>
          <cell r="N203">
            <v>-34191.160706333816</v>
          </cell>
          <cell r="O203">
            <v>-10546.758297447115</v>
          </cell>
          <cell r="P203">
            <v>-8247.8811480216682</v>
          </cell>
          <cell r="Q203">
            <v>-427.44481120444834</v>
          </cell>
          <cell r="R203">
            <v>-329667.06923958659</v>
          </cell>
          <cell r="S203">
            <v>-4776.3003428578377</v>
          </cell>
          <cell r="T203">
            <v>-5002.9845511484891</v>
          </cell>
          <cell r="U203">
            <v>-17736.783790163696</v>
          </cell>
          <cell r="V203">
            <v>-39084.063423415646</v>
          </cell>
          <cell r="W203">
            <v>-45038.463589794934</v>
          </cell>
          <cell r="X203">
            <v>-46665.429316969588</v>
          </cell>
          <cell r="Y203">
            <v>-44574.185238057747</v>
          </cell>
          <cell r="Z203">
            <v>-67498.037088474259</v>
          </cell>
          <cell r="AA203">
            <v>-21368.233635701239</v>
          </cell>
          <cell r="AB203">
            <v>-21440.966536754742</v>
          </cell>
          <cell r="AC203">
            <v>-3847.5704658161849</v>
          </cell>
          <cell r="AD203">
            <v>-12634.051260421053</v>
          </cell>
          <cell r="AE203">
            <v>-486486.1800788939</v>
          </cell>
          <cell r="AF203">
            <v>-20743.341280536726</v>
          </cell>
          <cell r="AG203">
            <v>-83999.587924450636</v>
          </cell>
          <cell r="AH203">
            <v>-61888.654518572614</v>
          </cell>
          <cell r="AI203">
            <v>-15247.066072671674</v>
          </cell>
          <cell r="AJ203">
            <v>-24811.575381230563</v>
          </cell>
          <cell r="AK203">
            <v>-42765.804164906964</v>
          </cell>
          <cell r="AL203">
            <v>-74438.603337867185</v>
          </cell>
          <cell r="AM203">
            <v>-49479.51834208332</v>
          </cell>
          <cell r="AN203">
            <v>-7766.1961581725627</v>
          </cell>
          <cell r="AO203">
            <v>-41745.044681662694</v>
          </cell>
          <cell r="AP203">
            <v>-18954.368643380702</v>
          </cell>
          <cell r="AQ203">
            <v>-44646.419573349878</v>
          </cell>
          <cell r="AR203">
            <v>-54303.128814935684</v>
          </cell>
          <cell r="AS203">
            <v>-10636.903066953644</v>
          </cell>
          <cell r="AT203">
            <v>7975.1825369242579</v>
          </cell>
          <cell r="AU203">
            <v>-6065.4220447326079</v>
          </cell>
          <cell r="AV203">
            <v>-1675.6365522742271</v>
          </cell>
          <cell r="AW203">
            <v>-2583.2314387001097</v>
          </cell>
          <cell r="AX203">
            <v>-1274.8240433307365</v>
          </cell>
          <cell r="AY203">
            <v>-7255.9230887200683</v>
          </cell>
          <cell r="AZ203">
            <v>-5789.7698912099004</v>
          </cell>
          <cell r="BA203">
            <v>-4109.4508601389825</v>
          </cell>
          <cell r="BB203">
            <v>-3297.3094554450363</v>
          </cell>
          <cell r="BC203">
            <v>-9267.8537330515683</v>
          </cell>
          <cell r="BD203">
            <v>-10321.987177282572</v>
          </cell>
          <cell r="BE203">
            <v>-118982.04636853933</v>
          </cell>
          <cell r="BF203">
            <v>-24112.959052503109</v>
          </cell>
          <cell r="BG203">
            <v>-15738.954603163525</v>
          </cell>
          <cell r="BH203">
            <v>-3146.3285231031477</v>
          </cell>
          <cell r="BI203">
            <v>-3136.8427012888715</v>
          </cell>
          <cell r="BJ203">
            <v>-6283.7640882544219</v>
          </cell>
          <cell r="BK203">
            <v>-5332.8104513473809</v>
          </cell>
          <cell r="BL203">
            <v>-7693.1991128623486</v>
          </cell>
          <cell r="BM203">
            <v>-4062.5008133556694</v>
          </cell>
          <cell r="BN203">
            <v>-6435.141994709149</v>
          </cell>
          <cell r="BO203">
            <v>-4866.0289695616812</v>
          </cell>
          <cell r="BP203">
            <v>-14181.501233993098</v>
          </cell>
          <cell r="BQ203">
            <v>-23992.014824369922</v>
          </cell>
          <cell r="BR203">
            <v>-124602.41497966647</v>
          </cell>
          <cell r="BS203">
            <v>-28780.383418530226</v>
          </cell>
          <cell r="BT203">
            <v>-6783.759538911283</v>
          </cell>
          <cell r="BU203">
            <v>-2515.8583734482527</v>
          </cell>
          <cell r="BV203">
            <v>-5789.9220375949517</v>
          </cell>
          <cell r="BW203">
            <v>-3093.0042815301567</v>
          </cell>
          <cell r="BX203">
            <v>-4653.8891676161438</v>
          </cell>
          <cell r="BY203">
            <v>-8453.7900809999555</v>
          </cell>
          <cell r="BZ203">
            <v>-9747.6251283884048</v>
          </cell>
          <cell r="CA203">
            <v>-10089.546846998855</v>
          </cell>
          <cell r="CB203">
            <v>-12476.266528397799</v>
          </cell>
          <cell r="CC203">
            <v>-14570.639060165733</v>
          </cell>
          <cell r="CD203">
            <v>-17647.730517083779</v>
          </cell>
          <cell r="CE203">
            <v>-92314.194157481194</v>
          </cell>
          <cell r="CF203">
            <v>-12290.298293866217</v>
          </cell>
          <cell r="CG203">
            <v>-5845.9268446918577</v>
          </cell>
          <cell r="CH203">
            <v>-3486.934451457113</v>
          </cell>
          <cell r="CI203">
            <v>-6713.0778674762696</v>
          </cell>
          <cell r="CJ203">
            <v>-6914.503531428054</v>
          </cell>
          <cell r="CK203">
            <v>-3712.1062640026212</v>
          </cell>
          <cell r="CL203">
            <v>-9123.7285488806665</v>
          </cell>
          <cell r="CM203">
            <v>-7375.262133974582</v>
          </cell>
          <cell r="CN203">
            <v>-10229.174255801365</v>
          </cell>
          <cell r="CO203">
            <v>-8382.8070528302342</v>
          </cell>
          <cell r="CP203">
            <v>-8095.1453755646944</v>
          </cell>
          <cell r="CQ203">
            <v>-10145.22953752242</v>
          </cell>
          <cell r="CR203">
            <v>-106994.53365688026</v>
          </cell>
          <cell r="CS203">
            <v>1832.6241700444371</v>
          </cell>
          <cell r="CT203">
            <v>-8649.2756011784077</v>
          </cell>
          <cell r="CU203">
            <v>-7195.7141728047282</v>
          </cell>
          <cell r="CV203">
            <v>-4579.2618087064475</v>
          </cell>
          <cell r="CW203">
            <v>-8605.6018894836307</v>
          </cell>
          <cell r="CX203">
            <v>-6281.2827739305794</v>
          </cell>
          <cell r="CY203">
            <v>-18023.451230388135</v>
          </cell>
          <cell r="CZ203">
            <v>-7291.8381315525621</v>
          </cell>
          <cell r="DA203">
            <v>-11150.797145031393</v>
          </cell>
          <cell r="DB203">
            <v>-6456.1865858267993</v>
          </cell>
          <cell r="DC203">
            <v>-12313.897045882419</v>
          </cell>
          <cell r="DD203">
            <v>-18279.851442094892</v>
          </cell>
          <cell r="DE203">
            <v>-165320.2153288722</v>
          </cell>
          <cell r="DF203">
            <v>-31278.353084510192</v>
          </cell>
          <cell r="DG203">
            <v>-15791.996213505045</v>
          </cell>
          <cell r="DH203">
            <v>-9229.2578365560621</v>
          </cell>
          <cell r="DI203">
            <v>-5796.4343759557232</v>
          </cell>
          <cell r="DJ203">
            <v>-4547.4092690665275</v>
          </cell>
          <cell r="DK203">
            <v>-6555.8063506279141</v>
          </cell>
          <cell r="DL203">
            <v>-8773.2145289443433</v>
          </cell>
          <cell r="DM203">
            <v>-7535.7427992671728</v>
          </cell>
          <cell r="DN203">
            <v>-10673.009864747524</v>
          </cell>
          <cell r="DO203">
            <v>-10709.770610412583</v>
          </cell>
          <cell r="DP203">
            <v>-19419.126472607255</v>
          </cell>
          <cell r="DQ203">
            <v>-35010.093922693282</v>
          </cell>
          <cell r="DR203">
            <v>-197864.5856770277</v>
          </cell>
          <cell r="DS203">
            <v>-39586.956514040008</v>
          </cell>
          <cell r="DT203">
            <v>-21290.330106172711</v>
          </cell>
          <cell r="DU203">
            <v>-15501.455027038231</v>
          </cell>
          <cell r="DV203">
            <v>-7770.3223517946899</v>
          </cell>
          <cell r="DW203">
            <v>-6421.5084291752428</v>
          </cell>
          <cell r="DX203">
            <v>-11003.685995159671</v>
          </cell>
          <cell r="DY203">
            <v>-6687.4383771996945</v>
          </cell>
          <cell r="DZ203">
            <v>-16035.252874126658</v>
          </cell>
          <cell r="EA203">
            <v>-13954.53944273293</v>
          </cell>
          <cell r="EB203">
            <v>-8348.9084006566554</v>
          </cell>
          <cell r="EC203">
            <v>-21107.732052793726</v>
          </cell>
          <cell r="ED203">
            <v>-30156.456106146798</v>
          </cell>
        </row>
        <row r="204">
          <cell r="F204">
            <v>-1991.9330874197185</v>
          </cell>
          <cell r="G204">
            <v>-3173.5239133890718</v>
          </cell>
          <cell r="H204">
            <v>-9159.0928747113794</v>
          </cell>
          <cell r="I204">
            <v>-68249.127553704195</v>
          </cell>
          <cell r="J204">
            <v>-33124.164684493095</v>
          </cell>
          <cell r="K204">
            <v>-69874.335085429251</v>
          </cell>
          <cell r="L204">
            <v>-29090.183571850881</v>
          </cell>
          <cell r="M204">
            <v>-45212.358075581491</v>
          </cell>
          <cell r="N204">
            <v>-50727.715039245784</v>
          </cell>
          <cell r="O204">
            <v>-33328.423763118684</v>
          </cell>
          <cell r="P204">
            <v>-15745.136487910524</v>
          </cell>
          <cell r="Q204">
            <v>-3381.5823194328696</v>
          </cell>
          <cell r="R204">
            <v>-339732.93482787907</v>
          </cell>
          <cell r="S204">
            <v>-145.82893727719784</v>
          </cell>
          <cell r="T204">
            <v>-108.55752154625952</v>
          </cell>
          <cell r="U204">
            <v>-29016.520863167942</v>
          </cell>
          <cell r="V204">
            <v>-50666.509243445471</v>
          </cell>
          <cell r="W204">
            <v>-35296.573484590277</v>
          </cell>
          <cell r="X204">
            <v>-45921.821835083887</v>
          </cell>
          <cell r="Y204">
            <v>-37211.709093861282</v>
          </cell>
          <cell r="Z204">
            <v>-57782.092922365293</v>
          </cell>
          <cell r="AA204">
            <v>-36745.454538820311</v>
          </cell>
          <cell r="AB204">
            <v>-23344.752220811322</v>
          </cell>
          <cell r="AC204">
            <v>-8141.8141159322113</v>
          </cell>
          <cell r="AD204">
            <v>-15351.300050988793</v>
          </cell>
          <cell r="AE204">
            <v>-569737.81233301759</v>
          </cell>
          <cell r="AF204">
            <v>-24879.228743994609</v>
          </cell>
          <cell r="AG204">
            <v>-45703.355629185215</v>
          </cell>
          <cell r="AH204">
            <v>-82935.165413593873</v>
          </cell>
          <cell r="AI204">
            <v>-49090.055976836011</v>
          </cell>
          <cell r="AJ204">
            <v>-43684.833729400299</v>
          </cell>
          <cell r="AK204">
            <v>-68329.48864582181</v>
          </cell>
          <cell r="AL204">
            <v>-72891.591326022521</v>
          </cell>
          <cell r="AM204">
            <v>-64646.766405304894</v>
          </cell>
          <cell r="AN204">
            <v>-22426.553464172408</v>
          </cell>
          <cell r="AO204">
            <v>-38782.848699836992</v>
          </cell>
          <cell r="AP204">
            <v>-27390.710328934714</v>
          </cell>
          <cell r="AQ204">
            <v>-28977.213969916105</v>
          </cell>
          <cell r="AR204">
            <v>-257200.05312411487</v>
          </cell>
          <cell r="AS204">
            <v>-55784.9414880611</v>
          </cell>
          <cell r="AT204">
            <v>-29346.867028046399</v>
          </cell>
          <cell r="AU204">
            <v>-15648.851637689397</v>
          </cell>
          <cell r="AV204">
            <v>-7708.164591787383</v>
          </cell>
          <cell r="AW204">
            <v>-13229.170504272915</v>
          </cell>
          <cell r="AX204">
            <v>-10044.789066499099</v>
          </cell>
          <cell r="AY204">
            <v>-17882.514807817526</v>
          </cell>
          <cell r="AZ204">
            <v>-14833.484962012619</v>
          </cell>
          <cell r="BA204">
            <v>-7567.3844600347802</v>
          </cell>
          <cell r="BB204">
            <v>-15837.945773528889</v>
          </cell>
          <cell r="BC204">
            <v>-47794.673778790981</v>
          </cell>
          <cell r="BD204">
            <v>-21521.265025580302</v>
          </cell>
          <cell r="BE204">
            <v>-338491.87347355485</v>
          </cell>
          <cell r="BF204">
            <v>-56692.371186515316</v>
          </cell>
          <cell r="BG204">
            <v>-48790.402173306793</v>
          </cell>
          <cell r="BH204">
            <v>-21588.769272744656</v>
          </cell>
          <cell r="BI204">
            <v>-14896.267881068401</v>
          </cell>
          <cell r="BJ204">
            <v>-21748.019639109261</v>
          </cell>
          <cell r="BK204">
            <v>-25922.125487382524</v>
          </cell>
          <cell r="BL204">
            <v>-33483.196219319478</v>
          </cell>
          <cell r="BM204">
            <v>-15234.508826075122</v>
          </cell>
          <cell r="BN204">
            <v>-7092.0508805848658</v>
          </cell>
          <cell r="BO204">
            <v>-13967.339045569301</v>
          </cell>
          <cell r="BP204">
            <v>-34011.246897773817</v>
          </cell>
          <cell r="BQ204">
            <v>-45065.575964104384</v>
          </cell>
          <cell r="BR204">
            <v>-393416.72597788274</v>
          </cell>
          <cell r="BS204">
            <v>-72302.444783886895</v>
          </cell>
          <cell r="BT204">
            <v>-45592.259514531121</v>
          </cell>
          <cell r="BU204">
            <v>-30643.317993735895</v>
          </cell>
          <cell r="BV204">
            <v>-13168.022060357966</v>
          </cell>
          <cell r="BW204">
            <v>-12696.311885642819</v>
          </cell>
          <cell r="BX204">
            <v>-20625.408750039525</v>
          </cell>
          <cell r="BY204">
            <v>-33859.299394153059</v>
          </cell>
          <cell r="BZ204">
            <v>-17066.606997298077</v>
          </cell>
          <cell r="CA204">
            <v>-12121.907463635318</v>
          </cell>
          <cell r="CB204">
            <v>-19271.211411442608</v>
          </cell>
          <cell r="CC204">
            <v>-61640.655897274613</v>
          </cell>
          <cell r="CD204">
            <v>-54429.279825875536</v>
          </cell>
          <cell r="CE204">
            <v>-401116.04373885691</v>
          </cell>
          <cell r="CF204">
            <v>-72526.779816053808</v>
          </cell>
          <cell r="CG204">
            <v>-20518.1661506854</v>
          </cell>
          <cell r="CH204">
            <v>-33652.822203567252</v>
          </cell>
          <cell r="CI204">
            <v>-11516.719131337479</v>
          </cell>
          <cell r="CJ204">
            <v>-10763.086657026783</v>
          </cell>
          <cell r="CK204">
            <v>-22812.663812390529</v>
          </cell>
          <cell r="CL204">
            <v>-40699.950249861926</v>
          </cell>
          <cell r="CM204">
            <v>-22543.292406588793</v>
          </cell>
          <cell r="CN204">
            <v>-18280.807878086343</v>
          </cell>
          <cell r="CO204">
            <v>-28603.104961978272</v>
          </cell>
          <cell r="CP204">
            <v>-50278.296284178272</v>
          </cell>
          <cell r="CQ204">
            <v>-68920.354187104851</v>
          </cell>
          <cell r="CR204">
            <v>-416899.92555730045</v>
          </cell>
          <cell r="CS204">
            <v>-47715.215551989153</v>
          </cell>
          <cell r="CT204">
            <v>-36555.380537621677</v>
          </cell>
          <cell r="CU204">
            <v>-35895.445651318878</v>
          </cell>
          <cell r="CV204">
            <v>-11668.239370406605</v>
          </cell>
          <cell r="CW204">
            <v>-16157.428464530967</v>
          </cell>
          <cell r="CX204">
            <v>-15047.56446527876</v>
          </cell>
          <cell r="CY204">
            <v>-61081.762480853125</v>
          </cell>
          <cell r="CZ204">
            <v>-40296.436206027865</v>
          </cell>
          <cell r="DA204">
            <v>-15678.941674725153</v>
          </cell>
          <cell r="DB204">
            <v>-31841.032617110759</v>
          </cell>
          <cell r="DC204">
            <v>-37478.939692610875</v>
          </cell>
          <cell r="DD204">
            <v>-67483.538844827563</v>
          </cell>
          <cell r="DE204">
            <v>-495228.60528731346</v>
          </cell>
          <cell r="DF204">
            <v>-69317.690281163901</v>
          </cell>
          <cell r="DG204">
            <v>-57814.833441333845</v>
          </cell>
          <cell r="DH204">
            <v>-29000.767664991319</v>
          </cell>
          <cell r="DI204">
            <v>-18648.429643657058</v>
          </cell>
          <cell r="DJ204">
            <v>-11347.822389110923</v>
          </cell>
          <cell r="DK204">
            <v>-27451.783109121025</v>
          </cell>
          <cell r="DL204">
            <v>-50365.797213919461</v>
          </cell>
          <cell r="DM204">
            <v>-60318.503825318068</v>
          </cell>
          <cell r="DN204">
            <v>-21906.09589636419</v>
          </cell>
          <cell r="DO204">
            <v>-24606.570664528757</v>
          </cell>
          <cell r="DP204">
            <v>-64797.794922789559</v>
          </cell>
          <cell r="DQ204">
            <v>-59652.516235008836</v>
          </cell>
          <cell r="DR204">
            <v>-480359.5438977778</v>
          </cell>
          <cell r="DS204">
            <v>-67489.197729656473</v>
          </cell>
          <cell r="DT204">
            <v>-64221.101017514244</v>
          </cell>
          <cell r="DU204">
            <v>-25840.339539121836</v>
          </cell>
          <cell r="DV204">
            <v>-12496.902957152575</v>
          </cell>
          <cell r="DW204">
            <v>-29207.993374746293</v>
          </cell>
          <cell r="DX204">
            <v>-33538.628887804225</v>
          </cell>
          <cell r="DY204">
            <v>-68836.497724082321</v>
          </cell>
          <cell r="DZ204">
            <v>-45582.060076922178</v>
          </cell>
          <cell r="EA204">
            <v>-17191.786389057525</v>
          </cell>
          <cell r="EB204">
            <v>-26029.915379043669</v>
          </cell>
          <cell r="EC204">
            <v>-31564.377347299829</v>
          </cell>
          <cell r="ED204">
            <v>-58360.74347538501</v>
          </cell>
        </row>
        <row r="205">
          <cell r="F205">
            <v>-9779.4222041666508</v>
          </cell>
          <cell r="G205">
            <v>-8623.2359603829682</v>
          </cell>
          <cell r="H205">
            <v>-35996.018499575555</v>
          </cell>
          <cell r="I205">
            <v>-37323.208365967497</v>
          </cell>
          <cell r="J205">
            <v>-47871.089285222813</v>
          </cell>
          <cell r="K205">
            <v>-40063.659379772842</v>
          </cell>
          <cell r="L205">
            <v>-53785.927241936326</v>
          </cell>
          <cell r="M205">
            <v>-124211.10897403583</v>
          </cell>
          <cell r="N205">
            <v>-126935.77754122764</v>
          </cell>
          <cell r="O205">
            <v>-93714.052827578038</v>
          </cell>
          <cell r="P205">
            <v>-76181.056283216923</v>
          </cell>
          <cell r="Q205">
            <v>-53963.764501221478</v>
          </cell>
          <cell r="R205">
            <v>-769767.71326979995</v>
          </cell>
          <cell r="S205">
            <v>-10735.604174442589</v>
          </cell>
          <cell r="T205">
            <v>-24747.917612120509</v>
          </cell>
          <cell r="U205">
            <v>-37098.642053473741</v>
          </cell>
          <cell r="V205">
            <v>-39157.571878310293</v>
          </cell>
          <cell r="W205">
            <v>-57988.891708740965</v>
          </cell>
          <cell r="X205">
            <v>-51941.418069824576</v>
          </cell>
          <cell r="Y205">
            <v>-90230.323435489088</v>
          </cell>
          <cell r="Z205">
            <v>-121166.54812863097</v>
          </cell>
          <cell r="AA205">
            <v>-115902.96876311302</v>
          </cell>
          <cell r="AB205">
            <v>-105276.06822356582</v>
          </cell>
          <cell r="AC205">
            <v>-61266.198427073658</v>
          </cell>
          <cell r="AD205">
            <v>-54255.560795035213</v>
          </cell>
          <cell r="AE205">
            <v>-373439.14838752151</v>
          </cell>
          <cell r="AF205">
            <v>-71089.369015160948</v>
          </cell>
          <cell r="AG205">
            <v>-48110.768245570362</v>
          </cell>
          <cell r="AH205">
            <v>-32181.348910791799</v>
          </cell>
          <cell r="AI205">
            <v>-12694.397176396102</v>
          </cell>
          <cell r="AJ205">
            <v>-13859.357930729166</v>
          </cell>
          <cell r="AK205">
            <v>-26198.286255786195</v>
          </cell>
          <cell r="AL205">
            <v>-65343.364591225982</v>
          </cell>
          <cell r="AM205">
            <v>-51065.024349939078</v>
          </cell>
          <cell r="AN205">
            <v>-2575.511398434639</v>
          </cell>
          <cell r="AO205">
            <v>-18013.818665252998</v>
          </cell>
          <cell r="AP205">
            <v>-13983.964160297066</v>
          </cell>
          <cell r="AQ205">
            <v>-18323.937687896192</v>
          </cell>
          <cell r="AR205">
            <v>-61089.897586196661</v>
          </cell>
          <cell r="AS205">
            <v>-9709.0984691530466</v>
          </cell>
          <cell r="AT205">
            <v>12911.507270481437</v>
          </cell>
          <cell r="AU205">
            <v>-7670.5521127656102</v>
          </cell>
          <cell r="AV205">
            <v>-2419.4097485300153</v>
          </cell>
          <cell r="AW205">
            <v>-1794.346929654479</v>
          </cell>
          <cell r="AX205">
            <v>-2216.3390097972006</v>
          </cell>
          <cell r="AY205">
            <v>-6041.4278596639633</v>
          </cell>
          <cell r="AZ205">
            <v>-11497.90286780335</v>
          </cell>
          <cell r="BA205">
            <v>-6755.5855694357306</v>
          </cell>
          <cell r="BB205">
            <v>-5150.2372203581035</v>
          </cell>
          <cell r="BC205">
            <v>-8186.024762544781</v>
          </cell>
          <cell r="BD205">
            <v>-12560.480306927115</v>
          </cell>
          <cell r="BE205">
            <v>-107074.69698056579</v>
          </cell>
          <cell r="BF205">
            <v>-24051.528677560389</v>
          </cell>
          <cell r="BG205">
            <v>-10150.021606890485</v>
          </cell>
          <cell r="BH205">
            <v>-10228.992832748219</v>
          </cell>
          <cell r="BI205">
            <v>-2579.5094993282109</v>
          </cell>
          <cell r="BJ205">
            <v>-1618.1880470272154</v>
          </cell>
          <cell r="BK205">
            <v>-4916.5928336456418</v>
          </cell>
          <cell r="BL205">
            <v>-7018.4708331525326</v>
          </cell>
          <cell r="BM205">
            <v>-5377.0528470296413</v>
          </cell>
          <cell r="BN205">
            <v>-7820.0710438638926</v>
          </cell>
          <cell r="BO205">
            <v>-4262.0509940106422</v>
          </cell>
          <cell r="BP205">
            <v>-12111.621770992875</v>
          </cell>
          <cell r="BQ205">
            <v>-16940.595994327217</v>
          </cell>
          <cell r="BR205">
            <v>-106855.88077810407</v>
          </cell>
          <cell r="BS205">
            <v>-17530.544859727845</v>
          </cell>
          <cell r="BT205">
            <v>-8715.0630035251379</v>
          </cell>
          <cell r="BU205">
            <v>-12355.291323255748</v>
          </cell>
          <cell r="BV205">
            <v>-8749.8054115902632</v>
          </cell>
          <cell r="BW205">
            <v>-2296.4300594795495</v>
          </cell>
          <cell r="BX205">
            <v>-2763.0453901384026</v>
          </cell>
          <cell r="BY205">
            <v>-5415.2527979817241</v>
          </cell>
          <cell r="BZ205">
            <v>-7469.9770143777132</v>
          </cell>
          <cell r="CA205">
            <v>-8168.5976191647351</v>
          </cell>
          <cell r="CB205">
            <v>-8593.2669711150229</v>
          </cell>
          <cell r="CC205">
            <v>-10700.266475755721</v>
          </cell>
          <cell r="CD205">
            <v>-14098.339851994067</v>
          </cell>
          <cell r="CE205">
            <v>-92517.074323177338</v>
          </cell>
          <cell r="CF205">
            <v>-8411.1261890269816</v>
          </cell>
          <cell r="CG205">
            <v>-4619.6696034688503</v>
          </cell>
          <cell r="CH205">
            <v>-11311.612464930862</v>
          </cell>
          <cell r="CI205">
            <v>-6101.9510259777308</v>
          </cell>
          <cell r="CJ205">
            <v>-1391.7276894431561</v>
          </cell>
          <cell r="CK205">
            <v>-954.09406731836498</v>
          </cell>
          <cell r="CL205">
            <v>-10634.475029600784</v>
          </cell>
          <cell r="CM205">
            <v>-11042.168384660035</v>
          </cell>
          <cell r="CN205">
            <v>-6011.232383241877</v>
          </cell>
          <cell r="CO205">
            <v>-8816.8039814308286</v>
          </cell>
          <cell r="CP205">
            <v>-9928.4784017167985</v>
          </cell>
          <cell r="CQ205">
            <v>-13293.735102389008</v>
          </cell>
          <cell r="CR205">
            <v>-101483.56182411313</v>
          </cell>
          <cell r="CS205">
            <v>-274.5526158194989</v>
          </cell>
          <cell r="CT205">
            <v>-9895.2949248570949</v>
          </cell>
          <cell r="CU205">
            <v>-11779.858469013125</v>
          </cell>
          <cell r="CV205">
            <v>-4196.2442380283028</v>
          </cell>
          <cell r="CW205">
            <v>-10450.866814430803</v>
          </cell>
          <cell r="CX205">
            <v>-3122.4239152241498</v>
          </cell>
          <cell r="CY205">
            <v>-19224.850729160011</v>
          </cell>
          <cell r="CZ205">
            <v>-11026.212473073974</v>
          </cell>
          <cell r="DA205">
            <v>-8444.6702938452363</v>
          </cell>
          <cell r="DB205">
            <v>-4416.5778519064188</v>
          </cell>
          <cell r="DC205">
            <v>-8363.2950665317476</v>
          </cell>
          <cell r="DD205">
            <v>-10288.714432206005</v>
          </cell>
          <cell r="DE205">
            <v>-115885.863750875</v>
          </cell>
          <cell r="DF205">
            <v>-5046.5051038060337</v>
          </cell>
          <cell r="DG205">
            <v>-8531.70479811728</v>
          </cell>
          <cell r="DH205">
            <v>-13289.702013434842</v>
          </cell>
          <cell r="DI205">
            <v>-5947.8301314134151</v>
          </cell>
          <cell r="DJ205">
            <v>-9550.0991360992193</v>
          </cell>
          <cell r="DK205">
            <v>-2947.0354487653822</v>
          </cell>
          <cell r="DL205">
            <v>-20034.083857059479</v>
          </cell>
          <cell r="DM205">
            <v>-16592.158439667895</v>
          </cell>
          <cell r="DN205">
            <v>-6975.4321679659188</v>
          </cell>
          <cell r="DO205">
            <v>-3795.7450559791178</v>
          </cell>
          <cell r="DP205">
            <v>-16218.322065060958</v>
          </cell>
          <cell r="DQ205">
            <v>-6957.2455335240811</v>
          </cell>
          <cell r="DR205">
            <v>-119520.55988961458</v>
          </cell>
          <cell r="DS205">
            <v>-8922.8432596847415</v>
          </cell>
          <cell r="DT205">
            <v>-7238.3376992177218</v>
          </cell>
          <cell r="DU205">
            <v>-11266.54797754623</v>
          </cell>
          <cell r="DV205">
            <v>-1788.8854040373117</v>
          </cell>
          <cell r="DW205">
            <v>-10730.726261924952</v>
          </cell>
          <cell r="DX205">
            <v>-2522.3054747935385</v>
          </cell>
          <cell r="DY205">
            <v>-24396.260606974363</v>
          </cell>
          <cell r="DZ205">
            <v>-18618.42403492704</v>
          </cell>
          <cell r="EA205">
            <v>-8384.299267962575</v>
          </cell>
          <cell r="EB205">
            <v>-5939.8119999486953</v>
          </cell>
          <cell r="EC205">
            <v>-5835.509935695678</v>
          </cell>
          <cell r="ED205">
            <v>-13876.607966873795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-1489.1383582847193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-6682.8447142243385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-991.14112078025937</v>
          </cell>
          <cell r="X206">
            <v>-5691.7035934403539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-227723.70367635787</v>
          </cell>
          <cell r="AF206">
            <v>0</v>
          </cell>
          <cell r="AG206">
            <v>-1139.7351820012555</v>
          </cell>
          <cell r="AH206">
            <v>-17740.932831075042</v>
          </cell>
          <cell r="AI206">
            <v>-41272.10271546524</v>
          </cell>
          <cell r="AJ206">
            <v>-25675.990215709433</v>
          </cell>
          <cell r="AK206">
            <v>-40595.567601020448</v>
          </cell>
          <cell r="AL206">
            <v>-13931.59815153759</v>
          </cell>
          <cell r="AM206">
            <v>-25476.278377088718</v>
          </cell>
          <cell r="AN206">
            <v>-35662.97742690146</v>
          </cell>
          <cell r="AO206">
            <v>-16577.027440857142</v>
          </cell>
          <cell r="AP206">
            <v>-2957.7742982292548</v>
          </cell>
          <cell r="AQ206">
            <v>-6693.7194364564493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-16163.103729341179</v>
          </cell>
          <cell r="BF206">
            <v>-103.73372191516683</v>
          </cell>
          <cell r="BG206">
            <v>-2956.7016806192696</v>
          </cell>
          <cell r="BH206">
            <v>-2966.3295851373114</v>
          </cell>
          <cell r="BI206">
            <v>-308.42145577864721</v>
          </cell>
          <cell r="BJ206">
            <v>-40.103633782826364</v>
          </cell>
          <cell r="BK206">
            <v>0</v>
          </cell>
          <cell r="BL206">
            <v>-772.00126784481108</v>
          </cell>
          <cell r="BM206">
            <v>-998.11803853791207</v>
          </cell>
          <cell r="BN206">
            <v>-454.40676917741075</v>
          </cell>
          <cell r="BO206">
            <v>-2469.1152824820019</v>
          </cell>
          <cell r="BP206">
            <v>-1181.326195390895</v>
          </cell>
          <cell r="BQ206">
            <v>-3912.8460986698046</v>
          </cell>
          <cell r="BR206">
            <v>-30584.866419516504</v>
          </cell>
          <cell r="BS206">
            <v>-2159.7286648945883</v>
          </cell>
          <cell r="BT206">
            <v>-4891.9826085162349</v>
          </cell>
          <cell r="BU206">
            <v>-3203.4299788801</v>
          </cell>
          <cell r="BV206">
            <v>-5043.0270049390383</v>
          </cell>
          <cell r="BW206">
            <v>-607.37374698161148</v>
          </cell>
          <cell r="BX206">
            <v>-606.21384973917156</v>
          </cell>
          <cell r="BY206">
            <v>-950.60022868216038</v>
          </cell>
          <cell r="BZ206">
            <v>-934.02658586623147</v>
          </cell>
          <cell r="CA206">
            <v>-280.12807172816247</v>
          </cell>
          <cell r="CB206">
            <v>-3227.3496375628747</v>
          </cell>
          <cell r="CC206">
            <v>-4113.0729471677914</v>
          </cell>
          <cell r="CD206">
            <v>-4567.9330945517868</v>
          </cell>
          <cell r="CE206">
            <v>-13491.70052838698</v>
          </cell>
          <cell r="CF206">
            <v>-2323.8616003026254</v>
          </cell>
          <cell r="CG206">
            <v>-2982.8718375838362</v>
          </cell>
          <cell r="CH206">
            <v>-2652.8408989184536</v>
          </cell>
          <cell r="CI206">
            <v>-284.67896151216701</v>
          </cell>
          <cell r="CJ206">
            <v>-64.255207050358877</v>
          </cell>
          <cell r="CK206">
            <v>-106.53113705664873</v>
          </cell>
          <cell r="CL206">
            <v>-234.80493214493617</v>
          </cell>
          <cell r="CM206">
            <v>-1748.8248210093006</v>
          </cell>
          <cell r="CN206">
            <v>-338.47035006573424</v>
          </cell>
          <cell r="CO206">
            <v>-1343.864528786391</v>
          </cell>
          <cell r="CP206">
            <v>1232.732466511894</v>
          </cell>
          <cell r="CQ206">
            <v>-2643.4287204719149</v>
          </cell>
          <cell r="CR206">
            <v>-25344.445958055556</v>
          </cell>
          <cell r="CS206">
            <v>-2938.1584676122293</v>
          </cell>
          <cell r="CT206">
            <v>-2840.5452294852585</v>
          </cell>
          <cell r="CU206">
            <v>-2361.4894916019402</v>
          </cell>
          <cell r="CV206">
            <v>-1132.3671959168278</v>
          </cell>
          <cell r="CW206">
            <v>-851.11234935815446</v>
          </cell>
          <cell r="CX206">
            <v>-382.97105870489031</v>
          </cell>
          <cell r="CY206">
            <v>-3795.7873051194474</v>
          </cell>
          <cell r="CZ206">
            <v>-5383.6382509209216</v>
          </cell>
          <cell r="DA206">
            <v>-176.9105856930837</v>
          </cell>
          <cell r="DB206">
            <v>-1896.8075712025166</v>
          </cell>
          <cell r="DC206">
            <v>-423.65218019951135</v>
          </cell>
          <cell r="DD206">
            <v>-3161.0062722363509</v>
          </cell>
          <cell r="DE206">
            <v>-28879.056492842734</v>
          </cell>
          <cell r="DF206">
            <v>-3563.8432734431699</v>
          </cell>
          <cell r="DG206">
            <v>-1950.8000492644496</v>
          </cell>
          <cell r="DH206">
            <v>-3173.0760234287009</v>
          </cell>
          <cell r="DI206">
            <v>-562.2442127992399</v>
          </cell>
          <cell r="DJ206">
            <v>-2331.4466299172491</v>
          </cell>
          <cell r="DK206">
            <v>-1916.7453645193018</v>
          </cell>
          <cell r="DL206">
            <v>-4637.5642332686111</v>
          </cell>
          <cell r="DM206">
            <v>-2133.8200457543135</v>
          </cell>
          <cell r="DN206">
            <v>-1163.5760918650776</v>
          </cell>
          <cell r="DO206">
            <v>-1797.6770571330562</v>
          </cell>
          <cell r="DP206">
            <v>-3265.5297057093121</v>
          </cell>
          <cell r="DQ206">
            <v>-2382.7338057369925</v>
          </cell>
          <cell r="DR206">
            <v>-25998.041871212423</v>
          </cell>
          <cell r="DS206">
            <v>-2274.0914003299549</v>
          </cell>
          <cell r="DT206">
            <v>-2633.3625757000409</v>
          </cell>
          <cell r="DU206">
            <v>-5347.607898733113</v>
          </cell>
          <cell r="DV206">
            <v>-1387.9245080342516</v>
          </cell>
          <cell r="DW206">
            <v>-1133.2512697973289</v>
          </cell>
          <cell r="DX206">
            <v>-418.75445143505931</v>
          </cell>
          <cell r="DY206">
            <v>-1459.7396827954799</v>
          </cell>
          <cell r="DZ206">
            <v>-2853.1326345959678</v>
          </cell>
          <cell r="EA206">
            <v>-2451.2857184777968</v>
          </cell>
          <cell r="EB206">
            <v>-1581.3009556923062</v>
          </cell>
          <cell r="EC206">
            <v>-1685.1734870197251</v>
          </cell>
          <cell r="ED206">
            <v>-2772.4172886023298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-32465.929299995303</v>
          </cell>
          <cell r="BS207">
            <v>-37.449999192263931</v>
          </cell>
          <cell r="BT207">
            <v>-486.42998951184563</v>
          </cell>
          <cell r="BU207">
            <v>-2247.769951535156</v>
          </cell>
          <cell r="BV207">
            <v>-4200.0699094412848</v>
          </cell>
          <cell r="BW207">
            <v>-3187.729931268841</v>
          </cell>
          <cell r="BX207">
            <v>-4233.8099087141454</v>
          </cell>
          <cell r="BY207">
            <v>-7798.9798318441026</v>
          </cell>
          <cell r="BZ207">
            <v>-3239.3899301546626</v>
          </cell>
          <cell r="CA207">
            <v>-4409.0199049361981</v>
          </cell>
          <cell r="CB207">
            <v>-973.06997901946306</v>
          </cell>
          <cell r="CC207">
            <v>-1379.2099702623673</v>
          </cell>
          <cell r="CD207">
            <v>-272.99999411357567</v>
          </cell>
          <cell r="CE207">
            <v>-29060.149300001562</v>
          </cell>
          <cell r="CF207">
            <v>-549.00998677546158</v>
          </cell>
          <cell r="CG207">
            <v>-785.74998107273132</v>
          </cell>
          <cell r="CH207">
            <v>-2029.5099511130247</v>
          </cell>
          <cell r="CI207">
            <v>-1192.0999712846242</v>
          </cell>
          <cell r="CJ207">
            <v>-4234.299898004625</v>
          </cell>
          <cell r="CK207">
            <v>-4379.5498945051804</v>
          </cell>
          <cell r="CL207">
            <v>-5388.6698701982386</v>
          </cell>
          <cell r="CM207">
            <v>-3916.9199056490324</v>
          </cell>
          <cell r="CN207">
            <v>-3365.3899189345539</v>
          </cell>
          <cell r="CO207">
            <v>-1881.039954689797</v>
          </cell>
          <cell r="CP207">
            <v>-824.31998014403507</v>
          </cell>
          <cell r="CQ207">
            <v>-513.58998762816191</v>
          </cell>
          <cell r="CR207">
            <v>-35826.699299998581</v>
          </cell>
          <cell r="CS207">
            <v>-536.89998950948939</v>
          </cell>
          <cell r="CT207">
            <v>-2520.0699507615063</v>
          </cell>
          <cell r="CU207">
            <v>-1686.2299670537468</v>
          </cell>
          <cell r="CV207">
            <v>-1300.1799745962489</v>
          </cell>
          <cell r="CW207">
            <v>-4252.9199169045314</v>
          </cell>
          <cell r="CX207">
            <v>-3461.8499323604628</v>
          </cell>
          <cell r="CY207">
            <v>-7178.00985975191</v>
          </cell>
          <cell r="CZ207">
            <v>-6491.0298731750809</v>
          </cell>
          <cell r="DA207">
            <v>-3600.7999296458438</v>
          </cell>
          <cell r="DB207">
            <v>-1187.3399768010713</v>
          </cell>
          <cell r="DC207">
            <v>-2828.2099447413348</v>
          </cell>
          <cell r="DD207">
            <v>-783.15998469851911</v>
          </cell>
          <cell r="DE207">
            <v>-30699.549299992621</v>
          </cell>
          <cell r="DF207">
            <v>-683.40998441679403</v>
          </cell>
          <cell r="DG207">
            <v>-1278.1999708544463</v>
          </cell>
          <cell r="DH207">
            <v>-1807.6099587830249</v>
          </cell>
          <cell r="DI207">
            <v>-3015.3199312451761</v>
          </cell>
          <cell r="DJ207">
            <v>-3206.3499268894084</v>
          </cell>
          <cell r="DK207">
            <v>-3411.1699222191237</v>
          </cell>
          <cell r="DL207">
            <v>-3987.7599090710282</v>
          </cell>
          <cell r="DM207">
            <v>-5421.1498763877898</v>
          </cell>
          <cell r="DN207">
            <v>-2926.6999332658015</v>
          </cell>
          <cell r="DO207">
            <v>-2025.7999538080767</v>
          </cell>
          <cell r="DP207">
            <v>-2393.9299454139546</v>
          </cell>
          <cell r="DQ207">
            <v>-542.14998763753101</v>
          </cell>
          <cell r="DR207">
            <v>-35770.559299997985</v>
          </cell>
          <cell r="DS207">
            <v>-1404.3399725183845</v>
          </cell>
          <cell r="DT207">
            <v>-919.30998201016337</v>
          </cell>
          <cell r="DU207">
            <v>-2730.3499465691857</v>
          </cell>
          <cell r="DV207">
            <v>-1401.1199725812767</v>
          </cell>
          <cell r="DW207">
            <v>-2431.8699524099939</v>
          </cell>
          <cell r="DX207">
            <v>-7594.9298513731919</v>
          </cell>
          <cell r="DY207">
            <v>-7551.5298522226512</v>
          </cell>
          <cell r="DZ207">
            <v>-3643.3599287020043</v>
          </cell>
          <cell r="EA207">
            <v>-4383.4699142188765</v>
          </cell>
          <cell r="EB207">
            <v>-1850.7999637811445</v>
          </cell>
          <cell r="EC207">
            <v>-1853.4599637291394</v>
          </cell>
          <cell r="ED207">
            <v>-6.019999882671982</v>
          </cell>
        </row>
        <row r="209">
          <cell r="A209" t="str">
            <v>Total Coal Fuel Burn Expense</v>
          </cell>
          <cell r="F209">
            <v>-16671.079223185778</v>
          </cell>
          <cell r="G209">
            <v>-29571.584065631032</v>
          </cell>
          <cell r="H209">
            <v>-60941.284144170582</v>
          </cell>
          <cell r="I209">
            <v>-155524.14371038973</v>
          </cell>
          <cell r="J209">
            <v>-114189.94000829756</v>
          </cell>
          <cell r="K209">
            <v>-202492.48240307719</v>
          </cell>
          <cell r="L209">
            <v>-125864.29985169321</v>
          </cell>
          <cell r="M209">
            <v>-202746.32619775832</v>
          </cell>
          <cell r="N209">
            <v>-223364.66745589674</v>
          </cell>
          <cell r="O209">
            <v>-152764.44056388736</v>
          </cell>
          <cell r="P209">
            <v>-111333.74287698418</v>
          </cell>
          <cell r="Q209">
            <v>-70263.327923610806</v>
          </cell>
          <cell r="R209">
            <v>-1568064.3769837618</v>
          </cell>
          <cell r="S209">
            <v>-18955.110882475972</v>
          </cell>
          <cell r="T209">
            <v>-46525.802431568503</v>
          </cell>
          <cell r="U209">
            <v>-91417.24167445302</v>
          </cell>
          <cell r="V209">
            <v>-134493.8467104882</v>
          </cell>
          <cell r="W209">
            <v>-140712.57986541092</v>
          </cell>
          <cell r="X209">
            <v>-159610.73511525989</v>
          </cell>
          <cell r="Y209">
            <v>-182422.30115037411</v>
          </cell>
          <cell r="Z209">
            <v>-252269.99125460535</v>
          </cell>
          <cell r="AA209">
            <v>-184774.08533263952</v>
          </cell>
          <cell r="AB209">
            <v>-176802.50486363471</v>
          </cell>
          <cell r="AC209">
            <v>-84598.386039890349</v>
          </cell>
          <cell r="AD209">
            <v>-95481.791662946343</v>
          </cell>
          <cell r="AE209">
            <v>-1885491.0580935478</v>
          </cell>
          <cell r="AF209">
            <v>-131175.68132786453</v>
          </cell>
          <cell r="AG209">
            <v>-185959.85821349919</v>
          </cell>
          <cell r="AH209">
            <v>-209666.25910735875</v>
          </cell>
          <cell r="AI209">
            <v>-145126.7794437632</v>
          </cell>
          <cell r="AJ209">
            <v>-140097.16015739739</v>
          </cell>
          <cell r="AK209">
            <v>-218906.54180620611</v>
          </cell>
          <cell r="AL209">
            <v>-244961.35541366786</v>
          </cell>
          <cell r="AM209">
            <v>-223229.12420503795</v>
          </cell>
          <cell r="AN209">
            <v>-90134.401238314807</v>
          </cell>
          <cell r="AO209">
            <v>-121937.81661125273</v>
          </cell>
          <cell r="AP209">
            <v>-66925.111253686249</v>
          </cell>
          <cell r="AQ209">
            <v>-107370.96931551397</v>
          </cell>
          <cell r="AR209">
            <v>-544380.31974732876</v>
          </cell>
          <cell r="AS209">
            <v>-84329.179893314838</v>
          </cell>
          <cell r="AT209">
            <v>-11396.543875478208</v>
          </cell>
          <cell r="AU209">
            <v>-43236.590965241194</v>
          </cell>
          <cell r="AV209">
            <v>-22253.251321919262</v>
          </cell>
          <cell r="AW209">
            <v>-27088.446416482329</v>
          </cell>
          <cell r="AX209">
            <v>-30588.901105545461</v>
          </cell>
          <cell r="AY209">
            <v>-62688.679486565292</v>
          </cell>
          <cell r="AZ209">
            <v>-63188.770406231284</v>
          </cell>
          <cell r="BA209">
            <v>-35300.136788010597</v>
          </cell>
          <cell r="BB209">
            <v>-37398.019720718265</v>
          </cell>
          <cell r="BC209">
            <v>-77386.119091972709</v>
          </cell>
          <cell r="BD209">
            <v>-49525.68067586422</v>
          </cell>
          <cell r="BE209">
            <v>-747995.69742190838</v>
          </cell>
          <cell r="BF209">
            <v>-114347.9767992571</v>
          </cell>
          <cell r="BG209">
            <v>-89226.665448836982</v>
          </cell>
          <cell r="BH209">
            <v>-54142.930937841535</v>
          </cell>
          <cell r="BI209">
            <v>-25034.368901692331</v>
          </cell>
          <cell r="BJ209">
            <v>-42868.914576098323</v>
          </cell>
          <cell r="BK209">
            <v>-48235.972783587873</v>
          </cell>
          <cell r="BL209">
            <v>-82208.934556886554</v>
          </cell>
          <cell r="BM209">
            <v>-46679.163597032428</v>
          </cell>
          <cell r="BN209">
            <v>-34446.116983279586</v>
          </cell>
          <cell r="BO209">
            <v>-40079.413548439741</v>
          </cell>
          <cell r="BP209">
            <v>-77699.466722674668</v>
          </cell>
          <cell r="BQ209">
            <v>-93025.772566318512</v>
          </cell>
          <cell r="BR209">
            <v>-846150.96695482731</v>
          </cell>
          <cell r="BS209">
            <v>-126737.30761352926</v>
          </cell>
          <cell r="BT209">
            <v>-77571.848224811256</v>
          </cell>
          <cell r="BU209">
            <v>-59223.062128648162</v>
          </cell>
          <cell r="BV209">
            <v>-40768.771084293723</v>
          </cell>
          <cell r="BW209">
            <v>-35772.114156529307</v>
          </cell>
          <cell r="BX209">
            <v>-50391.387365393341</v>
          </cell>
          <cell r="BY209">
            <v>-88495.984126120806</v>
          </cell>
          <cell r="BZ209">
            <v>-58255.621337063611</v>
          </cell>
          <cell r="CA209">
            <v>-48758.999423481524</v>
          </cell>
          <cell r="CB209">
            <v>-57711.360078662634</v>
          </cell>
          <cell r="CC209">
            <v>-107568.27639467269</v>
          </cell>
          <cell r="CD209">
            <v>-94896.235021546483</v>
          </cell>
          <cell r="CE209">
            <v>-786838.59568655491</v>
          </cell>
          <cell r="CF209">
            <v>-106605.75755154341</v>
          </cell>
          <cell r="CG209">
            <v>-40556.856011874974</v>
          </cell>
          <cell r="CH209">
            <v>-66357.900437295437</v>
          </cell>
          <cell r="CI209">
            <v>-36781.121698632836</v>
          </cell>
          <cell r="CJ209">
            <v>-35404.442921251059</v>
          </cell>
          <cell r="CK209">
            <v>-39738.725199483335</v>
          </cell>
          <cell r="CL209">
            <v>-98732.08061799407</v>
          </cell>
          <cell r="CM209">
            <v>-71525.92808753252</v>
          </cell>
          <cell r="CN209">
            <v>-48736.030375510454</v>
          </cell>
          <cell r="CO209">
            <v>-68523.000405527651</v>
          </cell>
          <cell r="CP209">
            <v>-74039.775592364371</v>
          </cell>
          <cell r="CQ209">
            <v>-99836.976787500083</v>
          </cell>
          <cell r="CR209">
            <v>-869497.97070360184</v>
          </cell>
          <cell r="CS209">
            <v>-55360.089828945696</v>
          </cell>
          <cell r="CT209">
            <v>-73818.149068295956</v>
          </cell>
          <cell r="CU209">
            <v>-77691.619661085308</v>
          </cell>
          <cell r="CV209">
            <v>-30119.669135965407</v>
          </cell>
          <cell r="CW209">
            <v>-52379.915997579694</v>
          </cell>
          <cell r="CX209">
            <v>-44263.617481581867</v>
          </cell>
          <cell r="CY209">
            <v>-142920.11579643935</v>
          </cell>
          <cell r="CZ209">
            <v>-96491.877966575325</v>
          </cell>
          <cell r="DA209">
            <v>-51680.985182493925</v>
          </cell>
          <cell r="DB209">
            <v>-63496.038000233471</v>
          </cell>
          <cell r="DC209">
            <v>-74668.618983149529</v>
          </cell>
          <cell r="DD209">
            <v>-106607.27360131592</v>
          </cell>
          <cell r="DE209">
            <v>-1033957.6997728348</v>
          </cell>
          <cell r="DF209">
            <v>-120624.01345212013</v>
          </cell>
          <cell r="DG209">
            <v>-94795.377093471587</v>
          </cell>
          <cell r="DH209">
            <v>-71249.968487374485</v>
          </cell>
          <cell r="DI209">
            <v>-38272.038006134331</v>
          </cell>
          <cell r="DJ209">
            <v>-50361.223842956126</v>
          </cell>
          <cell r="DK209">
            <v>-62796.365912556648</v>
          </cell>
          <cell r="DL209">
            <v>-126024.20502062887</v>
          </cell>
          <cell r="DM209">
            <v>-124321.61423484236</v>
          </cell>
          <cell r="DN209">
            <v>-54600.669049985707</v>
          </cell>
          <cell r="DO209">
            <v>-64547.21144926548</v>
          </cell>
          <cell r="DP209">
            <v>-118522.54133815318</v>
          </cell>
          <cell r="DQ209">
            <v>-107842.47188520432</v>
          </cell>
          <cell r="DR209">
            <v>-1049404.4870845079</v>
          </cell>
          <cell r="DS209">
            <v>-128934.16983414441</v>
          </cell>
          <cell r="DT209">
            <v>-103463.54501809925</v>
          </cell>
          <cell r="DU209">
            <v>-74988.293882824481</v>
          </cell>
          <cell r="DV209">
            <v>-39261.14253102988</v>
          </cell>
          <cell r="DW209">
            <v>-67497.321092501283</v>
          </cell>
          <cell r="DX209">
            <v>-64289.960677959025</v>
          </cell>
          <cell r="DY209">
            <v>-149158.07870837301</v>
          </cell>
          <cell r="DZ209">
            <v>-113414.8704521656</v>
          </cell>
          <cell r="EA209">
            <v>-61714.356957063079</v>
          </cell>
          <cell r="EB209">
            <v>-59506.586865596473</v>
          </cell>
          <cell r="EC209">
            <v>-75860.104992993176</v>
          </cell>
          <cell r="ED209">
            <v>-111316.05607175827</v>
          </cell>
        </row>
        <row r="211">
          <cell r="A211" t="str">
            <v>Gas Fuel Burn Expense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-615.36069999821484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-615.36069999914616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-19328.709400000051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-19328.709400000051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-17140.965699998662</v>
          </cell>
          <cell r="AS212">
            <v>0</v>
          </cell>
          <cell r="AT212">
            <v>0</v>
          </cell>
          <cell r="AU212">
            <v>0</v>
          </cell>
          <cell r="AV212">
            <v>-1106.6879000002518</v>
          </cell>
          <cell r="AW212">
            <v>0</v>
          </cell>
          <cell r="AX212">
            <v>0</v>
          </cell>
          <cell r="AY212">
            <v>-9184.9552999995649</v>
          </cell>
          <cell r="AZ212">
            <v>-6849.3225000002421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-24116.014200001955</v>
          </cell>
          <cell r="BF212">
            <v>0</v>
          </cell>
          <cell r="BG212">
            <v>0</v>
          </cell>
          <cell r="BH212">
            <v>0</v>
          </cell>
          <cell r="BI212">
            <v>-5158.7774000000209</v>
          </cell>
          <cell r="BJ212">
            <v>0</v>
          </cell>
          <cell r="BK212">
            <v>0</v>
          </cell>
          <cell r="BL212">
            <v>-10880.140899999999</v>
          </cell>
          <cell r="BM212">
            <v>-6420.5200000000186</v>
          </cell>
          <cell r="BN212">
            <v>-1656.5759000000544</v>
          </cell>
          <cell r="BO212">
            <v>0</v>
          </cell>
          <cell r="BP212">
            <v>0</v>
          </cell>
          <cell r="BQ212">
            <v>0</v>
          </cell>
          <cell r="BR212">
            <v>-24136.720899999142</v>
          </cell>
          <cell r="BS212">
            <v>0</v>
          </cell>
          <cell r="BT212">
            <v>0</v>
          </cell>
          <cell r="BU212">
            <v>0</v>
          </cell>
          <cell r="BV212">
            <v>-2127.4791999999434</v>
          </cell>
          <cell r="BW212">
            <v>0</v>
          </cell>
          <cell r="BX212">
            <v>0</v>
          </cell>
          <cell r="BY212">
            <v>-12367.805599999614</v>
          </cell>
          <cell r="BZ212">
            <v>-9641.4360999995843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-20877.395899999887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-11742.306099999696</v>
          </cell>
          <cell r="CM212">
            <v>-9135.0898000001907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-2922.0623000003397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-2922.0623000003397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-2307.7905000001192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-2307.7905000001192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-3006.8831000002101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-3006.8831000002101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0.90673215221613646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-5057.7086344510317</v>
          </cell>
          <cell r="M214">
            <v>-891.49047406204045</v>
          </cell>
          <cell r="N214">
            <v>-690.16007791552693</v>
          </cell>
          <cell r="O214">
            <v>0</v>
          </cell>
          <cell r="P214">
            <v>0</v>
          </cell>
          <cell r="Q214">
            <v>0</v>
          </cell>
          <cell r="R214">
            <v>-10244.638210386038</v>
          </cell>
          <cell r="S214">
            <v>1.9146672770439181</v>
          </cell>
          <cell r="T214">
            <v>-356.31789041994489</v>
          </cell>
          <cell r="U214">
            <v>6.2671664263907587</v>
          </cell>
          <cell r="V214">
            <v>0</v>
          </cell>
          <cell r="W214">
            <v>0</v>
          </cell>
          <cell r="X214">
            <v>0</v>
          </cell>
          <cell r="Y214">
            <v>-4201.5172758195549</v>
          </cell>
          <cell r="Z214">
            <v>-5694.9848778508604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-1013.178051910596</v>
          </cell>
          <cell r="AF214">
            <v>43.151996282307664</v>
          </cell>
          <cell r="AG214">
            <v>-175.92928085001768</v>
          </cell>
          <cell r="AH214">
            <v>-880.40076734282775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-4948.5456728097051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-4948.5456728097051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-1296.4183000000194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-1296.4182999999903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2.1179662164649926</v>
          </cell>
          <cell r="H216">
            <v>0</v>
          </cell>
          <cell r="I216">
            <v>19.160264336896944</v>
          </cell>
          <cell r="J216">
            <v>566.78820196771994</v>
          </cell>
          <cell r="K216">
            <v>114.78314476530068</v>
          </cell>
          <cell r="L216">
            <v>33.135309082572348</v>
          </cell>
          <cell r="M216">
            <v>2.5403360778000206</v>
          </cell>
          <cell r="N216">
            <v>10.566889523761347</v>
          </cell>
          <cell r="O216">
            <v>0</v>
          </cell>
          <cell r="P216">
            <v>0.49674054747447371</v>
          </cell>
          <cell r="Q216">
            <v>9.8370110103278421</v>
          </cell>
          <cell r="R216">
            <v>1815.3970767632127</v>
          </cell>
          <cell r="S216">
            <v>3.1589198089786805</v>
          </cell>
          <cell r="T216">
            <v>8.8989086142973974</v>
          </cell>
          <cell r="U216">
            <v>15.974803093180526</v>
          </cell>
          <cell r="V216">
            <v>19.901540480073891</v>
          </cell>
          <cell r="W216">
            <v>544.82435849669855</v>
          </cell>
          <cell r="X216">
            <v>105.30962492607068</v>
          </cell>
          <cell r="Y216">
            <v>41.423545128665864</v>
          </cell>
          <cell r="Z216">
            <v>48.753481820574962</v>
          </cell>
          <cell r="AA216">
            <v>483.115542609361</v>
          </cell>
          <cell r="AB216">
            <v>498.90217897191178</v>
          </cell>
          <cell r="AC216">
            <v>1.2131636583362706</v>
          </cell>
          <cell r="AD216">
            <v>43.921009154932108</v>
          </cell>
          <cell r="AE216">
            <v>7010.057905126363</v>
          </cell>
          <cell r="AF216">
            <v>1240.2135976077407</v>
          </cell>
          <cell r="AG216">
            <v>21.028306040039752</v>
          </cell>
          <cell r="AH216">
            <v>-1372.301147913211</v>
          </cell>
          <cell r="AI216">
            <v>58.657291056224494</v>
          </cell>
          <cell r="AJ216">
            <v>710.82017721614102</v>
          </cell>
          <cell r="AK216">
            <v>607.98868784471415</v>
          </cell>
          <cell r="AL216">
            <v>292.24310651328415</v>
          </cell>
          <cell r="AM216">
            <v>679.39434199233074</v>
          </cell>
          <cell r="AN216">
            <v>1098.2891907254234</v>
          </cell>
          <cell r="AO216">
            <v>1545.40159669274</v>
          </cell>
          <cell r="AP216">
            <v>1878.9739468861371</v>
          </cell>
          <cell r="AQ216">
            <v>249.34881046414375</v>
          </cell>
          <cell r="AR216">
            <v>15247.749501800165</v>
          </cell>
          <cell r="AS216">
            <v>6913.8110127630644</v>
          </cell>
          <cell r="AT216">
            <v>4401.6373953676666</v>
          </cell>
          <cell r="AU216">
            <v>48.521466788253747</v>
          </cell>
          <cell r="AV216">
            <v>1212.230902509531</v>
          </cell>
          <cell r="AW216">
            <v>-344.6384563135216</v>
          </cell>
          <cell r="AX216">
            <v>99.854132259497419</v>
          </cell>
          <cell r="AY216">
            <v>131.72724521788768</v>
          </cell>
          <cell r="AZ216">
            <v>104.76769822172355</v>
          </cell>
          <cell r="BA216">
            <v>127.15953316923697</v>
          </cell>
          <cell r="BB216">
            <v>38.683570352848619</v>
          </cell>
          <cell r="BC216">
            <v>1177.38091325399</v>
          </cell>
          <cell r="BD216">
            <v>1336.6140882093459</v>
          </cell>
          <cell r="BE216">
            <v>8668.2980309054255</v>
          </cell>
          <cell r="BF216">
            <v>227.1676702555269</v>
          </cell>
          <cell r="BG216">
            <v>4885.9284511801088</v>
          </cell>
          <cell r="BH216">
            <v>1911.5289757749997</v>
          </cell>
          <cell r="BI216">
            <v>44.647161333472468</v>
          </cell>
          <cell r="BJ216">
            <v>132.75998821621761</v>
          </cell>
          <cell r="BK216">
            <v>365.37212575867306</v>
          </cell>
          <cell r="BL216">
            <v>225.02743266813923</v>
          </cell>
          <cell r="BM216">
            <v>92.062403106479906</v>
          </cell>
          <cell r="BN216">
            <v>117.38978314539418</v>
          </cell>
          <cell r="BO216">
            <v>103.85382729803678</v>
          </cell>
          <cell r="BP216">
            <v>277.20963079214562</v>
          </cell>
          <cell r="BQ216">
            <v>285.35058137495071</v>
          </cell>
          <cell r="BR216">
            <v>3091.7967705670744</v>
          </cell>
          <cell r="BS216">
            <v>760.78564427793026</v>
          </cell>
          <cell r="BT216">
            <v>77.142359048011713</v>
          </cell>
          <cell r="BU216">
            <v>692.0649552855175</v>
          </cell>
          <cell r="BV216">
            <v>18.603894044063054</v>
          </cell>
          <cell r="BW216">
            <v>236.751342160278</v>
          </cell>
          <cell r="BX216">
            <v>208.72057337581646</v>
          </cell>
          <cell r="BY216">
            <v>159.48953898786567</v>
          </cell>
          <cell r="BZ216">
            <v>415.73486338742077</v>
          </cell>
          <cell r="CA216">
            <v>0</v>
          </cell>
          <cell r="CB216">
            <v>0</v>
          </cell>
          <cell r="CC216">
            <v>522.50360000005458</v>
          </cell>
          <cell r="CD216">
            <v>0</v>
          </cell>
          <cell r="CE216">
            <v>2327.3804699992761</v>
          </cell>
          <cell r="CF216">
            <v>548.75859999994282</v>
          </cell>
          <cell r="CG216">
            <v>0</v>
          </cell>
          <cell r="CH216">
            <v>543.14410000003409</v>
          </cell>
          <cell r="CI216">
            <v>945.08246000000509</v>
          </cell>
          <cell r="CJ216">
            <v>0</v>
          </cell>
          <cell r="CK216">
            <v>1400.4395099999383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-1110.0442000000039</v>
          </cell>
          <cell r="CQ216">
            <v>0</v>
          </cell>
          <cell r="CR216">
            <v>2092.7568600010127</v>
          </cell>
          <cell r="CS216">
            <v>0</v>
          </cell>
          <cell r="CT216">
            <v>0</v>
          </cell>
          <cell r="CU216">
            <v>1690.8671999999788</v>
          </cell>
          <cell r="CV216">
            <v>0</v>
          </cell>
          <cell r="CW216">
            <v>1000.2212000000291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-598.33154000004288</v>
          </cell>
          <cell r="DE216">
            <v>1894.0269599985331</v>
          </cell>
          <cell r="DF216">
            <v>0</v>
          </cell>
          <cell r="DG216">
            <v>0</v>
          </cell>
          <cell r="DH216">
            <v>-602.07996000000276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1201.1417200000724</v>
          </cell>
          <cell r="DP216">
            <v>1294.9651999999769</v>
          </cell>
          <cell r="DQ216">
            <v>0</v>
          </cell>
          <cell r="DR216">
            <v>-3180.3107000011951</v>
          </cell>
          <cell r="DS216">
            <v>0</v>
          </cell>
          <cell r="DT216">
            <v>0</v>
          </cell>
          <cell r="DU216">
            <v>-675.89569999999367</v>
          </cell>
          <cell r="DV216">
            <v>-1161.4834000000264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-1342.9316000000108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-27978.579499997199</v>
          </cell>
          <cell r="AF217">
            <v>0</v>
          </cell>
          <cell r="AG217">
            <v>-718.51280000014231</v>
          </cell>
          <cell r="AH217">
            <v>-1535.3141999999643</v>
          </cell>
          <cell r="AI217">
            <v>-7482.720500000054</v>
          </cell>
          <cell r="AJ217">
            <v>0</v>
          </cell>
          <cell r="AK217">
            <v>-1357.4605000000447</v>
          </cell>
          <cell r="AL217">
            <v>-3584.3769999998622</v>
          </cell>
          <cell r="AM217">
            <v>-2743.7658999995328</v>
          </cell>
          <cell r="AN217">
            <v>-2600.0551999998279</v>
          </cell>
          <cell r="AO217">
            <v>-50.138599999714643</v>
          </cell>
          <cell r="AP217">
            <v>-4894.5615999996662</v>
          </cell>
          <cell r="AQ217">
            <v>-3011.6731999996118</v>
          </cell>
          <cell r="AR217">
            <v>-14907.941199999303</v>
          </cell>
          <cell r="AS217">
            <v>-3472.0052000000142</v>
          </cell>
          <cell r="AT217">
            <v>-1211.9006000002846</v>
          </cell>
          <cell r="AU217">
            <v>-897.68759999983013</v>
          </cell>
          <cell r="AV217">
            <v>-995.34349999995902</v>
          </cell>
          <cell r="AW217">
            <v>-756.08329999999842</v>
          </cell>
          <cell r="AX217">
            <v>-234.2320999999065</v>
          </cell>
          <cell r="AY217">
            <v>-828.45929999998771</v>
          </cell>
          <cell r="AZ217">
            <v>-233.25710000004619</v>
          </cell>
          <cell r="BA217">
            <v>-35.671800000127405</v>
          </cell>
          <cell r="BB217">
            <v>-1201.5636999998242</v>
          </cell>
          <cell r="BC217">
            <v>-1667.8338999999687</v>
          </cell>
          <cell r="BD217">
            <v>-3373.9031000002287</v>
          </cell>
          <cell r="BE217">
            <v>-15270.542000003159</v>
          </cell>
          <cell r="BF217">
            <v>-2648.8538999995217</v>
          </cell>
          <cell r="BG217">
            <v>-1782.2148000001907</v>
          </cell>
          <cell r="BH217">
            <v>-985.78490000031888</v>
          </cell>
          <cell r="BI217">
            <v>-1379.877900000196</v>
          </cell>
          <cell r="BJ217">
            <v>0</v>
          </cell>
          <cell r="BK217">
            <v>0</v>
          </cell>
          <cell r="BL217">
            <v>-1173.1517000002787</v>
          </cell>
          <cell r="BM217">
            <v>-1053.6849000002258</v>
          </cell>
          <cell r="BN217">
            <v>0</v>
          </cell>
          <cell r="BO217">
            <v>-1501.8051999998279</v>
          </cell>
          <cell r="BP217">
            <v>-3324.4448999995366</v>
          </cell>
          <cell r="BQ217">
            <v>-1420.7237999998033</v>
          </cell>
          <cell r="BR217">
            <v>-20582.086100004613</v>
          </cell>
          <cell r="BS217">
            <v>-2392.0327000003308</v>
          </cell>
          <cell r="BT217">
            <v>-5038.3579000001773</v>
          </cell>
          <cell r="BU217">
            <v>-1882.4062000000849</v>
          </cell>
          <cell r="BV217">
            <v>-744.25259999977425</v>
          </cell>
          <cell r="BW217">
            <v>0</v>
          </cell>
          <cell r="BX217">
            <v>-403.31099999998696</v>
          </cell>
          <cell r="BY217">
            <v>-483.2609999999404</v>
          </cell>
          <cell r="BZ217">
            <v>-2136.5817000004463</v>
          </cell>
          <cell r="CA217">
            <v>279.87719999952242</v>
          </cell>
          <cell r="CB217">
            <v>-1782.7916000001132</v>
          </cell>
          <cell r="CC217">
            <v>-4904.7215999998152</v>
          </cell>
          <cell r="CD217">
            <v>-1094.2469999999739</v>
          </cell>
          <cell r="CE217">
            <v>-23327.243200004101</v>
          </cell>
          <cell r="CF217">
            <v>-3180.0680999998003</v>
          </cell>
          <cell r="CG217">
            <v>-5032.4884999999776</v>
          </cell>
          <cell r="CH217">
            <v>-1085.0767000000924</v>
          </cell>
          <cell r="CI217">
            <v>-421.50099999969825</v>
          </cell>
          <cell r="CJ217">
            <v>0</v>
          </cell>
          <cell r="CK217">
            <v>-663.92480000015348</v>
          </cell>
          <cell r="CL217">
            <v>-1566.222200000193</v>
          </cell>
          <cell r="CM217">
            <v>-1277.1995000001043</v>
          </cell>
          <cell r="CN217">
            <v>-368.17240000003949</v>
          </cell>
          <cell r="CO217">
            <v>-2596.0394000001252</v>
          </cell>
          <cell r="CP217">
            <v>-4132.5551999993622</v>
          </cell>
          <cell r="CQ217">
            <v>-3003.9953999994323</v>
          </cell>
          <cell r="CR217">
            <v>-14803.417200006545</v>
          </cell>
          <cell r="CS217">
            <v>-2607.5343999997713</v>
          </cell>
          <cell r="CT217">
            <v>-491.89110000059009</v>
          </cell>
          <cell r="CU217">
            <v>-567.8519999999553</v>
          </cell>
          <cell r="CV217">
            <v>-144.30579999973997</v>
          </cell>
          <cell r="CW217">
            <v>0</v>
          </cell>
          <cell r="CX217">
            <v>0</v>
          </cell>
          <cell r="CY217">
            <v>-1815.658100000117</v>
          </cell>
          <cell r="CZ217">
            <v>-1458.3511999999173</v>
          </cell>
          <cell r="DA217">
            <v>-2914.776699999813</v>
          </cell>
          <cell r="DB217">
            <v>-2842.912900000345</v>
          </cell>
          <cell r="DC217">
            <v>-1453.7590999999084</v>
          </cell>
          <cell r="DD217">
            <v>-506.37589999986812</v>
          </cell>
          <cell r="DE217">
            <v>-11108.88069999963</v>
          </cell>
          <cell r="DF217">
            <v>-1169.8047999995761</v>
          </cell>
          <cell r="DG217">
            <v>-935.95599999977276</v>
          </cell>
          <cell r="DH217">
            <v>-106.62300000013784</v>
          </cell>
          <cell r="DI217">
            <v>801.95759999984875</v>
          </cell>
          <cell r="DJ217">
            <v>0</v>
          </cell>
          <cell r="DK217">
            <v>-703.67379999998957</v>
          </cell>
          <cell r="DL217">
            <v>-2553.3045999999158</v>
          </cell>
          <cell r="DM217">
            <v>-1600.9712999993935</v>
          </cell>
          <cell r="DN217">
            <v>-2162.8185000000522</v>
          </cell>
          <cell r="DO217">
            <v>-1754.3695999998599</v>
          </cell>
          <cell r="DP217">
            <v>-437.78710000030696</v>
          </cell>
          <cell r="DQ217">
            <v>-485.52960000000894</v>
          </cell>
          <cell r="DR217">
            <v>-10442.644999988377</v>
          </cell>
          <cell r="DS217">
            <v>-440.61480000056326</v>
          </cell>
          <cell r="DT217">
            <v>-1289.1486999997869</v>
          </cell>
          <cell r="DU217">
            <v>-4.572999999858439</v>
          </cell>
          <cell r="DV217">
            <v>-229.58999999985099</v>
          </cell>
          <cell r="DW217">
            <v>0</v>
          </cell>
          <cell r="DX217">
            <v>-1764.1894999996293</v>
          </cell>
          <cell r="DY217">
            <v>-2619.3536999998614</v>
          </cell>
          <cell r="DZ217">
            <v>-1286.463399999775</v>
          </cell>
          <cell r="EA217">
            <v>-1966.1729999999516</v>
          </cell>
          <cell r="EB217">
            <v>0</v>
          </cell>
          <cell r="EC217">
            <v>-638.09140000026673</v>
          </cell>
          <cell r="ED217">
            <v>-204.44749999977648</v>
          </cell>
        </row>
        <row r="218">
          <cell r="F218">
            <v>0</v>
          </cell>
          <cell r="G218">
            <v>2.0548753666516859</v>
          </cell>
          <cell r="H218">
            <v>0</v>
          </cell>
          <cell r="I218">
            <v>0</v>
          </cell>
          <cell r="J218">
            <v>-16678.751036610454</v>
          </cell>
          <cell r="K218">
            <v>-11947.113603197038</v>
          </cell>
          <cell r="L218">
            <v>99.638963892124593</v>
          </cell>
          <cell r="M218">
            <v>22.128607584163547</v>
          </cell>
          <cell r="N218">
            <v>142.41713461466134</v>
          </cell>
          <cell r="O218">
            <v>0</v>
          </cell>
          <cell r="P218">
            <v>27.712044091895223</v>
          </cell>
          <cell r="Q218">
            <v>-4520.3157304786146</v>
          </cell>
          <cell r="R218">
            <v>-24248.785649091005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-14732.763695590198</v>
          </cell>
          <cell r="Y218">
            <v>-5835.3369333799928</v>
          </cell>
          <cell r="Z218">
            <v>-3531.9899859866127</v>
          </cell>
          <cell r="AA218">
            <v>-148.69503413140774</v>
          </cell>
          <cell r="AB218">
            <v>0</v>
          </cell>
          <cell r="AC218">
            <v>0</v>
          </cell>
          <cell r="AD218">
            <v>0</v>
          </cell>
          <cell r="AE218">
            <v>-4188.9570931931958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-4188.9570931931958</v>
          </cell>
          <cell r="AO218">
            <v>0</v>
          </cell>
          <cell r="AP218">
            <v>0</v>
          </cell>
          <cell r="AQ218">
            <v>0</v>
          </cell>
          <cell r="AR218">
            <v>-20966.57417229563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-13501.71978077013</v>
          </cell>
          <cell r="AZ218">
            <v>-6521.2959105214104</v>
          </cell>
          <cell r="BA218">
            <v>-943.55848100129515</v>
          </cell>
          <cell r="BB218">
            <v>0</v>
          </cell>
          <cell r="BC218">
            <v>0</v>
          </cell>
          <cell r="BD218">
            <v>0</v>
          </cell>
          <cell r="BE218">
            <v>-29362.088199965656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-16961.535172349773</v>
          </cell>
          <cell r="BM218">
            <v>-1722.6652867700905</v>
          </cell>
          <cell r="BN218">
            <v>-6451.6370534971356</v>
          </cell>
          <cell r="BO218">
            <v>-4226.2506873495877</v>
          </cell>
          <cell r="BP218">
            <v>0</v>
          </cell>
          <cell r="BQ218">
            <v>0</v>
          </cell>
          <cell r="BR218">
            <v>-29693.828103784472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-15077.184439315461</v>
          </cell>
          <cell r="BZ218">
            <v>-11492.56976446975</v>
          </cell>
          <cell r="CA218">
            <v>-3124.0738999992609</v>
          </cell>
          <cell r="CB218">
            <v>0</v>
          </cell>
          <cell r="CC218">
            <v>0</v>
          </cell>
          <cell r="CD218">
            <v>0</v>
          </cell>
          <cell r="CE218">
            <v>-78695.814400009811</v>
          </cell>
          <cell r="CF218">
            <v>-14983.599400000647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-20928.253700000234</v>
          </cell>
          <cell r="CM218">
            <v>-16666.635300000198</v>
          </cell>
          <cell r="CN218">
            <v>-3123.594299999997</v>
          </cell>
          <cell r="CO218">
            <v>0</v>
          </cell>
          <cell r="CP218">
            <v>0</v>
          </cell>
          <cell r="CQ218">
            <v>-22993.731699999422</v>
          </cell>
          <cell r="CR218">
            <v>-93642.884299986064</v>
          </cell>
          <cell r="CS218">
            <v>-12216.235299999826</v>
          </cell>
          <cell r="CT218">
            <v>-2683.8774999994785</v>
          </cell>
          <cell r="CU218">
            <v>0</v>
          </cell>
          <cell r="CV218">
            <v>-5880.216099999845</v>
          </cell>
          <cell r="CW218">
            <v>0</v>
          </cell>
          <cell r="CX218">
            <v>0</v>
          </cell>
          <cell r="CY218">
            <v>-19839.486999999732</v>
          </cell>
          <cell r="CZ218">
            <v>-15865.860900000669</v>
          </cell>
          <cell r="DA218">
            <v>-9990.7796000000089</v>
          </cell>
          <cell r="DB218">
            <v>-8337.7709000003524</v>
          </cell>
          <cell r="DC218">
            <v>-7343.8664999995381</v>
          </cell>
          <cell r="DD218">
            <v>-11484.790500000119</v>
          </cell>
          <cell r="DE218">
            <v>-51457.15300000459</v>
          </cell>
          <cell r="DF218">
            <v>-4098.964499999769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-19588.262099999934</v>
          </cell>
          <cell r="DM218">
            <v>-11186.978000000119</v>
          </cell>
          <cell r="DN218">
            <v>-10321.2583999997</v>
          </cell>
          <cell r="DO218">
            <v>-1765.6329999994487</v>
          </cell>
          <cell r="DP218">
            <v>0</v>
          </cell>
          <cell r="DQ218">
            <v>-4496.0570000000298</v>
          </cell>
          <cell r="DR218">
            <v>-127247.02249998599</v>
          </cell>
          <cell r="DS218">
            <v>-5030.902499999851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-95459.926199999638</v>
          </cell>
          <cell r="DZ218">
            <v>-12331.079299999401</v>
          </cell>
          <cell r="EA218">
            <v>-7881.5869999993593</v>
          </cell>
          <cell r="EB218">
            <v>-1808.3774999994785</v>
          </cell>
          <cell r="EC218">
            <v>-3581.8365000002086</v>
          </cell>
          <cell r="ED218">
            <v>-1153.3134999983013</v>
          </cell>
        </row>
        <row r="219">
          <cell r="F219">
            <v>0</v>
          </cell>
          <cell r="G219">
            <v>-471.62757373601198</v>
          </cell>
          <cell r="H219">
            <v>0</v>
          </cell>
          <cell r="I219">
            <v>-7572.4662643373013</v>
          </cell>
          <cell r="J219">
            <v>-15126.250695356168</v>
          </cell>
          <cell r="K219">
            <v>-14869.923941568471</v>
          </cell>
          <cell r="L219">
            <v>-7526.6096285264939</v>
          </cell>
          <cell r="M219">
            <v>26.16723039932549</v>
          </cell>
          <cell r="N219">
            <v>-4307.5278362212703</v>
          </cell>
          <cell r="O219">
            <v>0</v>
          </cell>
          <cell r="P219">
            <v>-568.82878463901579</v>
          </cell>
          <cell r="Q219">
            <v>-609.99658053088933</v>
          </cell>
          <cell r="R219">
            <v>-48979.23448728025</v>
          </cell>
          <cell r="S219">
            <v>-597.30408708658069</v>
          </cell>
          <cell r="T219">
            <v>-971.21921819448471</v>
          </cell>
          <cell r="U219">
            <v>-2982.5896695191041</v>
          </cell>
          <cell r="V219">
            <v>-7518.5392404794693</v>
          </cell>
          <cell r="W219">
            <v>-4777.6064584972337</v>
          </cell>
          <cell r="X219">
            <v>-8897.7269293358549</v>
          </cell>
          <cell r="Y219">
            <v>-4320.4727159282193</v>
          </cell>
          <cell r="Z219">
            <v>-5948.9958979813382</v>
          </cell>
          <cell r="AA219">
            <v>-6596.6084484783933</v>
          </cell>
          <cell r="AB219">
            <v>-214.75574897136539</v>
          </cell>
          <cell r="AC219">
            <v>-384.94516365788877</v>
          </cell>
          <cell r="AD219">
            <v>-5768.4709091540426</v>
          </cell>
          <cell r="AE219">
            <v>-366429.07714001834</v>
          </cell>
          <cell r="AF219">
            <v>-11528.0609138906</v>
          </cell>
          <cell r="AG219">
            <v>-2996.4430751912296</v>
          </cell>
          <cell r="AH219">
            <v>144776.12140525598</v>
          </cell>
          <cell r="AI219">
            <v>-10952.388191056438</v>
          </cell>
          <cell r="AJ219">
            <v>-37018.265077215619</v>
          </cell>
          <cell r="AK219">
            <v>-27123.803987844847</v>
          </cell>
          <cell r="AL219">
            <v>-13580.303806513548</v>
          </cell>
          <cell r="AM219">
            <v>-28976.622241992503</v>
          </cell>
          <cell r="AN219">
            <v>-97940.748797533102</v>
          </cell>
          <cell r="AO219">
            <v>-78178.549296692014</v>
          </cell>
          <cell r="AP219">
            <v>-184880.90974688716</v>
          </cell>
          <cell r="AQ219">
            <v>-18029.103410464711</v>
          </cell>
          <cell r="AR219">
            <v>-534899.63224951923</v>
          </cell>
          <cell r="AS219">
            <v>-88888.395712763071</v>
          </cell>
          <cell r="AT219">
            <v>-285356.25139536802</v>
          </cell>
          <cell r="AU219">
            <v>-4020.4102667877451</v>
          </cell>
          <cell r="AV219">
            <v>-8220.0444025099277</v>
          </cell>
          <cell r="AW219">
            <v>-6405.0230036871508</v>
          </cell>
          <cell r="AX219">
            <v>-3556.5486322594807</v>
          </cell>
          <cell r="AY219">
            <v>-1023.1850644480437</v>
          </cell>
          <cell r="AZ219">
            <v>-3853.5208876999095</v>
          </cell>
          <cell r="BA219">
            <v>-18261.387352169491</v>
          </cell>
          <cell r="BB219">
            <v>-1724.3189703533426</v>
          </cell>
          <cell r="BC219">
            <v>-5441.706173254177</v>
          </cell>
          <cell r="BD219">
            <v>-108148.84038820956</v>
          </cell>
          <cell r="BE219">
            <v>-174449.0787281394</v>
          </cell>
          <cell r="BF219">
            <v>-26878.627470254898</v>
          </cell>
          <cell r="BG219">
            <v>-16713.089971180074</v>
          </cell>
          <cell r="BH219">
            <v>-13555.645325775258</v>
          </cell>
          <cell r="BI219">
            <v>-2088.2424613339826</v>
          </cell>
          <cell r="BJ219">
            <v>-5840.9200882166624</v>
          </cell>
          <cell r="BK219">
            <v>-14175.148425758816</v>
          </cell>
          <cell r="BL219">
            <v>-13997.700160318986</v>
          </cell>
          <cell r="BM219">
            <v>-13999.489443527535</v>
          </cell>
          <cell r="BN219">
            <v>-11897.666429649107</v>
          </cell>
          <cell r="BO219">
            <v>-6799.9206399479881</v>
          </cell>
          <cell r="BP219">
            <v>-23570.593630791642</v>
          </cell>
          <cell r="BQ219">
            <v>-24932.03468137607</v>
          </cell>
          <cell r="BR219">
            <v>-143129.3424668014</v>
          </cell>
          <cell r="BS219">
            <v>-15928.976644279435</v>
          </cell>
          <cell r="BT219">
            <v>-8896.3838590495288</v>
          </cell>
          <cell r="BU219">
            <v>-9055.2315552849323</v>
          </cell>
          <cell r="BV219">
            <v>-826.80899404454976</v>
          </cell>
          <cell r="BW219">
            <v>-10412.858242160641</v>
          </cell>
          <cell r="BX219">
            <v>-8227.2500733751804</v>
          </cell>
          <cell r="BY219">
            <v>-7101.7771996725351</v>
          </cell>
          <cell r="BZ219">
            <v>-37188.440198918805</v>
          </cell>
          <cell r="CA219">
            <v>-1053.7975999992341</v>
          </cell>
          <cell r="CB219">
            <v>-11626.633899999782</v>
          </cell>
          <cell r="CC219">
            <v>-11290.042500000447</v>
          </cell>
          <cell r="CD219">
            <v>-21521.141700000502</v>
          </cell>
          <cell r="CE219">
            <v>-288644.14759999514</v>
          </cell>
          <cell r="CF219">
            <v>-9026.9382000006735</v>
          </cell>
          <cell r="CG219">
            <v>-92105.672199999914</v>
          </cell>
          <cell r="CH219">
            <v>-818.0570000000298</v>
          </cell>
          <cell r="CI219">
            <v>-3384.8421999998391</v>
          </cell>
          <cell r="CJ219">
            <v>-7041.3486000001431</v>
          </cell>
          <cell r="CK219">
            <v>-20024.894100000151</v>
          </cell>
          <cell r="CL219">
            <v>-10922.641999999993</v>
          </cell>
          <cell r="CM219">
            <v>-13794.160799999721</v>
          </cell>
          <cell r="CN219">
            <v>-4909.0153000000864</v>
          </cell>
          <cell r="CO219">
            <v>-9490.3772999998182</v>
          </cell>
          <cell r="CP219">
            <v>-112043.7620000001</v>
          </cell>
          <cell r="CQ219">
            <v>-5082.4379000002518</v>
          </cell>
          <cell r="CR219">
            <v>-179367.14970000088</v>
          </cell>
          <cell r="CS219">
            <v>-111643.87749999948</v>
          </cell>
          <cell r="CT219">
            <v>-6592.6765000000596</v>
          </cell>
          <cell r="CU219">
            <v>4947.382500000298</v>
          </cell>
          <cell r="CV219">
            <v>-1284.4863999998197</v>
          </cell>
          <cell r="CW219">
            <v>-2404.7229000004008</v>
          </cell>
          <cell r="CX219">
            <v>-15166.059400000609</v>
          </cell>
          <cell r="CY219">
            <v>-26519.527799999341</v>
          </cell>
          <cell r="CZ219">
            <v>-15748.153299999423</v>
          </cell>
          <cell r="DA219">
            <v>-7493.7429999997839</v>
          </cell>
          <cell r="DB219">
            <v>3256.099100000225</v>
          </cell>
          <cell r="DC219">
            <v>-705.02249999996275</v>
          </cell>
          <cell r="DD219">
            <v>-12.361999999731779</v>
          </cell>
          <cell r="DE219">
            <v>-77526.824799999595</v>
          </cell>
          <cell r="DF219">
            <v>0</v>
          </cell>
          <cell r="DG219">
            <v>-6.4129999997094274</v>
          </cell>
          <cell r="DH219">
            <v>-97.147499999962747</v>
          </cell>
          <cell r="DI219">
            <v>855.52990000043064</v>
          </cell>
          <cell r="DJ219">
            <v>-14641.499199999496</v>
          </cell>
          <cell r="DK219">
            <v>-3402.665300000459</v>
          </cell>
          <cell r="DL219">
            <v>-51028.031200000085</v>
          </cell>
          <cell r="DM219">
            <v>-4091.8404999999329</v>
          </cell>
          <cell r="DN219">
            <v>-5034.2539999997243</v>
          </cell>
          <cell r="DO219">
            <v>-19.412499999627471</v>
          </cell>
          <cell r="DP219">
            <v>-35.666499999351799</v>
          </cell>
          <cell r="DQ219">
            <v>-25.424999999813735</v>
          </cell>
          <cell r="DR219">
            <v>5778.7084999978542</v>
          </cell>
          <cell r="DS219">
            <v>0</v>
          </cell>
          <cell r="DT219">
            <v>-6.2599999997764826</v>
          </cell>
          <cell r="DU219">
            <v>-108.60400000028312</v>
          </cell>
          <cell r="DV219">
            <v>-3946.1810000007972</v>
          </cell>
          <cell r="DW219">
            <v>38020.500500000082</v>
          </cell>
          <cell r="DX219">
            <v>-2669.3105000006035</v>
          </cell>
          <cell r="DY219">
            <v>-16132.732499999925</v>
          </cell>
          <cell r="DZ219">
            <v>-7590.2240000003949</v>
          </cell>
          <cell r="EA219">
            <v>-1730.8274999996647</v>
          </cell>
          <cell r="EB219">
            <v>-18.303499999456108</v>
          </cell>
          <cell r="EC219">
            <v>-27.325000000186265</v>
          </cell>
          <cell r="ED219">
            <v>-12.024000000208616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</row>
        <row r="221">
          <cell r="F221">
            <v>0</v>
          </cell>
          <cell r="G221">
            <v>-466.54800000227988</v>
          </cell>
          <cell r="H221">
            <v>0</v>
          </cell>
          <cell r="I221">
            <v>-7553.3060000007972</v>
          </cell>
          <cell r="J221">
            <v>-31238.213530000299</v>
          </cell>
          <cell r="K221">
            <v>-26702.254399999976</v>
          </cell>
          <cell r="L221">
            <v>-12451.543990001082</v>
          </cell>
          <cell r="M221">
            <v>-840.65429999679327</v>
          </cell>
          <cell r="N221">
            <v>-4844.7038899995387</v>
          </cell>
          <cell r="O221">
            <v>0</v>
          </cell>
          <cell r="P221">
            <v>-540.61999999731779</v>
          </cell>
          <cell r="Q221">
            <v>-5120.4752999991179</v>
          </cell>
          <cell r="R221">
            <v>-82272.621969997883</v>
          </cell>
          <cell r="S221">
            <v>-592.23049999959767</v>
          </cell>
          <cell r="T221">
            <v>-1318.6381999999285</v>
          </cell>
          <cell r="U221">
            <v>-2960.3476999988779</v>
          </cell>
          <cell r="V221">
            <v>-7498.6377000007778</v>
          </cell>
          <cell r="W221">
            <v>-4232.7821000004187</v>
          </cell>
          <cell r="X221">
            <v>-23525.180999998003</v>
          </cell>
          <cell r="Y221">
            <v>-14315.903379995376</v>
          </cell>
          <cell r="Z221">
            <v>-15742.577980000526</v>
          </cell>
          <cell r="AA221">
            <v>-6262.1879400014877</v>
          </cell>
          <cell r="AB221">
            <v>284.1464300006628</v>
          </cell>
          <cell r="AC221">
            <v>-383.73200000077486</v>
          </cell>
          <cell r="AD221">
            <v>-5724.5498999990523</v>
          </cell>
          <cell r="AE221">
            <v>-411928.44328001142</v>
          </cell>
          <cell r="AF221">
            <v>-10244.695320000872</v>
          </cell>
          <cell r="AG221">
            <v>-3869.856850001961</v>
          </cell>
          <cell r="AH221">
            <v>140988.10529000033</v>
          </cell>
          <cell r="AI221">
            <v>-18376.451400000602</v>
          </cell>
          <cell r="AJ221">
            <v>-36307.444899999537</v>
          </cell>
          <cell r="AK221">
            <v>-27873.275800000876</v>
          </cell>
          <cell r="AL221">
            <v>-16872.43769999966</v>
          </cell>
          <cell r="AM221">
            <v>-50369.70320000127</v>
          </cell>
          <cell r="AN221">
            <v>-103631.47189999931</v>
          </cell>
          <cell r="AO221">
            <v>-76683.286299997941</v>
          </cell>
          <cell r="AP221">
            <v>-187896.49740000069</v>
          </cell>
          <cell r="AQ221">
            <v>-20791.427799999714</v>
          </cell>
          <cell r="AR221">
            <v>-572667.36382001638</v>
          </cell>
          <cell r="AS221">
            <v>-85446.589899998158</v>
          </cell>
          <cell r="AT221">
            <v>-282166.51460000128</v>
          </cell>
          <cell r="AU221">
            <v>-4869.576400000602</v>
          </cell>
          <cell r="AV221">
            <v>-9109.8449000008404</v>
          </cell>
          <cell r="AW221">
            <v>-7505.7447600001469</v>
          </cell>
          <cell r="AX221">
            <v>-3690.9265999998897</v>
          </cell>
          <cell r="AY221">
            <v>-24406.592199999839</v>
          </cell>
          <cell r="AZ221">
            <v>-17352.628700003028</v>
          </cell>
          <cell r="BA221">
            <v>-19113.458100002259</v>
          </cell>
          <cell r="BB221">
            <v>-2887.1991000007838</v>
          </cell>
          <cell r="BC221">
            <v>-5932.1591600012034</v>
          </cell>
          <cell r="BD221">
            <v>-110186.12939999998</v>
          </cell>
          <cell r="BE221">
            <v>-239477.97077003121</v>
          </cell>
          <cell r="BF221">
            <v>-29300.313699997962</v>
          </cell>
          <cell r="BG221">
            <v>-13609.376319998875</v>
          </cell>
          <cell r="BH221">
            <v>-12629.901250001043</v>
          </cell>
          <cell r="BI221">
            <v>-8582.2505999989808</v>
          </cell>
          <cell r="BJ221">
            <v>-5708.1600999999791</v>
          </cell>
          <cell r="BK221">
            <v>-13809.776300000958</v>
          </cell>
          <cell r="BL221">
            <v>-42787.500500001013</v>
          </cell>
          <cell r="BM221">
            <v>-28052.842900000513</v>
          </cell>
          <cell r="BN221">
            <v>-19888.489600002766</v>
          </cell>
          <cell r="BO221">
            <v>-12424.122699998319</v>
          </cell>
          <cell r="BP221">
            <v>-26617.82890000008</v>
          </cell>
          <cell r="BQ221">
            <v>-26067.407900001854</v>
          </cell>
          <cell r="BR221">
            <v>-214450.18080002069</v>
          </cell>
          <cell r="BS221">
            <v>-17560.223700001836</v>
          </cell>
          <cell r="BT221">
            <v>-13857.599400002509</v>
          </cell>
          <cell r="BU221">
            <v>-10245.572799999267</v>
          </cell>
          <cell r="BV221">
            <v>-3679.9369000010192</v>
          </cell>
          <cell r="BW221">
            <v>-10176.106900000013</v>
          </cell>
          <cell r="BX221">
            <v>-8421.8404999990016</v>
          </cell>
          <cell r="BY221">
            <v>-34870.538700003177</v>
          </cell>
          <cell r="BZ221">
            <v>-60043.292899999768</v>
          </cell>
          <cell r="CA221">
            <v>-3897.9942999985069</v>
          </cell>
          <cell r="CB221">
            <v>-13409.425500001758</v>
          </cell>
          <cell r="CC221">
            <v>-15672.26050000079</v>
          </cell>
          <cell r="CD221">
            <v>-22615.388700000942</v>
          </cell>
          <cell r="CE221">
            <v>-409217.2206300199</v>
          </cell>
          <cell r="CF221">
            <v>-26641.847100000829</v>
          </cell>
          <cell r="CG221">
            <v>-97138.160700000823</v>
          </cell>
          <cell r="CH221">
            <v>-1359.989600000903</v>
          </cell>
          <cell r="CI221">
            <v>-2861.2607400007546</v>
          </cell>
          <cell r="CJ221">
            <v>-7041.3486000001431</v>
          </cell>
          <cell r="CK221">
            <v>-19288.379390001297</v>
          </cell>
          <cell r="CL221">
            <v>-45159.423999998719</v>
          </cell>
          <cell r="CM221">
            <v>-40873.085400000215</v>
          </cell>
          <cell r="CN221">
            <v>-8400.7820000015199</v>
          </cell>
          <cell r="CO221">
            <v>-12086.416699998081</v>
          </cell>
          <cell r="CP221">
            <v>-117286.36139999889</v>
          </cell>
          <cell r="CQ221">
            <v>-31080.164999999106</v>
          </cell>
          <cell r="CR221">
            <v>-288642.75663998723</v>
          </cell>
          <cell r="CS221">
            <v>-126467.64720000327</v>
          </cell>
          <cell r="CT221">
            <v>-9768.4451000019908</v>
          </cell>
          <cell r="CU221">
            <v>6070.3977000005543</v>
          </cell>
          <cell r="CV221">
            <v>-7309.0082999970764</v>
          </cell>
          <cell r="CW221">
            <v>-1404.5016999999061</v>
          </cell>
          <cell r="CX221">
            <v>-15166.059400000609</v>
          </cell>
          <cell r="CY221">
            <v>-48174.672899998724</v>
          </cell>
          <cell r="CZ221">
            <v>-35994.427700001746</v>
          </cell>
          <cell r="DA221">
            <v>-20399.299300000072</v>
          </cell>
          <cell r="DB221">
            <v>-7924.584699999541</v>
          </cell>
          <cell r="DC221">
            <v>-9502.6480999998748</v>
          </cell>
          <cell r="DD221">
            <v>-12601.859939999878</v>
          </cell>
          <cell r="DE221">
            <v>-141803.04034000635</v>
          </cell>
          <cell r="DF221">
            <v>-5268.7692999988794</v>
          </cell>
          <cell r="DG221">
            <v>-942.36899999901652</v>
          </cell>
          <cell r="DH221">
            <v>-805.85046000033617</v>
          </cell>
          <cell r="DI221">
            <v>1657.4875000007451</v>
          </cell>
          <cell r="DJ221">
            <v>-14641.499199999496</v>
          </cell>
          <cell r="DK221">
            <v>-5402.7574000004679</v>
          </cell>
          <cell r="DL221">
            <v>-73169.59789999947</v>
          </cell>
          <cell r="DM221">
            <v>-19187.58029999584</v>
          </cell>
          <cell r="DN221">
            <v>-17518.330899998546</v>
          </cell>
          <cell r="DO221">
            <v>-2338.2733799982816</v>
          </cell>
          <cell r="DP221">
            <v>821.51159999892116</v>
          </cell>
          <cell r="DQ221">
            <v>-5007.0116000026464</v>
          </cell>
          <cell r="DR221">
            <v>-138098.15279996395</v>
          </cell>
          <cell r="DS221">
            <v>-5471.5173000022769</v>
          </cell>
          <cell r="DT221">
            <v>-1295.4086999986321</v>
          </cell>
          <cell r="DU221">
            <v>-789.07270000129938</v>
          </cell>
          <cell r="DV221">
            <v>-5337.2544000018388</v>
          </cell>
          <cell r="DW221">
            <v>38020.500500000082</v>
          </cell>
          <cell r="DX221">
            <v>-4433.5000000018626</v>
          </cell>
          <cell r="DY221">
            <v>-114212.01239999756</v>
          </cell>
          <cell r="DZ221">
            <v>-24214.649799995124</v>
          </cell>
          <cell r="EA221">
            <v>-11578.58749999851</v>
          </cell>
          <cell r="EB221">
            <v>-1826.6809999980032</v>
          </cell>
          <cell r="EC221">
            <v>-5590.1845000013709</v>
          </cell>
          <cell r="ED221">
            <v>-1369.7849999964237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7">
          <cell r="A227" t="str">
            <v>Total Gas Fuel Burn Expense</v>
          </cell>
          <cell r="F227">
            <v>0</v>
          </cell>
          <cell r="G227">
            <v>-466.54800000227988</v>
          </cell>
          <cell r="H227">
            <v>0</v>
          </cell>
          <cell r="I227">
            <v>-7553.3059999998659</v>
          </cell>
          <cell r="J227">
            <v>-31238.213530000299</v>
          </cell>
          <cell r="K227">
            <v>-26702.254399999976</v>
          </cell>
          <cell r="L227">
            <v>-12451.543990001082</v>
          </cell>
          <cell r="M227">
            <v>-840.65429999679327</v>
          </cell>
          <cell r="N227">
            <v>-4844.7038899995387</v>
          </cell>
          <cell r="O227">
            <v>0</v>
          </cell>
          <cell r="P227">
            <v>-540.61999999731779</v>
          </cell>
          <cell r="Q227">
            <v>-5120.4752999991179</v>
          </cell>
          <cell r="R227">
            <v>-82272.621969997883</v>
          </cell>
          <cell r="S227">
            <v>-592.23049999959767</v>
          </cell>
          <cell r="T227">
            <v>-1318.6381999999285</v>
          </cell>
          <cell r="U227">
            <v>-2960.3476999998093</v>
          </cell>
          <cell r="V227">
            <v>-7498.6377000026405</v>
          </cell>
          <cell r="W227">
            <v>-4232.78210000135</v>
          </cell>
          <cell r="X227">
            <v>-23525.180999998003</v>
          </cell>
          <cell r="Y227">
            <v>-14315.903379995376</v>
          </cell>
          <cell r="Z227">
            <v>-15742.577980000526</v>
          </cell>
          <cell r="AA227">
            <v>-6262.1879400014877</v>
          </cell>
          <cell r="AB227">
            <v>284.1464300006628</v>
          </cell>
          <cell r="AC227">
            <v>-383.73200000077486</v>
          </cell>
          <cell r="AD227">
            <v>-5724.5498999990523</v>
          </cell>
          <cell r="AE227">
            <v>-411928.44328001142</v>
          </cell>
          <cell r="AF227">
            <v>-10244.695320000872</v>
          </cell>
          <cell r="AG227">
            <v>-3869.856850001961</v>
          </cell>
          <cell r="AH227">
            <v>140988.10529000126</v>
          </cell>
          <cell r="AI227">
            <v>-18376.451400000602</v>
          </cell>
          <cell r="AJ227">
            <v>-36307.444899998605</v>
          </cell>
          <cell r="AK227">
            <v>-27873.275800000876</v>
          </cell>
          <cell r="AL227">
            <v>-16872.43769999966</v>
          </cell>
          <cell r="AM227">
            <v>-50369.70320000127</v>
          </cell>
          <cell r="AN227">
            <v>-103631.47189999744</v>
          </cell>
          <cell r="AO227">
            <v>-76683.286299997941</v>
          </cell>
          <cell r="AP227">
            <v>-187896.49740000069</v>
          </cell>
          <cell r="AQ227">
            <v>-20791.427799999714</v>
          </cell>
          <cell r="AR227">
            <v>-572667.36382001638</v>
          </cell>
          <cell r="AS227">
            <v>-85446.589899998158</v>
          </cell>
          <cell r="AT227">
            <v>-282166.51460000128</v>
          </cell>
          <cell r="AU227">
            <v>-4869.576400000602</v>
          </cell>
          <cell r="AV227">
            <v>-9109.8449000008404</v>
          </cell>
          <cell r="AW227">
            <v>-7505.7447599992156</v>
          </cell>
          <cell r="AX227">
            <v>-3690.9266000017524</v>
          </cell>
          <cell r="AY227">
            <v>-24406.592199999839</v>
          </cell>
          <cell r="AZ227">
            <v>-17352.628700003028</v>
          </cell>
          <cell r="BA227">
            <v>-19113.458100002259</v>
          </cell>
          <cell r="BB227">
            <v>-2887.1991000007838</v>
          </cell>
          <cell r="BC227">
            <v>-5932.1591600030661</v>
          </cell>
          <cell r="BD227">
            <v>-110186.12939999998</v>
          </cell>
          <cell r="BE227">
            <v>-239477.97077003121</v>
          </cell>
          <cell r="BF227">
            <v>-29300.313699997962</v>
          </cell>
          <cell r="BG227">
            <v>-13609.376319998875</v>
          </cell>
          <cell r="BH227">
            <v>-12629.901250001043</v>
          </cell>
          <cell r="BI227">
            <v>-8582.2505999989808</v>
          </cell>
          <cell r="BJ227">
            <v>-5708.1600999999791</v>
          </cell>
          <cell r="BK227">
            <v>-13809.776300001889</v>
          </cell>
          <cell r="BL227">
            <v>-42787.500500001013</v>
          </cell>
          <cell r="BM227">
            <v>-28052.842900000513</v>
          </cell>
          <cell r="BN227">
            <v>-19888.489600002766</v>
          </cell>
          <cell r="BO227">
            <v>-12424.122699998319</v>
          </cell>
          <cell r="BP227">
            <v>-26617.828899998218</v>
          </cell>
          <cell r="BQ227">
            <v>-26067.407900001854</v>
          </cell>
          <cell r="BR227">
            <v>-214450.18080002069</v>
          </cell>
          <cell r="BS227">
            <v>-17560.223700001836</v>
          </cell>
          <cell r="BT227">
            <v>-13857.599400002509</v>
          </cell>
          <cell r="BU227">
            <v>-10245.572799999267</v>
          </cell>
          <cell r="BV227">
            <v>-3679.9369000010192</v>
          </cell>
          <cell r="BW227">
            <v>-10176.106900000945</v>
          </cell>
          <cell r="BX227">
            <v>-8421.840499997139</v>
          </cell>
          <cell r="BY227">
            <v>-34870.538700003177</v>
          </cell>
          <cell r="BZ227">
            <v>-60043.292899999768</v>
          </cell>
          <cell r="CA227">
            <v>-3897.9943000003695</v>
          </cell>
          <cell r="CB227">
            <v>-13409.425500001758</v>
          </cell>
          <cell r="CC227">
            <v>-15672.260499998927</v>
          </cell>
          <cell r="CD227">
            <v>-22615.388700000942</v>
          </cell>
          <cell r="CE227">
            <v>-409217.2206300199</v>
          </cell>
          <cell r="CF227">
            <v>-26641.847100000829</v>
          </cell>
          <cell r="CG227">
            <v>-97138.160700000823</v>
          </cell>
          <cell r="CH227">
            <v>-1359.989600000903</v>
          </cell>
          <cell r="CI227">
            <v>-2861.2607400007546</v>
          </cell>
          <cell r="CJ227">
            <v>-7041.3486000001431</v>
          </cell>
          <cell r="CK227">
            <v>-19288.379390001297</v>
          </cell>
          <cell r="CL227">
            <v>-45159.423999998719</v>
          </cell>
          <cell r="CM227">
            <v>-40873.085400000215</v>
          </cell>
          <cell r="CN227">
            <v>-8400.7820000015199</v>
          </cell>
          <cell r="CO227">
            <v>-12086.416699998081</v>
          </cell>
          <cell r="CP227">
            <v>-117286.36139999703</v>
          </cell>
          <cell r="CQ227">
            <v>-31080.164999999106</v>
          </cell>
          <cell r="CR227">
            <v>-288642.75663998723</v>
          </cell>
          <cell r="CS227">
            <v>-126467.64720000327</v>
          </cell>
          <cell r="CT227">
            <v>-9768.4451000019908</v>
          </cell>
          <cell r="CU227">
            <v>6070.3977000005543</v>
          </cell>
          <cell r="CV227">
            <v>-7309.0082999952137</v>
          </cell>
          <cell r="CW227">
            <v>-1404.5016999989748</v>
          </cell>
          <cell r="CX227">
            <v>-15166.059399999678</v>
          </cell>
          <cell r="CY227">
            <v>-48174.672899998724</v>
          </cell>
          <cell r="CZ227">
            <v>-35994.427700001746</v>
          </cell>
          <cell r="DA227">
            <v>-20399.299300000072</v>
          </cell>
          <cell r="DB227">
            <v>-7924.584699999541</v>
          </cell>
          <cell r="DC227">
            <v>-9502.6480999998748</v>
          </cell>
          <cell r="DD227">
            <v>-12601.859939999878</v>
          </cell>
          <cell r="DE227">
            <v>-141803.04034000635</v>
          </cell>
          <cell r="DF227">
            <v>-5268.7692999988794</v>
          </cell>
          <cell r="DG227">
            <v>-942.36899999901652</v>
          </cell>
          <cell r="DH227">
            <v>-805.85046000033617</v>
          </cell>
          <cell r="DI227">
            <v>1657.4875000007451</v>
          </cell>
          <cell r="DJ227">
            <v>-14641.499199999496</v>
          </cell>
          <cell r="DK227">
            <v>-5402.7574000023305</v>
          </cell>
          <cell r="DL227">
            <v>-73169.59789999947</v>
          </cell>
          <cell r="DM227">
            <v>-19187.58029999584</v>
          </cell>
          <cell r="DN227">
            <v>-17518.330899998546</v>
          </cell>
          <cell r="DO227">
            <v>-2338.273379996419</v>
          </cell>
          <cell r="DP227">
            <v>821.51159999892116</v>
          </cell>
          <cell r="DQ227">
            <v>-5007.0116000026464</v>
          </cell>
          <cell r="DR227">
            <v>-138098.15279996395</v>
          </cell>
          <cell r="DS227">
            <v>-5471.5173000022769</v>
          </cell>
          <cell r="DT227">
            <v>-1295.4086999986321</v>
          </cell>
          <cell r="DU227">
            <v>-789.07270000129938</v>
          </cell>
          <cell r="DV227">
            <v>-5337.2543999999762</v>
          </cell>
          <cell r="DW227">
            <v>38020.500500001013</v>
          </cell>
          <cell r="DX227">
            <v>-4433.5</v>
          </cell>
          <cell r="DY227">
            <v>-114212.01239999756</v>
          </cell>
          <cell r="DZ227">
            <v>-24214.649799995124</v>
          </cell>
          <cell r="EA227">
            <v>-11578.58749999851</v>
          </cell>
          <cell r="EB227">
            <v>-1826.6809999980032</v>
          </cell>
          <cell r="EC227">
            <v>-5590.1845000013709</v>
          </cell>
          <cell r="ED227">
            <v>-1369.7849999964237</v>
          </cell>
        </row>
        <row r="229">
          <cell r="A229" t="str">
            <v>Other Generation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6636.4111799999955</v>
          </cell>
          <cell r="G232">
            <v>7427.3572799999965</v>
          </cell>
          <cell r="H232">
            <v>11567.482289999985</v>
          </cell>
          <cell r="I232">
            <v>13360.4856</v>
          </cell>
          <cell r="J232">
            <v>15465.74841</v>
          </cell>
          <cell r="K232">
            <v>16430.6394</v>
          </cell>
          <cell r="L232">
            <v>14871.821580000003</v>
          </cell>
          <cell r="M232">
            <v>14895.999719999993</v>
          </cell>
          <cell r="N232">
            <v>13130.699399999998</v>
          </cell>
          <cell r="O232">
            <v>10645.373340000006</v>
          </cell>
          <cell r="P232">
            <v>7170.130799999999</v>
          </cell>
          <cell r="Q232">
            <v>5531.4623699999938</v>
          </cell>
          <cell r="R232">
            <v>138613.89824000001</v>
          </cell>
          <cell r="S232">
            <v>6708.02304</v>
          </cell>
          <cell r="T232">
            <v>7507.5123199999944</v>
          </cell>
          <cell r="U232">
            <v>11692.366720000005</v>
          </cell>
          <cell r="V232">
            <v>13504.665600000008</v>
          </cell>
          <cell r="W232">
            <v>15632.709760000012</v>
          </cell>
          <cell r="X232">
            <v>16608</v>
          </cell>
          <cell r="Y232">
            <v>15032.351360000001</v>
          </cell>
          <cell r="Z232">
            <v>15056.814079999996</v>
          </cell>
          <cell r="AA232">
            <v>13272.441600000006</v>
          </cell>
          <cell r="AB232">
            <v>10760.283519999997</v>
          </cell>
          <cell r="AC232">
            <v>7247.5007999999943</v>
          </cell>
          <cell r="AD232">
            <v>5591.2294399999955</v>
          </cell>
          <cell r="AE232">
            <v>142505.91431999998</v>
          </cell>
          <cell r="AF232">
            <v>6883.0713600000017</v>
          </cell>
          <cell r="AG232">
            <v>7978.5664200000028</v>
          </cell>
          <cell r="AH232">
            <v>11997.45756000001</v>
          </cell>
          <cell r="AI232">
            <v>13857.089399999997</v>
          </cell>
          <cell r="AJ232">
            <v>16040.599080000015</v>
          </cell>
          <cell r="AK232">
            <v>17041.325400000002</v>
          </cell>
          <cell r="AL232">
            <v>15424.589399999997</v>
          </cell>
          <cell r="AM232">
            <v>15449.73474</v>
          </cell>
          <cell r="AN232">
            <v>13618.756800000003</v>
          </cell>
          <cell r="AO232">
            <v>11041.054859999989</v>
          </cell>
          <cell r="AP232">
            <v>7436.5829999999987</v>
          </cell>
          <cell r="AQ232">
            <v>5737.0862999999954</v>
          </cell>
          <cell r="AR232">
            <v>143664.04180999985</v>
          </cell>
          <cell r="AS232">
            <v>6952.4044100000174</v>
          </cell>
          <cell r="AT232">
            <v>7781.0476800000179</v>
          </cell>
          <cell r="AU232">
            <v>12118.360349999974</v>
          </cell>
          <cell r="AV232">
            <v>13996.695300000021</v>
          </cell>
          <cell r="AW232">
            <v>16202.282370000001</v>
          </cell>
          <cell r="AX232">
            <v>17213.097299999994</v>
          </cell>
          <cell r="AY232">
            <v>15580.013169999991</v>
          </cell>
          <cell r="AZ232">
            <v>15605.394109999994</v>
          </cell>
          <cell r="BA232">
            <v>13756.017900000006</v>
          </cell>
          <cell r="BB232">
            <v>11152.285340000002</v>
          </cell>
          <cell r="BC232">
            <v>7511.5308000000077</v>
          </cell>
          <cell r="BD232">
            <v>5794.9130800000275</v>
          </cell>
          <cell r="BE232">
            <v>149345.6554347761</v>
          </cell>
          <cell r="BF232">
            <v>7227.4236999999266</v>
          </cell>
          <cell r="BG232">
            <v>8088.7827999999863</v>
          </cell>
          <cell r="BH232">
            <v>12597.696300000011</v>
          </cell>
          <cell r="BI232">
            <v>14550.270000000019</v>
          </cell>
          <cell r="BJ232">
            <v>16843.127700000012</v>
          </cell>
          <cell r="BK232">
            <v>17893.847999999998</v>
          </cell>
          <cell r="BL232">
            <v>16196.228999999992</v>
          </cell>
          <cell r="BM232">
            <v>16222.572799999994</v>
          </cell>
          <cell r="BN232">
            <v>14300.076000000001</v>
          </cell>
          <cell r="BO232">
            <v>11593.398599999957</v>
          </cell>
          <cell r="BP232">
            <v>7808.6400000001304</v>
          </cell>
          <cell r="BQ232">
            <v>6023.5905347769149</v>
          </cell>
          <cell r="BR232">
            <v>150720.60502161272</v>
          </cell>
          <cell r="BS232">
            <v>7294.025959999999</v>
          </cell>
          <cell r="BT232">
            <v>8163.3045200000051</v>
          </cell>
          <cell r="BU232">
            <v>12713.74635000003</v>
          </cell>
          <cell r="BV232">
            <v>14684.326500000025</v>
          </cell>
          <cell r="BW232">
            <v>16998.300990000018</v>
          </cell>
          <cell r="BX232">
            <v>18058.736399999994</v>
          </cell>
          <cell r="BY232">
            <v>16345.506400000013</v>
          </cell>
          <cell r="BZ232">
            <v>16372.028450000013</v>
          </cell>
          <cell r="CA232">
            <v>14431.857599999988</v>
          </cell>
          <cell r="CB232">
            <v>11700.229869999981</v>
          </cell>
          <cell r="CC232">
            <v>7880.5740000000224</v>
          </cell>
          <cell r="CD232">
            <v>6077.9679816127755</v>
          </cell>
          <cell r="CE232">
            <v>152374.76400595065</v>
          </cell>
          <cell r="CF232">
            <v>7359.7968000001274</v>
          </cell>
          <cell r="CG232">
            <v>8531.045999999973</v>
          </cell>
          <cell r="CH232">
            <v>12828.330720000027</v>
          </cell>
          <cell r="CI232">
            <v>14816.735999999975</v>
          </cell>
          <cell r="CJ232">
            <v>17151.536160000018</v>
          </cell>
          <cell r="CK232">
            <v>18221.565600000002</v>
          </cell>
          <cell r="CL232">
            <v>16492.806000000011</v>
          </cell>
          <cell r="CM232">
            <v>16519.634640000004</v>
          </cell>
          <cell r="CN232">
            <v>14561.9424</v>
          </cell>
          <cell r="CO232">
            <v>11805.695279999985</v>
          </cell>
          <cell r="CP232">
            <v>7951.6295999999857</v>
          </cell>
          <cell r="CQ232">
            <v>6134.0448059511837</v>
          </cell>
          <cell r="CR232">
            <v>157625.42353919614</v>
          </cell>
          <cell r="CS232">
            <v>7628.0925000000279</v>
          </cell>
          <cell r="CT232">
            <v>8537.234999999986</v>
          </cell>
          <cell r="CU232">
            <v>13296.09375</v>
          </cell>
          <cell r="CV232">
            <v>15356.902500000026</v>
          </cell>
          <cell r="CW232">
            <v>17776.880250000046</v>
          </cell>
          <cell r="CX232">
            <v>18885.892500000016</v>
          </cell>
          <cell r="CY232">
            <v>17094.120750000002</v>
          </cell>
          <cell r="CZ232">
            <v>17121.997499999998</v>
          </cell>
          <cell r="DA232">
            <v>15092.842499999999</v>
          </cell>
          <cell r="DB232">
            <v>12236.103000000003</v>
          </cell>
          <cell r="DC232">
            <v>8241.5024999999441</v>
          </cell>
          <cell r="DD232">
            <v>6357.760789196007</v>
          </cell>
          <cell r="DE232">
            <v>158928.55229405966</v>
          </cell>
          <cell r="DF232">
            <v>7691.1620000000112</v>
          </cell>
          <cell r="DG232">
            <v>8607.8025599999819</v>
          </cell>
          <cell r="DH232">
            <v>13405.969839999976</v>
          </cell>
          <cell r="DI232">
            <v>15483.890399999975</v>
          </cell>
          <cell r="DJ232">
            <v>17923.788320000051</v>
          </cell>
          <cell r="DK232">
            <v>19042.012800000026</v>
          </cell>
          <cell r="DL232">
            <v>17235.459360000008</v>
          </cell>
          <cell r="DM232">
            <v>17263.472199999989</v>
          </cell>
          <cell r="DN232">
            <v>15217.540799999988</v>
          </cell>
          <cell r="DO232">
            <v>12337.288240000024</v>
          </cell>
          <cell r="DP232">
            <v>8309.6879999999655</v>
          </cell>
          <cell r="DQ232">
            <v>6410.4777740597492</v>
          </cell>
          <cell r="DR232">
            <v>162313.03035972361</v>
          </cell>
          <cell r="DS232">
            <v>7854.0750599999446</v>
          </cell>
          <cell r="DT232">
            <v>8790.1195200000075</v>
          </cell>
          <cell r="DU232">
            <v>13689.918059999996</v>
          </cell>
          <cell r="DV232">
            <v>15829.694630144688</v>
          </cell>
          <cell r="DW232">
            <v>18303.510420000006</v>
          </cell>
          <cell r="DX232">
            <v>19445.423399999971</v>
          </cell>
          <cell r="DY232">
            <v>17600.525280000002</v>
          </cell>
          <cell r="DZ232">
            <v>17629.178580000007</v>
          </cell>
          <cell r="EA232">
            <v>15539.986800000013</v>
          </cell>
          <cell r="EB232">
            <v>12598.602119999996</v>
          </cell>
          <cell r="EC232">
            <v>8485.7291999999434</v>
          </cell>
          <cell r="ED232">
            <v>6546.2672895782162</v>
          </cell>
        </row>
        <row r="234">
          <cell r="A234" t="str">
            <v>Total Other Generation</v>
          </cell>
          <cell r="F234">
            <v>6636.4111799999955</v>
          </cell>
          <cell r="G234">
            <v>7427.3572799999965</v>
          </cell>
          <cell r="H234">
            <v>11567.482289999985</v>
          </cell>
          <cell r="I234">
            <v>13360.4856</v>
          </cell>
          <cell r="J234">
            <v>15465.74841</v>
          </cell>
          <cell r="K234">
            <v>16430.6394</v>
          </cell>
          <cell r="L234">
            <v>14871.821580000003</v>
          </cell>
          <cell r="M234">
            <v>14895.999719999993</v>
          </cell>
          <cell r="N234">
            <v>13130.699399999998</v>
          </cell>
          <cell r="O234">
            <v>10645.373340000006</v>
          </cell>
          <cell r="P234">
            <v>7170.130799999999</v>
          </cell>
          <cell r="Q234">
            <v>5531.4623699999938</v>
          </cell>
          <cell r="R234">
            <v>138613.89824000001</v>
          </cell>
          <cell r="S234">
            <v>6708.02304</v>
          </cell>
          <cell r="T234">
            <v>7507.5123199999944</v>
          </cell>
          <cell r="U234">
            <v>11692.366720000005</v>
          </cell>
          <cell r="V234">
            <v>13504.665600000008</v>
          </cell>
          <cell r="W234">
            <v>15632.709760000012</v>
          </cell>
          <cell r="X234">
            <v>16608</v>
          </cell>
          <cell r="Y234">
            <v>15032.351360000001</v>
          </cell>
          <cell r="Z234">
            <v>15056.814079999996</v>
          </cell>
          <cell r="AA234">
            <v>13272.441600000006</v>
          </cell>
          <cell r="AB234">
            <v>10760.283519999997</v>
          </cell>
          <cell r="AC234">
            <v>7247.5007999999943</v>
          </cell>
          <cell r="AD234">
            <v>5591.2294399999955</v>
          </cell>
          <cell r="AE234">
            <v>142505.91431999998</v>
          </cell>
          <cell r="AF234">
            <v>6883.0713600000017</v>
          </cell>
          <cell r="AG234">
            <v>7978.5664200000028</v>
          </cell>
          <cell r="AH234">
            <v>11997.45756000001</v>
          </cell>
          <cell r="AI234">
            <v>13857.089399999997</v>
          </cell>
          <cell r="AJ234">
            <v>16040.599080000015</v>
          </cell>
          <cell r="AK234">
            <v>17041.325400000002</v>
          </cell>
          <cell r="AL234">
            <v>15424.589399999997</v>
          </cell>
          <cell r="AM234">
            <v>15449.73474</v>
          </cell>
          <cell r="AN234">
            <v>13618.756800000003</v>
          </cell>
          <cell r="AO234">
            <v>11041.054859999989</v>
          </cell>
          <cell r="AP234">
            <v>7436.5829999999987</v>
          </cell>
          <cell r="AQ234">
            <v>5737.0862999999954</v>
          </cell>
          <cell r="AR234">
            <v>143664.04180999985</v>
          </cell>
          <cell r="AS234">
            <v>6952.4044100000174</v>
          </cell>
          <cell r="AT234">
            <v>7781.0476800000179</v>
          </cell>
          <cell r="AU234">
            <v>12118.360349999974</v>
          </cell>
          <cell r="AV234">
            <v>13996.695300000021</v>
          </cell>
          <cell r="AW234">
            <v>16202.282370000001</v>
          </cell>
          <cell r="AX234">
            <v>17213.097299999994</v>
          </cell>
          <cell r="AY234">
            <v>15580.013169999991</v>
          </cell>
          <cell r="AZ234">
            <v>15605.394109999994</v>
          </cell>
          <cell r="BA234">
            <v>13756.017900000006</v>
          </cell>
          <cell r="BB234">
            <v>11152.285340000002</v>
          </cell>
          <cell r="BC234">
            <v>7511.5308000000077</v>
          </cell>
          <cell r="BD234">
            <v>5794.9130800000275</v>
          </cell>
          <cell r="BE234">
            <v>149345.6554347761</v>
          </cell>
          <cell r="BF234">
            <v>7227.4236999999266</v>
          </cell>
          <cell r="BG234">
            <v>8088.7827999999863</v>
          </cell>
          <cell r="BH234">
            <v>12597.696300000011</v>
          </cell>
          <cell r="BI234">
            <v>14550.270000000019</v>
          </cell>
          <cell r="BJ234">
            <v>16843.127700000012</v>
          </cell>
          <cell r="BK234">
            <v>17893.847999999998</v>
          </cell>
          <cell r="BL234">
            <v>16196.228999999992</v>
          </cell>
          <cell r="BM234">
            <v>16222.572799999994</v>
          </cell>
          <cell r="BN234">
            <v>14300.076000000001</v>
          </cell>
          <cell r="BO234">
            <v>11593.398599999957</v>
          </cell>
          <cell r="BP234">
            <v>7808.6400000001304</v>
          </cell>
          <cell r="BQ234">
            <v>6023.5905347769149</v>
          </cell>
          <cell r="BR234">
            <v>150720.60502161272</v>
          </cell>
          <cell r="BS234">
            <v>7294.025959999999</v>
          </cell>
          <cell r="BT234">
            <v>8163.3045200000051</v>
          </cell>
          <cell r="BU234">
            <v>12713.74635000003</v>
          </cell>
          <cell r="BV234">
            <v>14684.326500000025</v>
          </cell>
          <cell r="BW234">
            <v>16998.300990000018</v>
          </cell>
          <cell r="BX234">
            <v>18058.736399999994</v>
          </cell>
          <cell r="BY234">
            <v>16345.506400000013</v>
          </cell>
          <cell r="BZ234">
            <v>16372.028450000013</v>
          </cell>
          <cell r="CA234">
            <v>14431.857599999988</v>
          </cell>
          <cell r="CB234">
            <v>11700.229869999981</v>
          </cell>
          <cell r="CC234">
            <v>7880.5740000000224</v>
          </cell>
          <cell r="CD234">
            <v>6077.9679816127755</v>
          </cell>
          <cell r="CE234">
            <v>152374.76400595065</v>
          </cell>
          <cell r="CF234">
            <v>7359.7968000001274</v>
          </cell>
          <cell r="CG234">
            <v>8531.045999999973</v>
          </cell>
          <cell r="CH234">
            <v>12828.330720000027</v>
          </cell>
          <cell r="CI234">
            <v>14816.735999999975</v>
          </cell>
          <cell r="CJ234">
            <v>17151.536160000018</v>
          </cell>
          <cell r="CK234">
            <v>18221.565600000002</v>
          </cell>
          <cell r="CL234">
            <v>16492.806000000011</v>
          </cell>
          <cell r="CM234">
            <v>16519.634640000004</v>
          </cell>
          <cell r="CN234">
            <v>14561.9424</v>
          </cell>
          <cell r="CO234">
            <v>11805.695279999985</v>
          </cell>
          <cell r="CP234">
            <v>7951.6295999999857</v>
          </cell>
          <cell r="CQ234">
            <v>6134.0448059511837</v>
          </cell>
          <cell r="CR234">
            <v>157625.42353919614</v>
          </cell>
          <cell r="CS234">
            <v>7628.0925000000279</v>
          </cell>
          <cell r="CT234">
            <v>8537.234999999986</v>
          </cell>
          <cell r="CU234">
            <v>13296.09375</v>
          </cell>
          <cell r="CV234">
            <v>15356.902500000026</v>
          </cell>
          <cell r="CW234">
            <v>17776.880250000046</v>
          </cell>
          <cell r="CX234">
            <v>18885.892500000016</v>
          </cell>
          <cell r="CY234">
            <v>17094.120750000002</v>
          </cell>
          <cell r="CZ234">
            <v>17121.997499999998</v>
          </cell>
          <cell r="DA234">
            <v>15092.842499999999</v>
          </cell>
          <cell r="DB234">
            <v>12236.103000000003</v>
          </cell>
          <cell r="DC234">
            <v>8241.5024999999441</v>
          </cell>
          <cell r="DD234">
            <v>6357.760789196007</v>
          </cell>
          <cell r="DE234">
            <v>158928.55229405966</v>
          </cell>
          <cell r="DF234">
            <v>7691.1620000000112</v>
          </cell>
          <cell r="DG234">
            <v>8607.8025599999819</v>
          </cell>
          <cell r="DH234">
            <v>13405.969839999976</v>
          </cell>
          <cell r="DI234">
            <v>15483.890399999975</v>
          </cell>
          <cell r="DJ234">
            <v>17923.788320000051</v>
          </cell>
          <cell r="DK234">
            <v>19042.012800000026</v>
          </cell>
          <cell r="DL234">
            <v>17235.459360000008</v>
          </cell>
          <cell r="DM234">
            <v>17263.472199999989</v>
          </cell>
          <cell r="DN234">
            <v>15217.540799999988</v>
          </cell>
          <cell r="DO234">
            <v>12337.288240000024</v>
          </cell>
          <cell r="DP234">
            <v>8309.6879999999655</v>
          </cell>
          <cell r="DQ234">
            <v>6410.4777740597492</v>
          </cell>
          <cell r="DR234">
            <v>162313.03035972361</v>
          </cell>
          <cell r="DS234">
            <v>7854.0750599999446</v>
          </cell>
          <cell r="DT234">
            <v>8790.1195200000075</v>
          </cell>
          <cell r="DU234">
            <v>13689.918059999996</v>
          </cell>
          <cell r="DV234">
            <v>15829.694630144688</v>
          </cell>
          <cell r="DW234">
            <v>18303.510420000006</v>
          </cell>
          <cell r="DX234">
            <v>19445.423399999971</v>
          </cell>
          <cell r="DY234">
            <v>17600.525280000002</v>
          </cell>
          <cell r="DZ234">
            <v>17629.178580000007</v>
          </cell>
          <cell r="EA234">
            <v>15539.986800000013</v>
          </cell>
          <cell r="EB234">
            <v>12598.602119999996</v>
          </cell>
          <cell r="EC234">
            <v>8485.7291999999434</v>
          </cell>
          <cell r="ED234">
            <v>6546.2672895782162</v>
          </cell>
        </row>
        <row r="236">
          <cell r="A236" t="str">
            <v>IRP Resources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-544978.68500000052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-546208.29999999981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-546208.29999999981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-604051.20000000019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1">
          <cell r="A261" t="str">
            <v>Total IRP Resources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-544978.68500000052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-604051.20000000019</v>
          </cell>
          <cell r="R261">
            <v>-546208.29999999981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-546208.29999999981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3">
          <cell r="A263" t="str">
            <v>Growth Station Resources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-563.27810000000318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-25.410000000003492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-25.410000000003492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-3831.5544000000009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-3831.5544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-2462.0810000000001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-2462.0810000000001</v>
          </cell>
          <cell r="CC268">
            <v>0</v>
          </cell>
          <cell r="CD268">
            <v>0</v>
          </cell>
          <cell r="CE268">
            <v>-1227.2732999999998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-1227.2732999999998</v>
          </cell>
          <cell r="CP268">
            <v>0</v>
          </cell>
          <cell r="CQ268">
            <v>0</v>
          </cell>
          <cell r="CR268">
            <v>-6413.5060000000012</v>
          </cell>
          <cell r="CS268">
            <v>0</v>
          </cell>
          <cell r="CT268">
            <v>0</v>
          </cell>
          <cell r="CU268">
            <v>-1003.8029999999999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-5409.7030000000013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-2149.2459000000017</v>
          </cell>
          <cell r="DF268">
            <v>0</v>
          </cell>
          <cell r="DG268">
            <v>0</v>
          </cell>
          <cell r="DH268">
            <v>-2149.2458999999999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-44.037109999999984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-44.037109999999984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-206.04494999999997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-206.04495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2">
          <cell r="A272" t="str">
            <v>Total Growth Station Resources</v>
          </cell>
          <cell r="F272">
            <v>0</v>
          </cell>
          <cell r="G272">
            <v>0</v>
          </cell>
          <cell r="H272">
            <v>-563.2780999999959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-25.410000000032596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-25.410000000003492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-3831.5544000000227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-3831.5544000000009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-2462.0810000000001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-2462.0810000000001</v>
          </cell>
          <cell r="CC272">
            <v>0</v>
          </cell>
          <cell r="CD272">
            <v>0</v>
          </cell>
          <cell r="CE272">
            <v>-1271.31041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-44.037109999999984</v>
          </cell>
          <cell r="CL272">
            <v>0</v>
          </cell>
          <cell r="CM272">
            <v>0</v>
          </cell>
          <cell r="CN272">
            <v>0</v>
          </cell>
          <cell r="CO272">
            <v>-1227.2732999999998</v>
          </cell>
          <cell r="CP272">
            <v>0</v>
          </cell>
          <cell r="CQ272">
            <v>0</v>
          </cell>
          <cell r="CR272">
            <v>-6619.5509500000007</v>
          </cell>
          <cell r="CS272">
            <v>0</v>
          </cell>
          <cell r="CT272">
            <v>0</v>
          </cell>
          <cell r="CU272">
            <v>-1003.8029999999999</v>
          </cell>
          <cell r="CV272">
            <v>0</v>
          </cell>
          <cell r="CW272">
            <v>0</v>
          </cell>
          <cell r="CX272">
            <v>-206.04495</v>
          </cell>
          <cell r="CY272">
            <v>0</v>
          </cell>
          <cell r="CZ272">
            <v>-5409.7030000000013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-2149.2459000000017</v>
          </cell>
          <cell r="DF272">
            <v>0</v>
          </cell>
          <cell r="DG272">
            <v>0</v>
          </cell>
          <cell r="DH272">
            <v>-2149.2458999999999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 t="str">
            <v>=</v>
          </cell>
          <cell r="G273" t="str">
            <v>=</v>
          </cell>
          <cell r="H273" t="str">
            <v>=</v>
          </cell>
          <cell r="I273" t="str">
            <v>=</v>
          </cell>
          <cell r="J273" t="str">
            <v>=</v>
          </cell>
          <cell r="K273" t="str">
            <v>=</v>
          </cell>
          <cell r="L273" t="str">
            <v>=</v>
          </cell>
          <cell r="M273" t="str">
            <v>=</v>
          </cell>
          <cell r="N273" t="str">
            <v>=</v>
          </cell>
          <cell r="O273" t="str">
            <v>=</v>
          </cell>
          <cell r="P273" t="str">
            <v>=</v>
          </cell>
          <cell r="Q273" t="str">
            <v>=</v>
          </cell>
          <cell r="R273" t="str">
            <v>=</v>
          </cell>
          <cell r="S273" t="str">
            <v>=</v>
          </cell>
          <cell r="T273" t="str">
            <v>=</v>
          </cell>
          <cell r="U273" t="str">
            <v>=</v>
          </cell>
          <cell r="V273" t="str">
            <v>=</v>
          </cell>
          <cell r="W273" t="str">
            <v>=</v>
          </cell>
          <cell r="X273" t="str">
            <v>=</v>
          </cell>
          <cell r="Y273" t="str">
            <v>=</v>
          </cell>
          <cell r="Z273" t="str">
            <v>=</v>
          </cell>
          <cell r="AA273" t="str">
            <v>=</v>
          </cell>
          <cell r="AB273" t="str">
            <v>=</v>
          </cell>
          <cell r="AC273" t="str">
            <v>=</v>
          </cell>
          <cell r="AD273" t="str">
            <v>=</v>
          </cell>
          <cell r="AE273" t="str">
            <v>=</v>
          </cell>
          <cell r="AF273" t="str">
            <v>=</v>
          </cell>
          <cell r="AG273" t="str">
            <v>=</v>
          </cell>
          <cell r="AH273" t="str">
            <v>=</v>
          </cell>
          <cell r="AI273" t="str">
            <v>=</v>
          </cell>
          <cell r="AJ273" t="str">
            <v>=</v>
          </cell>
          <cell r="AK273" t="str">
            <v>=</v>
          </cell>
          <cell r="AL273" t="str">
            <v>=</v>
          </cell>
          <cell r="AM273" t="str">
            <v>=</v>
          </cell>
          <cell r="AN273" t="str">
            <v>=</v>
          </cell>
          <cell r="AO273" t="str">
            <v>=</v>
          </cell>
          <cell r="AP273" t="str">
            <v>=</v>
          </cell>
          <cell r="AQ273" t="str">
            <v>=</v>
          </cell>
          <cell r="AR273" t="str">
            <v>=</v>
          </cell>
          <cell r="AS273" t="str">
            <v>=</v>
          </cell>
          <cell r="AT273" t="str">
            <v>=</v>
          </cell>
          <cell r="AU273" t="str">
            <v>=</v>
          </cell>
          <cell r="AV273" t="str">
            <v>=</v>
          </cell>
          <cell r="AW273" t="str">
            <v>=</v>
          </cell>
          <cell r="AX273" t="str">
            <v>=</v>
          </cell>
          <cell r="AY273" t="str">
            <v>=</v>
          </cell>
          <cell r="AZ273" t="str">
            <v>=</v>
          </cell>
          <cell r="BA273" t="str">
            <v>=</v>
          </cell>
          <cell r="BB273" t="str">
            <v>=</v>
          </cell>
          <cell r="BC273" t="str">
            <v>=</v>
          </cell>
          <cell r="BD273" t="str">
            <v>=</v>
          </cell>
          <cell r="BE273" t="str">
            <v>=</v>
          </cell>
          <cell r="BF273" t="str">
            <v>=</v>
          </cell>
          <cell r="BG273" t="str">
            <v>=</v>
          </cell>
          <cell r="BH273" t="str">
            <v>=</v>
          </cell>
          <cell r="BI273" t="str">
            <v>=</v>
          </cell>
          <cell r="BJ273" t="str">
            <v>=</v>
          </cell>
          <cell r="BK273" t="str">
            <v>=</v>
          </cell>
          <cell r="BL273" t="str">
            <v>=</v>
          </cell>
          <cell r="BM273" t="str">
            <v>=</v>
          </cell>
          <cell r="BN273" t="str">
            <v>=</v>
          </cell>
          <cell r="BO273" t="str">
            <v>=</v>
          </cell>
          <cell r="BP273" t="str">
            <v>=</v>
          </cell>
          <cell r="BQ273" t="str">
            <v>=</v>
          </cell>
          <cell r="BR273" t="str">
            <v>=</v>
          </cell>
          <cell r="BS273" t="str">
            <v>=</v>
          </cell>
          <cell r="BT273" t="str">
            <v>=</v>
          </cell>
          <cell r="BU273" t="str">
            <v>=</v>
          </cell>
          <cell r="BV273" t="str">
            <v>=</v>
          </cell>
          <cell r="BW273" t="str">
            <v>=</v>
          </cell>
          <cell r="BX273" t="str">
            <v>=</v>
          </cell>
          <cell r="BY273" t="str">
            <v>=</v>
          </cell>
          <cell r="BZ273" t="str">
            <v>=</v>
          </cell>
          <cell r="CA273" t="str">
            <v>=</v>
          </cell>
          <cell r="CB273" t="str">
            <v>=</v>
          </cell>
          <cell r="CC273" t="str">
            <v>=</v>
          </cell>
          <cell r="CD273" t="str">
            <v>=</v>
          </cell>
          <cell r="CE273" t="str">
            <v>=</v>
          </cell>
          <cell r="CF273" t="str">
            <v>=</v>
          </cell>
          <cell r="CG273" t="str">
            <v>=</v>
          </cell>
          <cell r="CH273" t="str">
            <v>=</v>
          </cell>
          <cell r="CI273" t="str">
            <v>=</v>
          </cell>
          <cell r="CJ273" t="str">
            <v>=</v>
          </cell>
          <cell r="CK273" t="str">
            <v>=</v>
          </cell>
          <cell r="CL273" t="str">
            <v>=</v>
          </cell>
          <cell r="CM273" t="str">
            <v>=</v>
          </cell>
          <cell r="CN273" t="str">
            <v>=</v>
          </cell>
          <cell r="CO273" t="str">
            <v>=</v>
          </cell>
          <cell r="CP273" t="str">
            <v>=</v>
          </cell>
          <cell r="CQ273" t="str">
            <v>=</v>
          </cell>
          <cell r="CR273" t="str">
            <v>=</v>
          </cell>
          <cell r="CS273" t="str">
            <v>=</v>
          </cell>
          <cell r="CT273" t="str">
            <v>=</v>
          </cell>
          <cell r="CU273" t="str">
            <v>=</v>
          </cell>
          <cell r="CV273" t="str">
            <v>=</v>
          </cell>
          <cell r="CW273" t="str">
            <v>=</v>
          </cell>
          <cell r="CX273" t="str">
            <v>=</v>
          </cell>
          <cell r="CY273" t="str">
            <v>=</v>
          </cell>
          <cell r="CZ273" t="str">
            <v>=</v>
          </cell>
          <cell r="DA273" t="str">
            <v>=</v>
          </cell>
          <cell r="DB273" t="str">
            <v>=</v>
          </cell>
          <cell r="DC273" t="str">
            <v>=</v>
          </cell>
          <cell r="DD273" t="str">
            <v>=</v>
          </cell>
          <cell r="DE273" t="str">
            <v>=</v>
          </cell>
          <cell r="DF273" t="str">
            <v>=</v>
          </cell>
          <cell r="DG273" t="str">
            <v>=</v>
          </cell>
          <cell r="DH273" t="str">
            <v>=</v>
          </cell>
          <cell r="DI273" t="str">
            <v>=</v>
          </cell>
          <cell r="DJ273" t="str">
            <v>=</v>
          </cell>
          <cell r="DK273" t="str">
            <v>=</v>
          </cell>
          <cell r="DL273" t="str">
            <v>=</v>
          </cell>
          <cell r="DM273" t="str">
            <v>=</v>
          </cell>
          <cell r="DN273" t="str">
            <v>=</v>
          </cell>
          <cell r="DO273" t="str">
            <v>=</v>
          </cell>
          <cell r="DP273" t="str">
            <v>=</v>
          </cell>
          <cell r="DQ273" t="str">
            <v>=</v>
          </cell>
          <cell r="DR273" t="str">
            <v>=</v>
          </cell>
          <cell r="DS273" t="str">
            <v>=</v>
          </cell>
          <cell r="DT273" t="str">
            <v>=</v>
          </cell>
          <cell r="DU273" t="str">
            <v>=</v>
          </cell>
          <cell r="DV273" t="str">
            <v>=</v>
          </cell>
          <cell r="DW273" t="str">
            <v>=</v>
          </cell>
          <cell r="DX273" t="str">
            <v>=</v>
          </cell>
          <cell r="DY273" t="str">
            <v>=</v>
          </cell>
          <cell r="DZ273" t="str">
            <v>=</v>
          </cell>
          <cell r="EA273" t="str">
            <v>=</v>
          </cell>
          <cell r="EB273" t="str">
            <v>=</v>
          </cell>
          <cell r="EC273" t="str">
            <v>=</v>
          </cell>
          <cell r="ED273" t="str">
            <v>=</v>
          </cell>
        </row>
        <row r="274">
          <cell r="A274" t="str">
            <v>Net Power Cost</v>
          </cell>
          <cell r="F274">
            <v>-263290.26267319918</v>
          </cell>
          <cell r="G274">
            <v>-265725.20518563688</v>
          </cell>
          <cell r="H274">
            <v>-402814.61265413463</v>
          </cell>
          <cell r="I274">
            <v>-378738.46771040559</v>
          </cell>
          <cell r="J274">
            <v>-413770.97521829605</v>
          </cell>
          <cell r="K274">
            <v>-451141.94819305837</v>
          </cell>
          <cell r="L274">
            <v>-582704.77916172147</v>
          </cell>
          <cell r="M274">
            <v>-554261.81997779012</v>
          </cell>
          <cell r="N274">
            <v>-409729.59201587737</v>
          </cell>
          <cell r="O274">
            <v>-320270.96322387457</v>
          </cell>
          <cell r="P274">
            <v>-203692.75308698416</v>
          </cell>
          <cell r="Q274">
            <v>-191282.86802358925</v>
          </cell>
          <cell r="R274">
            <v>-4227874.1827335358</v>
          </cell>
          <cell r="S274">
            <v>-250953.2529425025</v>
          </cell>
          <cell r="T274">
            <v>-248686.91331158578</v>
          </cell>
          <cell r="U274">
            <v>-359026.24945445359</v>
          </cell>
          <cell r="V274">
            <v>-372695.81461049616</v>
          </cell>
          <cell r="W274">
            <v>-425749.97900538146</v>
          </cell>
          <cell r="X274">
            <v>-434083.73903523386</v>
          </cell>
          <cell r="Y274">
            <v>-521689.5079703629</v>
          </cell>
          <cell r="Z274">
            <v>-498455.44491460919</v>
          </cell>
          <cell r="AA274">
            <v>-423338.38007266819</v>
          </cell>
          <cell r="AB274">
            <v>-314886.38491360843</v>
          </cell>
          <cell r="AC274">
            <v>-216469.96017991006</v>
          </cell>
          <cell r="AD274">
            <v>-161838.55632296205</v>
          </cell>
          <cell r="AE274">
            <v>-3226136.8182268143</v>
          </cell>
          <cell r="AF274">
            <v>-192144.2874878943</v>
          </cell>
          <cell r="AG274">
            <v>-205321.84344348311</v>
          </cell>
          <cell r="AH274">
            <v>-291976.36125738919</v>
          </cell>
          <cell r="AI274">
            <v>-270863.72254377604</v>
          </cell>
          <cell r="AJ274">
            <v>-283154.05397741497</v>
          </cell>
          <cell r="AK274">
            <v>-329295.34160219133</v>
          </cell>
          <cell r="AL274">
            <v>-421168.98056066036</v>
          </cell>
          <cell r="AM274">
            <v>-381422.92066505551</v>
          </cell>
          <cell r="AN274">
            <v>-302257.10003831983</v>
          </cell>
          <cell r="AO274">
            <v>-254186.55035126209</v>
          </cell>
          <cell r="AP274">
            <v>-153089.21650367975</v>
          </cell>
          <cell r="AQ274">
            <v>-141256.43979547918</v>
          </cell>
          <cell r="AR274">
            <v>-3221527.5820026398</v>
          </cell>
          <cell r="AS274">
            <v>-158339.05613331497</v>
          </cell>
          <cell r="AT274">
            <v>-155179.30199550092</v>
          </cell>
          <cell r="AU274">
            <v>-255714.43081527948</v>
          </cell>
          <cell r="AV274">
            <v>-289513.49502192438</v>
          </cell>
          <cell r="AW274">
            <v>-323736.6373064816</v>
          </cell>
          <cell r="AX274">
            <v>-349705.85158053041</v>
          </cell>
          <cell r="AY274">
            <v>-330317.20717656612</v>
          </cell>
          <cell r="AZ274">
            <v>-402054.49479630589</v>
          </cell>
          <cell r="BA274">
            <v>-415715.40784798563</v>
          </cell>
          <cell r="BB274">
            <v>-275690.51578070223</v>
          </cell>
          <cell r="BC274">
            <v>-151828.27455201745</v>
          </cell>
          <cell r="BD274">
            <v>-113732.90899583697</v>
          </cell>
          <cell r="BE274">
            <v>-3749581.2205049992</v>
          </cell>
          <cell r="BF274">
            <v>-183359.04609930515</v>
          </cell>
          <cell r="BG274">
            <v>-203007.19236885011</v>
          </cell>
          <cell r="BH274">
            <v>-316400.3023878336</v>
          </cell>
          <cell r="BI274">
            <v>-343454.06350171566</v>
          </cell>
          <cell r="BJ274">
            <v>-345919.08147607744</v>
          </cell>
          <cell r="BK274">
            <v>-363297.08094862103</v>
          </cell>
          <cell r="BL274">
            <v>-373367.80683684349</v>
          </cell>
          <cell r="BM274">
            <v>-499364.80299702287</v>
          </cell>
          <cell r="BN274">
            <v>-458832.33268326521</v>
          </cell>
          <cell r="BO274">
            <v>-309270.19735147059</v>
          </cell>
          <cell r="BP274">
            <v>-192362.98572267592</v>
          </cell>
          <cell r="BQ274">
            <v>-160946.32813149691</v>
          </cell>
          <cell r="BR274">
            <v>-3924904.9923317432</v>
          </cell>
          <cell r="BS274">
            <v>-185923.8176535666</v>
          </cell>
          <cell r="BT274">
            <v>-209713.4317048192</v>
          </cell>
          <cell r="BU274">
            <v>-327456.0632186234</v>
          </cell>
          <cell r="BV274">
            <v>-367847.7441843152</v>
          </cell>
          <cell r="BW274">
            <v>-381741.65741655231</v>
          </cell>
          <cell r="BX274">
            <v>-384008.02961543202</v>
          </cell>
          <cell r="BY274">
            <v>-406447.04712611437</v>
          </cell>
          <cell r="BZ274">
            <v>-493194.58942505717</v>
          </cell>
          <cell r="CA274">
            <v>-494373.32552348077</v>
          </cell>
          <cell r="CB274">
            <v>-321383.73622867465</v>
          </cell>
          <cell r="CC274">
            <v>-186743.46029466391</v>
          </cell>
          <cell r="CD274">
            <v>-166072.0899399519</v>
          </cell>
          <cell r="CE274">
            <v>-3994026.9631886482</v>
          </cell>
          <cell r="CF274">
            <v>-177023.64625155926</v>
          </cell>
          <cell r="CG274">
            <v>-227554.29021187127</v>
          </cell>
          <cell r="CH274">
            <v>-346656.68181729317</v>
          </cell>
          <cell r="CI274">
            <v>-363480.12883862853</v>
          </cell>
          <cell r="CJ274">
            <v>-397025.06236127019</v>
          </cell>
          <cell r="CK274">
            <v>-427879.33357346058</v>
          </cell>
          <cell r="CL274">
            <v>-434845.92739793658</v>
          </cell>
          <cell r="CM274">
            <v>-499292.65330156684</v>
          </cell>
          <cell r="CN274">
            <v>-473073.09457547963</v>
          </cell>
          <cell r="CO274">
            <v>-319624.17698554695</v>
          </cell>
          <cell r="CP274">
            <v>-179509.84599235654</v>
          </cell>
          <cell r="CQ274">
            <v>-148062.12188154459</v>
          </cell>
          <cell r="CR274">
            <v>-4129724.5872671604</v>
          </cell>
          <cell r="CS274">
            <v>-182831.00642895699</v>
          </cell>
          <cell r="CT274">
            <v>-214381.98216827214</v>
          </cell>
          <cell r="CU274">
            <v>-337225.31648108363</v>
          </cell>
          <cell r="CV274">
            <v>-358356.87293595076</v>
          </cell>
          <cell r="CW274">
            <v>-401209.7643275708</v>
          </cell>
          <cell r="CX274">
            <v>-458298.114211604</v>
          </cell>
          <cell r="CY274">
            <v>-455617.9785964191</v>
          </cell>
          <cell r="CZ274">
            <v>-519037.15761959553</v>
          </cell>
          <cell r="DA274">
            <v>-494707.56743252277</v>
          </cell>
          <cell r="DB274">
            <v>-341364.444740206</v>
          </cell>
          <cell r="DC274">
            <v>-210306.71898314357</v>
          </cell>
          <cell r="DD274">
            <v>-156387.66334214807</v>
          </cell>
          <cell r="DE274">
            <v>-4321972.5966477394</v>
          </cell>
          <cell r="DF274">
            <v>-189279.0103521347</v>
          </cell>
          <cell r="DG274">
            <v>-225062.61863346398</v>
          </cell>
          <cell r="DH274">
            <v>-361463.99920737743</v>
          </cell>
          <cell r="DI274">
            <v>-382121.60222014785</v>
          </cell>
          <cell r="DJ274">
            <v>-427295.02272294462</v>
          </cell>
          <cell r="DK274">
            <v>-484057.35824254155</v>
          </cell>
          <cell r="DL274">
            <v>-480153.24436563253</v>
          </cell>
          <cell r="DM274">
            <v>-527393.65523484349</v>
          </cell>
          <cell r="DN274">
            <v>-518002.58712998033</v>
          </cell>
          <cell r="DO274">
            <v>-354399.0633892417</v>
          </cell>
          <cell r="DP274">
            <v>-205640.62073814869</v>
          </cell>
          <cell r="DQ274">
            <v>-167103.81441113353</v>
          </cell>
          <cell r="DR274">
            <v>-4471062.5300028324</v>
          </cell>
          <cell r="DS274">
            <v>-197422.12552413344</v>
          </cell>
          <cell r="DT274">
            <v>-235519.90119805932</v>
          </cell>
          <cell r="DU274">
            <v>-387821.33682280779</v>
          </cell>
          <cell r="DV274">
            <v>-395019.49688088894</v>
          </cell>
          <cell r="DW274">
            <v>-437001.66897252202</v>
          </cell>
          <cell r="DX274">
            <v>-505378.89180794358</v>
          </cell>
          <cell r="DY274">
            <v>-455730.29523637891</v>
          </cell>
          <cell r="DZ274">
            <v>-581249.42594221234</v>
          </cell>
          <cell r="EA274">
            <v>-511841.05889707804</v>
          </cell>
          <cell r="EB274">
            <v>-368280.86264556646</v>
          </cell>
          <cell r="EC274">
            <v>-229219.96329303086</v>
          </cell>
          <cell r="ED274">
            <v>-166577.502782166</v>
          </cell>
        </row>
        <row r="275">
          <cell r="F275" t="str">
            <v>=</v>
          </cell>
          <cell r="G275" t="str">
            <v>=</v>
          </cell>
          <cell r="H275" t="str">
            <v>=</v>
          </cell>
          <cell r="I275" t="str">
            <v>=</v>
          </cell>
          <cell r="J275" t="str">
            <v>=</v>
          </cell>
          <cell r="K275" t="str">
            <v>=</v>
          </cell>
          <cell r="L275" t="str">
            <v>=</v>
          </cell>
          <cell r="M275" t="str">
            <v>=</v>
          </cell>
          <cell r="N275" t="str">
            <v>=</v>
          </cell>
          <cell r="O275" t="str">
            <v>=</v>
          </cell>
          <cell r="P275" t="str">
            <v>=</v>
          </cell>
          <cell r="Q275" t="str">
            <v>=</v>
          </cell>
          <cell r="R275" t="str">
            <v>=</v>
          </cell>
          <cell r="S275" t="str">
            <v>=</v>
          </cell>
          <cell r="T275" t="str">
            <v>=</v>
          </cell>
          <cell r="U275" t="str">
            <v>=</v>
          </cell>
          <cell r="V275" t="str">
            <v>=</v>
          </cell>
          <cell r="W275" t="str">
            <v>=</v>
          </cell>
          <cell r="X275" t="str">
            <v>=</v>
          </cell>
          <cell r="Y275" t="str">
            <v>=</v>
          </cell>
          <cell r="Z275" t="str">
            <v>=</v>
          </cell>
          <cell r="AA275" t="str">
            <v>=</v>
          </cell>
          <cell r="AB275" t="str">
            <v>=</v>
          </cell>
          <cell r="AC275" t="str">
            <v>=</v>
          </cell>
          <cell r="AD275" t="str">
            <v>=</v>
          </cell>
          <cell r="AE275" t="str">
            <v>=</v>
          </cell>
          <cell r="AF275" t="str">
            <v>=</v>
          </cell>
          <cell r="AG275" t="str">
            <v>=</v>
          </cell>
          <cell r="AH275" t="str">
            <v>=</v>
          </cell>
          <cell r="AI275" t="str">
            <v>=</v>
          </cell>
          <cell r="AJ275" t="str">
            <v>=</v>
          </cell>
          <cell r="AK275" t="str">
            <v>=</v>
          </cell>
          <cell r="AL275" t="str">
            <v>=</v>
          </cell>
          <cell r="AM275" t="str">
            <v>=</v>
          </cell>
          <cell r="AN275" t="str">
            <v>=</v>
          </cell>
          <cell r="AO275" t="str">
            <v>=</v>
          </cell>
          <cell r="AP275" t="str">
            <v>=</v>
          </cell>
          <cell r="AQ275" t="str">
            <v>=</v>
          </cell>
          <cell r="AR275" t="str">
            <v>=</v>
          </cell>
          <cell r="AS275" t="str">
            <v>=</v>
          </cell>
          <cell r="AT275" t="str">
            <v>=</v>
          </cell>
          <cell r="AU275" t="str">
            <v>=</v>
          </cell>
          <cell r="AV275" t="str">
            <v>=</v>
          </cell>
          <cell r="AW275" t="str">
            <v>=</v>
          </cell>
          <cell r="AX275" t="str">
            <v>=</v>
          </cell>
          <cell r="AY275" t="str">
            <v>=</v>
          </cell>
          <cell r="AZ275" t="str">
            <v>=</v>
          </cell>
          <cell r="BA275" t="str">
            <v>=</v>
          </cell>
          <cell r="BB275" t="str">
            <v>=</v>
          </cell>
          <cell r="BC275" t="str">
            <v>=</v>
          </cell>
          <cell r="BD275" t="str">
            <v>=</v>
          </cell>
          <cell r="BE275" t="str">
            <v>=</v>
          </cell>
          <cell r="BF275" t="str">
            <v>=</v>
          </cell>
          <cell r="BG275" t="str">
            <v>=</v>
          </cell>
          <cell r="BH275" t="str">
            <v>=</v>
          </cell>
          <cell r="BI275" t="str">
            <v>=</v>
          </cell>
          <cell r="BJ275" t="str">
            <v>=</v>
          </cell>
          <cell r="BK275" t="str">
            <v>=</v>
          </cell>
          <cell r="BL275" t="str">
            <v>=</v>
          </cell>
          <cell r="BM275" t="str">
            <v>=</v>
          </cell>
          <cell r="BN275" t="str">
            <v>=</v>
          </cell>
          <cell r="BO275" t="str">
            <v>=</v>
          </cell>
          <cell r="BP275" t="str">
            <v>=</v>
          </cell>
          <cell r="BQ275" t="str">
            <v>=</v>
          </cell>
          <cell r="BR275" t="str">
            <v>=</v>
          </cell>
          <cell r="BS275" t="str">
            <v>=</v>
          </cell>
          <cell r="BT275" t="str">
            <v>=</v>
          </cell>
          <cell r="BU275" t="str">
            <v>=</v>
          </cell>
          <cell r="BV275" t="str">
            <v>=</v>
          </cell>
          <cell r="BW275" t="str">
            <v>=</v>
          </cell>
          <cell r="BX275" t="str">
            <v>=</v>
          </cell>
          <cell r="BY275" t="str">
            <v>=</v>
          </cell>
          <cell r="BZ275" t="str">
            <v>=</v>
          </cell>
          <cell r="CA275" t="str">
            <v>=</v>
          </cell>
          <cell r="CB275" t="str">
            <v>=</v>
          </cell>
          <cell r="CC275" t="str">
            <v>=</v>
          </cell>
          <cell r="CD275" t="str">
            <v>=</v>
          </cell>
          <cell r="CE275" t="str">
            <v>=</v>
          </cell>
          <cell r="CF275" t="str">
            <v>=</v>
          </cell>
          <cell r="CG275" t="str">
            <v>=</v>
          </cell>
          <cell r="CH275" t="str">
            <v>=</v>
          </cell>
          <cell r="CI275" t="str">
            <v>=</v>
          </cell>
          <cell r="CJ275" t="str">
            <v>=</v>
          </cell>
          <cell r="CK275" t="str">
            <v>=</v>
          </cell>
          <cell r="CL275" t="str">
            <v>=</v>
          </cell>
          <cell r="CM275" t="str">
            <v>=</v>
          </cell>
          <cell r="CN275" t="str">
            <v>=</v>
          </cell>
          <cell r="CO275" t="str">
            <v>=</v>
          </cell>
          <cell r="CP275" t="str">
            <v>=</v>
          </cell>
          <cell r="CQ275" t="str">
            <v>=</v>
          </cell>
          <cell r="CR275" t="str">
            <v>=</v>
          </cell>
          <cell r="CS275" t="str">
            <v>=</v>
          </cell>
          <cell r="CT275" t="str">
            <v>=</v>
          </cell>
          <cell r="CU275" t="str">
            <v>=</v>
          </cell>
          <cell r="CV275" t="str">
            <v>=</v>
          </cell>
          <cell r="CW275" t="str">
            <v>=</v>
          </cell>
          <cell r="CX275" t="str">
            <v>=</v>
          </cell>
          <cell r="CY275" t="str">
            <v>=</v>
          </cell>
          <cell r="CZ275" t="str">
            <v>=</v>
          </cell>
          <cell r="DA275" t="str">
            <v>=</v>
          </cell>
          <cell r="DB275" t="str">
            <v>=</v>
          </cell>
          <cell r="DC275" t="str">
            <v>=</v>
          </cell>
          <cell r="DD275" t="str">
            <v>=</v>
          </cell>
          <cell r="DE275" t="str">
            <v>=</v>
          </cell>
          <cell r="DF275" t="str">
            <v>=</v>
          </cell>
          <cell r="DG275" t="str">
            <v>=</v>
          </cell>
          <cell r="DH275" t="str">
            <v>=</v>
          </cell>
          <cell r="DI275" t="str">
            <v>=</v>
          </cell>
          <cell r="DJ275" t="str">
            <v>=</v>
          </cell>
          <cell r="DK275" t="str">
            <v>=</v>
          </cell>
          <cell r="DL275" t="str">
            <v>=</v>
          </cell>
          <cell r="DM275" t="str">
            <v>=</v>
          </cell>
          <cell r="DN275" t="str">
            <v>=</v>
          </cell>
          <cell r="DO275" t="str">
            <v>=</v>
          </cell>
          <cell r="DP275" t="str">
            <v>=</v>
          </cell>
          <cell r="DQ275" t="str">
            <v>=</v>
          </cell>
          <cell r="DR275" t="str">
            <v>=</v>
          </cell>
          <cell r="DS275" t="str">
            <v>=</v>
          </cell>
          <cell r="DT275" t="str">
            <v>=</v>
          </cell>
          <cell r="DU275" t="str">
            <v>=</v>
          </cell>
          <cell r="DV275" t="str">
            <v>=</v>
          </cell>
          <cell r="DW275" t="str">
            <v>=</v>
          </cell>
          <cell r="DX275" t="str">
            <v>=</v>
          </cell>
          <cell r="DY275" t="str">
            <v>=</v>
          </cell>
          <cell r="DZ275" t="str">
            <v>=</v>
          </cell>
          <cell r="EA275" t="str">
            <v>=</v>
          </cell>
          <cell r="EB275" t="str">
            <v>=</v>
          </cell>
          <cell r="EC275" t="str">
            <v>=</v>
          </cell>
          <cell r="ED275" t="str">
            <v>=</v>
          </cell>
        </row>
        <row r="276">
          <cell r="A276" t="str">
            <v>Net Power Cost/Net System Load</v>
          </cell>
          <cell r="F276">
            <v>-4.9885190353823106E-2</v>
          </cell>
          <cell r="G276">
            <v>-5.7756951190743422E-2</v>
          </cell>
          <cell r="H276">
            <v>-8.4433797802891064E-2</v>
          </cell>
          <cell r="I276">
            <v>-8.4381527784266552E-2</v>
          </cell>
          <cell r="J276">
            <v>-8.8311116026037695E-2</v>
          </cell>
          <cell r="K276">
            <v>-9.2605281807667694E-2</v>
          </cell>
          <cell r="L276">
            <v>-0.10391501255917746</v>
          </cell>
          <cell r="M276">
            <v>-0.10310199018798372</v>
          </cell>
          <cell r="N276">
            <v>-8.6873306629460245E-2</v>
          </cell>
          <cell r="O276">
            <v>-6.8847689599085271E-2</v>
          </cell>
          <cell r="P276">
            <v>-4.2607711520084024E-2</v>
          </cell>
          <cell r="Q276">
            <v>-3.6152008990665507E-2</v>
          </cell>
          <cell r="R276">
            <v>-7.1594284509302497E-2</v>
          </cell>
          <cell r="S276">
            <v>-4.7461233367698696E-2</v>
          </cell>
          <cell r="T276">
            <v>-5.4010629333486548E-2</v>
          </cell>
          <cell r="U276">
            <v>-7.5174920469898154E-2</v>
          </cell>
          <cell r="V276">
            <v>-8.302551224908683E-2</v>
          </cell>
          <cell r="W276">
            <v>-9.0911135316645186E-2</v>
          </cell>
          <cell r="X276">
            <v>-8.9239292969086392E-2</v>
          </cell>
          <cell r="Y276">
            <v>-9.3297016919937192E-2</v>
          </cell>
          <cell r="Z276">
            <v>-9.2977632855028247E-2</v>
          </cell>
          <cell r="AA276">
            <v>-9.0056333468396588E-2</v>
          </cell>
          <cell r="AB276">
            <v>-6.790444879112556E-2</v>
          </cell>
          <cell r="AC276">
            <v>-4.5338492065511105E-2</v>
          </cell>
          <cell r="AD276">
            <v>-3.0629253641148324E-2</v>
          </cell>
          <cell r="AE276">
            <v>-5.481054802291041E-2</v>
          </cell>
          <cell r="AF276">
            <v>-3.6603834615583253E-2</v>
          </cell>
          <cell r="AG276">
            <v>-4.3582026856405776E-2</v>
          </cell>
          <cell r="AH276">
            <v>-6.1637707959032895E-2</v>
          </cell>
          <cell r="AI276">
            <v>-6.083979892604674E-2</v>
          </cell>
          <cell r="AJ276">
            <v>-6.0957561828736573E-2</v>
          </cell>
          <cell r="AK276">
            <v>-6.7922829339952528E-2</v>
          </cell>
          <cell r="AL276">
            <v>-7.5602808479679595E-2</v>
          </cell>
          <cell r="AM276">
            <v>-7.1358526160562263E-2</v>
          </cell>
          <cell r="AN276">
            <v>-6.4626284630715958E-2</v>
          </cell>
          <cell r="AO276">
            <v>-5.5091949028749809E-2</v>
          </cell>
          <cell r="AP276">
            <v>-3.2227819326145379E-2</v>
          </cell>
          <cell r="AQ276">
            <v>-2.685465558285216E-2</v>
          </cell>
          <cell r="AR276">
            <v>-5.4994942074412023E-2</v>
          </cell>
          <cell r="AS276">
            <v>-3.0219270212008098E-2</v>
          </cell>
          <cell r="AT276">
            <v>-3.4012477814346909E-2</v>
          </cell>
          <cell r="AU276">
            <v>-5.4109699775580111E-2</v>
          </cell>
          <cell r="AV276">
            <v>-6.5194335279819882E-2</v>
          </cell>
          <cell r="AW276">
            <v>-6.9867125372887529E-2</v>
          </cell>
          <cell r="AX276">
            <v>-7.2487085518147865E-2</v>
          </cell>
          <cell r="AY276">
            <v>-5.9385686932394322E-2</v>
          </cell>
          <cell r="AZ276">
            <v>-7.5432462321476379E-2</v>
          </cell>
          <cell r="BA276">
            <v>-8.9073918416286091E-2</v>
          </cell>
          <cell r="BB276">
            <v>-5.9905531164414327E-2</v>
          </cell>
          <cell r="BC276">
            <v>-3.2032339613191851E-2</v>
          </cell>
          <cell r="BD276">
            <v>-2.1660705510473832E-2</v>
          </cell>
          <cell r="BE276">
            <v>-6.402192259643158E-2</v>
          </cell>
          <cell r="BF276">
            <v>-3.4991422445223463E-2</v>
          </cell>
          <cell r="BG276">
            <v>-4.4519635635193566E-2</v>
          </cell>
          <cell r="BH276">
            <v>-6.6980270766695327E-2</v>
          </cell>
          <cell r="BI276">
            <v>-7.7351067913244975E-2</v>
          </cell>
          <cell r="BJ276">
            <v>-7.4700374157902871E-2</v>
          </cell>
          <cell r="BK276">
            <v>-7.5315479189690393E-2</v>
          </cell>
          <cell r="BL276">
            <v>-6.7107955860485902E-2</v>
          </cell>
          <cell r="BM276">
            <v>-9.3707206857128966E-2</v>
          </cell>
          <cell r="BN276">
            <v>-9.8354815201819434E-2</v>
          </cell>
          <cell r="BO276">
            <v>-6.7240838760074695E-2</v>
          </cell>
          <cell r="BP276">
            <v>-4.057916058856037E-2</v>
          </cell>
          <cell r="BQ276">
            <v>-3.0650330254861302E-2</v>
          </cell>
          <cell r="BR276">
            <v>-6.6977658604720602E-2</v>
          </cell>
          <cell r="BS276">
            <v>-3.546080382931649E-2</v>
          </cell>
          <cell r="BT276">
            <v>-4.5976854261770228E-2</v>
          </cell>
          <cell r="BU276">
            <v>-6.928676343367357E-2</v>
          </cell>
          <cell r="BV276">
            <v>-8.2773333136355376E-2</v>
          </cell>
          <cell r="BW276">
            <v>-8.2437741855766689E-2</v>
          </cell>
          <cell r="BX276">
            <v>-7.9570139924310723E-2</v>
          </cell>
          <cell r="BY276">
            <v>-7.3004548851500317E-2</v>
          </cell>
          <cell r="BZ276">
            <v>-9.250142430264674E-2</v>
          </cell>
          <cell r="CA276">
            <v>-0.10588514650339675</v>
          </cell>
          <cell r="CB276">
            <v>-6.9876401344103556E-2</v>
          </cell>
          <cell r="CC276">
            <v>-3.9358990572193164E-2</v>
          </cell>
          <cell r="CD276">
            <v>-3.159096690415808E-2</v>
          </cell>
          <cell r="CE276">
            <v>-6.794729654228604E-2</v>
          </cell>
          <cell r="CF276">
            <v>-3.3737472648603273E-2</v>
          </cell>
          <cell r="CG276">
            <v>-4.8391458476213955E-2</v>
          </cell>
          <cell r="CH276">
            <v>-7.3260850764309993E-2</v>
          </cell>
          <cell r="CI276">
            <v>-8.1803429006932049E-2</v>
          </cell>
          <cell r="CJ276">
            <v>-8.5669628724247104E-2</v>
          </cell>
          <cell r="CK276">
            <v>-8.8587683137387074E-2</v>
          </cell>
          <cell r="CL276">
            <v>-7.8053978702506299E-2</v>
          </cell>
          <cell r="CM276">
            <v>-9.3556046921694502E-2</v>
          </cell>
          <cell r="CN276">
            <v>-0.10126331675424893</v>
          </cell>
          <cell r="CO276">
            <v>-6.9481287370358302E-2</v>
          </cell>
          <cell r="CP276">
            <v>-3.7781911550446523E-2</v>
          </cell>
          <cell r="CQ276">
            <v>-2.8141918408920219E-2</v>
          </cell>
          <cell r="CR276">
            <v>-7.0409960472385791E-2</v>
          </cell>
          <cell r="CS276">
            <v>-3.4834654858062919E-2</v>
          </cell>
          <cell r="CT276">
            <v>-4.6916034069941048E-2</v>
          </cell>
          <cell r="CU276">
            <v>-7.1248239014931158E-2</v>
          </cell>
          <cell r="CV276">
            <v>-8.0594522113891287E-2</v>
          </cell>
          <cell r="CW276">
            <v>-8.6592710722989352E-2</v>
          </cell>
          <cell r="CX276">
            <v>-9.4821242144231377E-2</v>
          </cell>
          <cell r="CY276">
            <v>-8.1774752751947233E-2</v>
          </cell>
          <cell r="CZ276">
            <v>-9.7222823372803191E-2</v>
          </cell>
          <cell r="DA276">
            <v>-0.10595707663685516</v>
          </cell>
          <cell r="DB276">
            <v>-7.4222038846560423E-2</v>
          </cell>
          <cell r="DC276">
            <v>-4.4288902011434317E-2</v>
          </cell>
          <cell r="DD276">
            <v>-2.9723095920083153E-2</v>
          </cell>
          <cell r="DE276">
            <v>-7.4333123792044375E-2</v>
          </cell>
          <cell r="DF276">
            <v>-3.6343137773823031E-2</v>
          </cell>
          <cell r="DG276">
            <v>-4.970508378932692E-2</v>
          </cell>
          <cell r="DH276">
            <v>-7.7086998369541249E-2</v>
          </cell>
          <cell r="DI276">
            <v>-8.681948516336746E-2</v>
          </cell>
          <cell r="DJ276">
            <v>-9.3049394298958532E-2</v>
          </cell>
          <cell r="DK276">
            <v>-0.10109640993867686</v>
          </cell>
          <cell r="DL276">
            <v>-8.6811381361464157E-2</v>
          </cell>
          <cell r="DM276">
            <v>-9.9558975889891599E-2</v>
          </cell>
          <cell r="DN276">
            <v>-0.11200363194556928</v>
          </cell>
          <cell r="DO276">
            <v>-7.777978801826535E-2</v>
          </cell>
          <cell r="DP276">
            <v>-4.3697422335291947E-2</v>
          </cell>
          <cell r="DQ276">
            <v>-3.2005958443630078E-2</v>
          </cell>
          <cell r="DR276">
            <v>-7.7042235131809633E-2</v>
          </cell>
          <cell r="DS276">
            <v>-3.7872617314572921E-2</v>
          </cell>
          <cell r="DT276">
            <v>-5.1986226502929611E-2</v>
          </cell>
          <cell r="DU276">
            <v>-8.2704368030299236E-2</v>
          </cell>
          <cell r="DV276">
            <v>-8.9742432293778762E-2</v>
          </cell>
          <cell r="DW276">
            <v>-9.5169241461594112E-2</v>
          </cell>
          <cell r="DX276">
            <v>-0.10551580249854808</v>
          </cell>
          <cell r="DY276">
            <v>-8.2690099201329303E-2</v>
          </cell>
          <cell r="DZ276">
            <v>-0.11019880007511418</v>
          </cell>
          <cell r="EA276">
            <v>-0.11114372511898196</v>
          </cell>
          <cell r="EB276">
            <v>-8.1180853978640499E-2</v>
          </cell>
          <cell r="EC276">
            <v>-4.8910781788119806E-2</v>
          </cell>
          <cell r="ED276">
            <v>-3.2008369945774717E-2</v>
          </cell>
        </row>
        <row r="277">
          <cell r="F277">
            <v>24.994362311968057</v>
          </cell>
          <cell r="G277">
            <v>22.53922532011968</v>
          </cell>
          <cell r="H277">
            <v>21.938499632844895</v>
          </cell>
          <cell r="I277">
            <v>17.859024125407203</v>
          </cell>
          <cell r="J277">
            <v>16.855033941905855</v>
          </cell>
          <cell r="K277">
            <v>17.298135540703715</v>
          </cell>
          <cell r="L277">
            <v>24.684535710512776</v>
          </cell>
          <cell r="M277">
            <v>23.441524781796101</v>
          </cell>
          <cell r="N277">
            <v>19.658483916706121</v>
          </cell>
          <cell r="O277">
            <v>18.953840357377356</v>
          </cell>
          <cell r="P277">
            <v>17.897363105956174</v>
          </cell>
          <cell r="Q277">
            <v>21.785957997009969</v>
          </cell>
          <cell r="R277">
            <v>19.520693893656293</v>
          </cell>
          <cell r="S277">
            <v>23.942983040678644</v>
          </cell>
          <cell r="T277">
            <v>21.200048396246242</v>
          </cell>
          <cell r="U277">
            <v>19.651863917149726</v>
          </cell>
          <cell r="V277">
            <v>17.662438183639107</v>
          </cell>
          <cell r="W277">
            <v>17.430118690020645</v>
          </cell>
          <cell r="X277">
            <v>16.727697072648702</v>
          </cell>
          <cell r="Y277">
            <v>22.21084892876215</v>
          </cell>
          <cell r="Z277">
            <v>21.187183626654029</v>
          </cell>
          <cell r="AA277">
            <v>20.413468102696918</v>
          </cell>
          <cell r="AB277">
            <v>18.728808211245852</v>
          </cell>
          <cell r="AC277">
            <v>19.115661845134593</v>
          </cell>
          <cell r="AD277">
            <v>18.524848096145327</v>
          </cell>
          <cell r="AE277">
            <v>14.941487237143164</v>
          </cell>
          <cell r="AF277">
            <v>18.42422126828135</v>
          </cell>
          <cell r="AG277">
            <v>16.984557066919656</v>
          </cell>
          <cell r="AH277">
            <v>16.062102946907768</v>
          </cell>
          <cell r="AI277">
            <v>12.900981708243304</v>
          </cell>
          <cell r="AJ277">
            <v>11.650542145779626</v>
          </cell>
          <cell r="AK277">
            <v>12.753405052487659</v>
          </cell>
          <cell r="AL277">
            <v>18.021324260990433</v>
          </cell>
          <cell r="AM277">
            <v>16.294074421043209</v>
          </cell>
          <cell r="AN277">
            <v>14.648156873268425</v>
          </cell>
          <cell r="AO277">
            <v>15.194483258987537</v>
          </cell>
          <cell r="AP277">
            <v>13.586735049205885</v>
          </cell>
          <cell r="AQ277">
            <v>16.250278519431763</v>
          </cell>
          <cell r="AR277">
            <v>15.02410382408946</v>
          </cell>
          <cell r="AS277">
            <v>15.25906166458476</v>
          </cell>
          <cell r="AT277">
            <v>13.361970856986911</v>
          </cell>
          <cell r="AU277">
            <v>14.137941412695923</v>
          </cell>
          <cell r="AV277">
            <v>13.85856000342376</v>
          </cell>
          <cell r="AW277">
            <v>13.387221753211717</v>
          </cell>
          <cell r="AX277">
            <v>13.611897758746498</v>
          </cell>
          <cell r="AY277">
            <v>14.204899982655105</v>
          </cell>
          <cell r="AZ277">
            <v>17.261756391074247</v>
          </cell>
          <cell r="BA277">
            <v>20.247816285420097</v>
          </cell>
          <cell r="BB277">
            <v>16.562761796504617</v>
          </cell>
          <cell r="BC277">
            <v>13.542505070983893</v>
          </cell>
          <cell r="BD277">
            <v>13.149644865287742</v>
          </cell>
          <cell r="BE277">
            <v>17.574652610522282</v>
          </cell>
          <cell r="BF277">
            <v>17.75893286421185</v>
          </cell>
          <cell r="BG277">
            <v>17.568160522025028</v>
          </cell>
          <cell r="BH277">
            <v>17.581008971575503</v>
          </cell>
          <cell r="BI277">
            <v>16.523256575390079</v>
          </cell>
          <cell r="BJ277">
            <v>14.376389073702398</v>
          </cell>
          <cell r="BK277">
            <v>14.212032910083662</v>
          </cell>
          <cell r="BL277">
            <v>16.136933158069724</v>
          </cell>
          <cell r="BM277">
            <v>21.547467618571329</v>
          </cell>
          <cell r="BN277">
            <v>22.460204608582895</v>
          </cell>
          <cell r="BO277">
            <v>18.673483558654613</v>
          </cell>
          <cell r="BP277">
            <v>17.244243556608211</v>
          </cell>
          <cell r="BQ277">
            <v>18.701971976671782</v>
          </cell>
          <cell r="BR277">
            <v>18.488858390555347</v>
          </cell>
          <cell r="BS277">
            <v>18.097811998194793</v>
          </cell>
          <cell r="BT277">
            <v>18.23973810429672</v>
          </cell>
          <cell r="BU277">
            <v>18.286805358927314</v>
          </cell>
          <cell r="BV277">
            <v>17.785759419804769</v>
          </cell>
          <cell r="BW277">
            <v>15.944921608647908</v>
          </cell>
          <cell r="BX277">
            <v>15.097717525073168</v>
          </cell>
          <cell r="BY277">
            <v>17.654846316633005</v>
          </cell>
          <cell r="BZ277">
            <v>21.388196310628242</v>
          </cell>
          <cell r="CA277">
            <v>24.32154410404322</v>
          </cell>
          <cell r="CB277">
            <v>19.502390573319481</v>
          </cell>
          <cell r="CC277">
            <v>16.824644601930185</v>
          </cell>
          <cell r="CD277">
            <v>19.394485544586946</v>
          </cell>
          <cell r="CE277">
            <v>18.872496278040213</v>
          </cell>
          <cell r="CF277">
            <v>17.318008739198159</v>
          </cell>
          <cell r="CG277">
            <v>19.205041087874491</v>
          </cell>
          <cell r="CH277">
            <v>19.456374828201426</v>
          </cell>
          <cell r="CI277">
            <v>17.662843743980627</v>
          </cell>
          <cell r="CJ277">
            <v>16.666614712143343</v>
          </cell>
          <cell r="CK277">
            <v>16.907060948313443</v>
          </cell>
          <cell r="CL277">
            <v>18.983371763817168</v>
          </cell>
          <cell r="CM277">
            <v>21.761420165230003</v>
          </cell>
          <cell r="CN277">
            <v>23.390603996232354</v>
          </cell>
          <cell r="CO277">
            <v>19.493083801633901</v>
          </cell>
          <cell r="CP277">
            <v>16.254163689226257</v>
          </cell>
          <cell r="CQ277">
            <v>17.378101732098038</v>
          </cell>
          <cell r="CR277">
            <v>19.649666976918141</v>
          </cell>
          <cell r="CS277">
            <v>17.976087052132328</v>
          </cell>
          <cell r="CT277">
            <v>18.833555199804632</v>
          </cell>
          <cell r="CU277">
            <v>19.02205204899467</v>
          </cell>
          <cell r="CV277">
            <v>17.501423526128598</v>
          </cell>
          <cell r="CW277">
            <v>16.926891502555858</v>
          </cell>
          <cell r="CX277">
            <v>18.200018117158244</v>
          </cell>
          <cell r="CY277">
            <v>19.990117593343566</v>
          </cell>
          <cell r="CZ277">
            <v>22.735540535775492</v>
          </cell>
          <cell r="DA277">
            <v>24.583220528167047</v>
          </cell>
          <cell r="DB277">
            <v>20.923600721173603</v>
          </cell>
          <cell r="DC277">
            <v>19.138505295285377</v>
          </cell>
          <cell r="DD277">
            <v>18.447497435211982</v>
          </cell>
          <cell r="DE277">
            <v>20.667755981860058</v>
          </cell>
          <cell r="DF277">
            <v>18.703551929815333</v>
          </cell>
          <cell r="DG277">
            <v>19.871226014904391</v>
          </cell>
          <cell r="DH277">
            <v>20.491813921431799</v>
          </cell>
          <cell r="DI277">
            <v>18.755778437136986</v>
          </cell>
          <cell r="DJ277">
            <v>18.118056934820903</v>
          </cell>
          <cell r="DK277">
            <v>19.319574885714371</v>
          </cell>
          <cell r="DL277">
            <v>21.17242471441044</v>
          </cell>
          <cell r="DM277">
            <v>23.217761371231045</v>
          </cell>
          <cell r="DN277">
            <v>25.870275059080836</v>
          </cell>
          <cell r="DO277">
            <v>21.831644275162343</v>
          </cell>
          <cell r="DP277">
            <v>18.807790588647013</v>
          </cell>
          <cell r="DQ277">
            <v>19.810749939049668</v>
          </cell>
          <cell r="DR277">
            <v>21.48815741296907</v>
          </cell>
          <cell r="DS277">
            <v>19.606288039323129</v>
          </cell>
          <cell r="DT277">
            <v>20.899092727522579</v>
          </cell>
          <cell r="DU277">
            <v>22.096599950123448</v>
          </cell>
          <cell r="DV277">
            <v>19.486321370352996</v>
          </cell>
          <cell r="DW277">
            <v>18.622728316974246</v>
          </cell>
          <cell r="DX277">
            <v>20.271892645453839</v>
          </cell>
          <cell r="DY277">
            <v>20.196535309562961</v>
          </cell>
          <cell r="DZ277">
            <v>25.717281731394525</v>
          </cell>
          <cell r="EA277">
            <v>25.69088578245902</v>
          </cell>
          <cell r="EB277">
            <v>22.800868709674106</v>
          </cell>
          <cell r="EC277">
            <v>21.069676766089128</v>
          </cell>
          <cell r="ED277">
            <v>19.847482923279237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A279" t="str">
            <v>Adjustments to Load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A287" t="str">
            <v>Net System Load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9">
          <cell r="A289" t="str">
            <v>Special Sales For Resale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3">
          <cell r="C303" t="str">
            <v>COB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Four Corners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Mid Columbia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Mona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Palo Verde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SP15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STF Index Trades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4">
          <cell r="C314" t="str">
            <v>COB</v>
          </cell>
          <cell r="F314">
            <v>9.3830000000016298</v>
          </cell>
          <cell r="G314">
            <v>0</v>
          </cell>
          <cell r="H314">
            <v>123.27000000000407</v>
          </cell>
          <cell r="I314">
            <v>105.26000000000204</v>
          </cell>
          <cell r="J314">
            <v>85.968999999997322</v>
          </cell>
          <cell r="K314">
            <v>823.36000000000058</v>
          </cell>
          <cell r="L314">
            <v>297.11000000000058</v>
          </cell>
          <cell r="M314">
            <v>101.2100000000064</v>
          </cell>
          <cell r="N314">
            <v>25.600000000005821</v>
          </cell>
          <cell r="O314">
            <v>0</v>
          </cell>
          <cell r="P314">
            <v>3.5820000000021537</v>
          </cell>
          <cell r="Q314">
            <v>0</v>
          </cell>
          <cell r="R314">
            <v>199.30200000002515</v>
          </cell>
          <cell r="S314">
            <v>0</v>
          </cell>
          <cell r="T314">
            <v>52.130000000004657</v>
          </cell>
          <cell r="U314">
            <v>0.22999999999592546</v>
          </cell>
          <cell r="V314">
            <v>21.779999999998836</v>
          </cell>
          <cell r="W314">
            <v>0.93000000000029104</v>
          </cell>
          <cell r="X314">
            <v>34.538000000000466</v>
          </cell>
          <cell r="Y314">
            <v>39.389999999999418</v>
          </cell>
          <cell r="Z314">
            <v>0</v>
          </cell>
          <cell r="AA314">
            <v>13.889999999999418</v>
          </cell>
          <cell r="AB314">
            <v>0</v>
          </cell>
          <cell r="AC314">
            <v>36.413999999997031</v>
          </cell>
          <cell r="AD314">
            <v>0</v>
          </cell>
          <cell r="AE314">
            <v>116.17299999995157</v>
          </cell>
          <cell r="AF314">
            <v>0</v>
          </cell>
          <cell r="AG314">
            <v>0</v>
          </cell>
          <cell r="AH314">
            <v>0</v>
          </cell>
          <cell r="AI314">
            <v>23.860000000000582</v>
          </cell>
          <cell r="AJ314">
            <v>94.175999999999476</v>
          </cell>
          <cell r="AK314">
            <v>0</v>
          </cell>
          <cell r="AL314">
            <v>45.029999999998836</v>
          </cell>
          <cell r="AM314">
            <v>0</v>
          </cell>
          <cell r="AN314">
            <v>-46.979999999995925</v>
          </cell>
          <cell r="AO314">
            <v>0</v>
          </cell>
          <cell r="AP314">
            <v>8.6999999999534339E-2</v>
          </cell>
          <cell r="AQ314">
            <v>0</v>
          </cell>
          <cell r="AR314">
            <v>44.710000000079162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36.94999999999709</v>
          </cell>
          <cell r="AX314">
            <v>0</v>
          </cell>
          <cell r="AY314">
            <v>0</v>
          </cell>
          <cell r="AZ314">
            <v>0.34999999999126885</v>
          </cell>
          <cell r="BA314">
            <v>7.4099999999889405</v>
          </cell>
          <cell r="BB314">
            <v>0</v>
          </cell>
          <cell r="BC314">
            <v>0</v>
          </cell>
          <cell r="BD314">
            <v>0</v>
          </cell>
          <cell r="BE314">
            <v>30.889000000082888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3.875</v>
          </cell>
          <cell r="BK314">
            <v>26.288999999997031</v>
          </cell>
          <cell r="BL314">
            <v>0</v>
          </cell>
          <cell r="BM314">
            <v>0.71000000000640284</v>
          </cell>
          <cell r="BN314">
            <v>0</v>
          </cell>
          <cell r="BO314">
            <v>0</v>
          </cell>
          <cell r="BP314">
            <v>0</v>
          </cell>
          <cell r="BQ314">
            <v>1.4999999999417923E-2</v>
          </cell>
          <cell r="BR314">
            <v>3.0860000000102445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0.69599999999627471</v>
          </cell>
          <cell r="CA314">
            <v>2.3899999999994179</v>
          </cell>
          <cell r="CB314">
            <v>0</v>
          </cell>
          <cell r="CC314">
            <v>0</v>
          </cell>
          <cell r="CD314">
            <v>0</v>
          </cell>
          <cell r="CE314">
            <v>81.368999999947846</v>
          </cell>
          <cell r="CF314">
            <v>0</v>
          </cell>
          <cell r="CG314">
            <v>0</v>
          </cell>
          <cell r="CH314">
            <v>0.22000000000116415</v>
          </cell>
          <cell r="CI314">
            <v>0</v>
          </cell>
          <cell r="CJ314">
            <v>0</v>
          </cell>
          <cell r="CK314">
            <v>26.697000000000116</v>
          </cell>
          <cell r="CL314">
            <v>3.1860000000015134</v>
          </cell>
          <cell r="CM314">
            <v>41.410000000003492</v>
          </cell>
          <cell r="CN314">
            <v>9.8559999999997672</v>
          </cell>
          <cell r="CO314">
            <v>0</v>
          </cell>
          <cell r="CP314">
            <v>0</v>
          </cell>
          <cell r="CQ314">
            <v>0</v>
          </cell>
          <cell r="CR314">
            <v>169.00800000003073</v>
          </cell>
          <cell r="CS314">
            <v>0</v>
          </cell>
          <cell r="CT314">
            <v>0</v>
          </cell>
          <cell r="CU314">
            <v>2.0849999999918509</v>
          </cell>
          <cell r="CV314">
            <v>0</v>
          </cell>
          <cell r="CW314">
            <v>49.463999999999942</v>
          </cell>
          <cell r="CX314">
            <v>8.6169999999983702</v>
          </cell>
          <cell r="CY314">
            <v>22.279999999998836</v>
          </cell>
          <cell r="CZ314">
            <v>79.275000000008731</v>
          </cell>
          <cell r="DA314">
            <v>7.2700000000040745</v>
          </cell>
          <cell r="DB314">
            <v>0</v>
          </cell>
          <cell r="DC314">
            <v>0</v>
          </cell>
          <cell r="DD314">
            <v>1.6999999999825377E-2</v>
          </cell>
          <cell r="DE314">
            <v>220.73499999998603</v>
          </cell>
          <cell r="DF314">
            <v>0</v>
          </cell>
          <cell r="DG314">
            <v>75.39600000000064</v>
          </cell>
          <cell r="DH314">
            <v>1.8500000000058208</v>
          </cell>
          <cell r="DI314">
            <v>0</v>
          </cell>
          <cell r="DJ314">
            <v>62.5</v>
          </cell>
          <cell r="DK314">
            <v>0</v>
          </cell>
          <cell r="DL314">
            <v>36.899000000004889</v>
          </cell>
          <cell r="DM314">
            <v>40.650000000001455</v>
          </cell>
          <cell r="DN314">
            <v>0</v>
          </cell>
          <cell r="DO314">
            <v>0</v>
          </cell>
          <cell r="DP314">
            <v>3.4400000000023283</v>
          </cell>
          <cell r="DQ314">
            <v>0</v>
          </cell>
          <cell r="DR314">
            <v>226.6820000000298</v>
          </cell>
          <cell r="DS314">
            <v>44.015000000006694</v>
          </cell>
          <cell r="DT314">
            <v>0</v>
          </cell>
          <cell r="DU314">
            <v>0</v>
          </cell>
          <cell r="DV314">
            <v>2.4100000000034925</v>
          </cell>
          <cell r="DW314">
            <v>77.610000000000582</v>
          </cell>
          <cell r="DX314">
            <v>37.025000000001455</v>
          </cell>
          <cell r="DY314">
            <v>35.360000000000582</v>
          </cell>
          <cell r="DZ314">
            <v>20.562000000005355</v>
          </cell>
          <cell r="EA314">
            <v>9.6999999999970896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Four Corners</v>
          </cell>
          <cell r="F315">
            <v>847.31999999999243</v>
          </cell>
          <cell r="G315">
            <v>575.15499999999884</v>
          </cell>
          <cell r="H315">
            <v>511.75800000000163</v>
          </cell>
          <cell r="I315">
            <v>593.00599999999395</v>
          </cell>
          <cell r="J315">
            <v>0</v>
          </cell>
          <cell r="K315">
            <v>59.780000000013388</v>
          </cell>
          <cell r="L315">
            <v>52.869999999995343</v>
          </cell>
          <cell r="M315">
            <v>77.580000000016298</v>
          </cell>
          <cell r="N315">
            <v>15.229999999995925</v>
          </cell>
          <cell r="O315">
            <v>579.26999999998952</v>
          </cell>
          <cell r="P315">
            <v>-141.88000000000466</v>
          </cell>
          <cell r="Q315">
            <v>141.59399999999732</v>
          </cell>
          <cell r="R315">
            <v>6047.7129999995232</v>
          </cell>
          <cell r="S315">
            <v>2202.1900000000023</v>
          </cell>
          <cell r="T315">
            <v>695.50400000000081</v>
          </cell>
          <cell r="U315">
            <v>452.77999999999884</v>
          </cell>
          <cell r="V315">
            <v>1108.3839999999909</v>
          </cell>
          <cell r="W315">
            <v>1.5200000000040745</v>
          </cell>
          <cell r="X315">
            <v>6.7000000000116415</v>
          </cell>
          <cell r="Y315">
            <v>77.846000000005006</v>
          </cell>
          <cell r="Z315">
            <v>26.414000000004307</v>
          </cell>
          <cell r="AA315">
            <v>7.4849999999860302</v>
          </cell>
          <cell r="AB315">
            <v>810.375</v>
          </cell>
          <cell r="AC315">
            <v>482.35499999999593</v>
          </cell>
          <cell r="AD315">
            <v>176.15999999998894</v>
          </cell>
          <cell r="AE315">
            <v>734.36000000033528</v>
          </cell>
          <cell r="AF315">
            <v>181.18000000000757</v>
          </cell>
          <cell r="AG315">
            <v>204.51999999998952</v>
          </cell>
          <cell r="AH315">
            <v>165.97999999999593</v>
          </cell>
          <cell r="AI315">
            <v>-93.5</v>
          </cell>
          <cell r="AJ315">
            <v>329.70500000000175</v>
          </cell>
          <cell r="AK315">
            <v>-13.470000000001164</v>
          </cell>
          <cell r="AL315">
            <v>92.350000000005821</v>
          </cell>
          <cell r="AM315">
            <v>204.7549999999901</v>
          </cell>
          <cell r="AN315">
            <v>-101.31500000000233</v>
          </cell>
          <cell r="AO315">
            <v>16.399999999994179</v>
          </cell>
          <cell r="AP315">
            <v>-252.28500000000349</v>
          </cell>
          <cell r="AQ315">
            <v>3.9999999993597157E-2</v>
          </cell>
          <cell r="AR315">
            <v>-261.52499999990687</v>
          </cell>
          <cell r="AS315">
            <v>71.429999999993015</v>
          </cell>
          <cell r="AT315">
            <v>-630.81399999999849</v>
          </cell>
          <cell r="AU315">
            <v>82.549999999988358</v>
          </cell>
          <cell r="AV315">
            <v>56.869999999995343</v>
          </cell>
          <cell r="AW315">
            <v>0.91999999999825377</v>
          </cell>
          <cell r="AX315">
            <v>4.4599999999918509</v>
          </cell>
          <cell r="AY315">
            <v>0</v>
          </cell>
          <cell r="AZ315">
            <v>0</v>
          </cell>
          <cell r="BA315">
            <v>20.004000000000815</v>
          </cell>
          <cell r="BB315">
            <v>156.47000000000116</v>
          </cell>
          <cell r="BC315">
            <v>3.6150000000052387</v>
          </cell>
          <cell r="BD315">
            <v>-27.029999999998836</v>
          </cell>
          <cell r="BE315">
            <v>450.52100000018254</v>
          </cell>
          <cell r="BF315">
            <v>132.89999999999418</v>
          </cell>
          <cell r="BG315">
            <v>19.789999999993597</v>
          </cell>
          <cell r="BH315">
            <v>61.369999999995343</v>
          </cell>
          <cell r="BI315">
            <v>0</v>
          </cell>
          <cell r="BJ315">
            <v>0.91999999999825377</v>
          </cell>
          <cell r="BK315">
            <v>0</v>
          </cell>
          <cell r="BL315">
            <v>0</v>
          </cell>
          <cell r="BM315">
            <v>0.6999999999825377</v>
          </cell>
          <cell r="BN315">
            <v>19.735000000000582</v>
          </cell>
          <cell r="BO315">
            <v>75.720000000001164</v>
          </cell>
          <cell r="BP315">
            <v>78.279999999998836</v>
          </cell>
          <cell r="BQ315">
            <v>61.105999999999767</v>
          </cell>
          <cell r="BR315">
            <v>427.81199999968521</v>
          </cell>
          <cell r="BS315">
            <v>135.82999999998719</v>
          </cell>
          <cell r="BT315">
            <v>4.7399999999906868</v>
          </cell>
          <cell r="BU315">
            <v>67.479999999995925</v>
          </cell>
          <cell r="BV315">
            <v>0</v>
          </cell>
          <cell r="BW315">
            <v>0</v>
          </cell>
          <cell r="BX315">
            <v>4.1449999999895226</v>
          </cell>
          <cell r="BY315">
            <v>0</v>
          </cell>
          <cell r="BZ315">
            <v>0</v>
          </cell>
          <cell r="CA315">
            <v>7.3359999999956926</v>
          </cell>
          <cell r="CB315">
            <v>50.059999999997672</v>
          </cell>
          <cell r="CC315">
            <v>80.135999999998603</v>
          </cell>
          <cell r="CD315">
            <v>78.084999999991851</v>
          </cell>
          <cell r="CE315">
            <v>619.87100000004284</v>
          </cell>
          <cell r="CF315">
            <v>44.279999999998836</v>
          </cell>
          <cell r="CG315">
            <v>31.169999999998254</v>
          </cell>
          <cell r="CH315">
            <v>213.7960000000021</v>
          </cell>
          <cell r="CI315">
            <v>37.190000000002328</v>
          </cell>
          <cell r="CJ315">
            <v>0</v>
          </cell>
          <cell r="CK315">
            <v>0</v>
          </cell>
          <cell r="CL315">
            <v>0</v>
          </cell>
          <cell r="CM315">
            <v>0.69000000000232831</v>
          </cell>
          <cell r="CN315">
            <v>4.930000000007567</v>
          </cell>
          <cell r="CO315">
            <v>104.58999999999651</v>
          </cell>
          <cell r="CP315">
            <v>112.04499999999825</v>
          </cell>
          <cell r="CQ315">
            <v>71.180000000007567</v>
          </cell>
          <cell r="CR315">
            <v>520.79399999976158</v>
          </cell>
          <cell r="CS315">
            <v>1.7200000000011642</v>
          </cell>
          <cell r="CT315">
            <v>139.79000000000815</v>
          </cell>
          <cell r="CU315">
            <v>103.66999999999825</v>
          </cell>
          <cell r="CV315">
            <v>34.895999999993364</v>
          </cell>
          <cell r="CW315">
            <v>0</v>
          </cell>
          <cell r="CX315">
            <v>4.8300000000017462</v>
          </cell>
          <cell r="CY315">
            <v>0</v>
          </cell>
          <cell r="CZ315">
            <v>21.110000000015134</v>
          </cell>
          <cell r="DA315">
            <v>11.724000000001979</v>
          </cell>
          <cell r="DB315">
            <v>98.620000000024447</v>
          </cell>
          <cell r="DC315">
            <v>6.9199999999982538</v>
          </cell>
          <cell r="DD315">
            <v>97.513999999995576</v>
          </cell>
          <cell r="DE315">
            <v>620.53500000014901</v>
          </cell>
          <cell r="DF315">
            <v>95</v>
          </cell>
          <cell r="DG315">
            <v>226.67500000000291</v>
          </cell>
          <cell r="DH315">
            <v>54.229999999995925</v>
          </cell>
          <cell r="DI315">
            <v>72.974000000001979</v>
          </cell>
          <cell r="DJ315">
            <v>0</v>
          </cell>
          <cell r="DK315">
            <v>4.0950000000011642</v>
          </cell>
          <cell r="DL315">
            <v>0</v>
          </cell>
          <cell r="DM315">
            <v>5.5299999999988358</v>
          </cell>
          <cell r="DN315">
            <v>21.879999999990105</v>
          </cell>
          <cell r="DO315">
            <v>101.95999999999185</v>
          </cell>
          <cell r="DP315">
            <v>20.89100000000326</v>
          </cell>
          <cell r="DQ315">
            <v>17.299999999988358</v>
          </cell>
          <cell r="DR315">
            <v>704.04199999989942</v>
          </cell>
          <cell r="DS315">
            <v>65.939999999987776</v>
          </cell>
          <cell r="DT315">
            <v>115.16999999999825</v>
          </cell>
          <cell r="DU315">
            <v>94.740000000005239</v>
          </cell>
          <cell r="DV315">
            <v>71.282000000006519</v>
          </cell>
          <cell r="DW315">
            <v>0</v>
          </cell>
          <cell r="DX315">
            <v>0</v>
          </cell>
          <cell r="DY315">
            <v>0</v>
          </cell>
          <cell r="DZ315">
            <v>21.589999999996508</v>
          </cell>
          <cell r="EA315">
            <v>33.799999999988358</v>
          </cell>
          <cell r="EB315">
            <v>199.18999999997322</v>
          </cell>
          <cell r="EC315">
            <v>43.729999999995925</v>
          </cell>
          <cell r="ED315">
            <v>58.600000000005821</v>
          </cell>
        </row>
        <row r="316">
          <cell r="C316" t="str">
            <v>Mid Columbia</v>
          </cell>
          <cell r="F316">
            <v>1319.1340000000055</v>
          </cell>
          <cell r="G316">
            <v>1311.359999999986</v>
          </cell>
          <cell r="H316">
            <v>1953.7299999999996</v>
          </cell>
          <cell r="I316">
            <v>2.7240999999999076</v>
          </cell>
          <cell r="J316">
            <v>455.96050000000014</v>
          </cell>
          <cell r="K316">
            <v>267.70000000000005</v>
          </cell>
          <cell r="L316">
            <v>-2347.0740000000005</v>
          </cell>
          <cell r="M316">
            <v>499.30900000000111</v>
          </cell>
          <cell r="N316">
            <v>186.11799999999857</v>
          </cell>
          <cell r="O316">
            <v>198.15400000000227</v>
          </cell>
          <cell r="P316">
            <v>3.511000000002241</v>
          </cell>
          <cell r="Q316">
            <v>-10495.669999999998</v>
          </cell>
          <cell r="R316">
            <v>-3805.1712899999693</v>
          </cell>
          <cell r="S316">
            <v>22.879000000000815</v>
          </cell>
          <cell r="T316">
            <v>84.454999999999927</v>
          </cell>
          <cell r="U316">
            <v>125.2470000000003</v>
          </cell>
          <cell r="V316">
            <v>476.73289999999997</v>
          </cell>
          <cell r="W316">
            <v>117.99121000000002</v>
          </cell>
          <cell r="X316">
            <v>554.19959999999992</v>
          </cell>
          <cell r="Y316">
            <v>-6167.9499999999971</v>
          </cell>
          <cell r="Z316">
            <v>298.35300000000279</v>
          </cell>
          <cell r="AA316">
            <v>398.70700000000215</v>
          </cell>
          <cell r="AB316">
            <v>263.04299999999785</v>
          </cell>
          <cell r="AC316">
            <v>21.170999999998457</v>
          </cell>
          <cell r="AD316">
            <v>0</v>
          </cell>
          <cell r="AE316">
            <v>1620.9900000000489</v>
          </cell>
          <cell r="AF316">
            <v>1.7620000000006257</v>
          </cell>
          <cell r="AG316">
            <v>16.5</v>
          </cell>
          <cell r="AH316">
            <v>590.59400000000096</v>
          </cell>
          <cell r="AI316">
            <v>382.02799999999843</v>
          </cell>
          <cell r="AJ316">
            <v>123.41999999999825</v>
          </cell>
          <cell r="AK316">
            <v>136.76299999999901</v>
          </cell>
          <cell r="AL316">
            <v>232.06999999999971</v>
          </cell>
          <cell r="AM316">
            <v>106.09799999999814</v>
          </cell>
          <cell r="AN316">
            <v>0</v>
          </cell>
          <cell r="AO316">
            <v>39.165000000000873</v>
          </cell>
          <cell r="AP316">
            <v>-7.4099999999962165</v>
          </cell>
          <cell r="AQ316">
            <v>0</v>
          </cell>
          <cell r="AR316">
            <v>273.0570000000298</v>
          </cell>
          <cell r="AS316">
            <v>0</v>
          </cell>
          <cell r="AT316">
            <v>-6.3719999999993888</v>
          </cell>
          <cell r="AU316">
            <v>4.4820000000036089</v>
          </cell>
          <cell r="AV316">
            <v>-2.5950000000011642</v>
          </cell>
          <cell r="AW316">
            <v>39.904999999998836</v>
          </cell>
          <cell r="AX316">
            <v>57.109000000000378</v>
          </cell>
          <cell r="AY316">
            <v>132.42199999999866</v>
          </cell>
          <cell r="AZ316">
            <v>0</v>
          </cell>
          <cell r="BA316">
            <v>9.636000000005879</v>
          </cell>
          <cell r="BB316">
            <v>38.383999999998196</v>
          </cell>
          <cell r="BC316">
            <v>8.6000000002968591E-2</v>
          </cell>
          <cell r="BD316">
            <v>0</v>
          </cell>
          <cell r="BE316">
            <v>479.87800000014249</v>
          </cell>
          <cell r="BF316">
            <v>1.7449999999989814</v>
          </cell>
          <cell r="BG316">
            <v>16.336999999999534</v>
          </cell>
          <cell r="BH316">
            <v>208.63999999999942</v>
          </cell>
          <cell r="BI316">
            <v>71.194000000003143</v>
          </cell>
          <cell r="BJ316">
            <v>26.738000000001193</v>
          </cell>
          <cell r="BK316">
            <v>12.514999999999418</v>
          </cell>
          <cell r="BL316">
            <v>139.22699999999895</v>
          </cell>
          <cell r="BM316">
            <v>0.69000000000232831</v>
          </cell>
          <cell r="BN316">
            <v>2.3909999999887077</v>
          </cell>
          <cell r="BO316">
            <v>0.36999999999534339</v>
          </cell>
          <cell r="BP316">
            <v>0</v>
          </cell>
          <cell r="BQ316">
            <v>3.1000000002677552E-2</v>
          </cell>
          <cell r="BR316">
            <v>1341.0060000000522</v>
          </cell>
          <cell r="BS316">
            <v>0</v>
          </cell>
          <cell r="BT316">
            <v>32.515999999995984</v>
          </cell>
          <cell r="BU316">
            <v>2.5299999999988358</v>
          </cell>
          <cell r="BV316">
            <v>739.82999999998719</v>
          </cell>
          <cell r="BW316">
            <v>99.677999999999884</v>
          </cell>
          <cell r="BX316">
            <v>8.2999999999956344</v>
          </cell>
          <cell r="BY316">
            <v>200.4259999999922</v>
          </cell>
          <cell r="BZ316">
            <v>45.75</v>
          </cell>
          <cell r="CA316">
            <v>201.81999999999243</v>
          </cell>
          <cell r="CB316">
            <v>10.0740000000078</v>
          </cell>
          <cell r="CC316">
            <v>8.2000000002153683E-2</v>
          </cell>
          <cell r="CD316">
            <v>0</v>
          </cell>
          <cell r="CE316">
            <v>367.96400000003632</v>
          </cell>
          <cell r="CF316">
            <v>0</v>
          </cell>
          <cell r="CG316">
            <v>64.700000000004366</v>
          </cell>
          <cell r="CH316">
            <v>10.659999999988941</v>
          </cell>
          <cell r="CI316">
            <v>46.729999999995925</v>
          </cell>
          <cell r="CJ316">
            <v>67.840000000000146</v>
          </cell>
          <cell r="CK316">
            <v>68.19999999999709</v>
          </cell>
          <cell r="CL316">
            <v>51.004000000000815</v>
          </cell>
          <cell r="CM316">
            <v>2.9349999999976717</v>
          </cell>
          <cell r="CN316">
            <v>0</v>
          </cell>
          <cell r="CO316">
            <v>10.75</v>
          </cell>
          <cell r="CP316">
            <v>34.430000000000291</v>
          </cell>
          <cell r="CQ316">
            <v>10.715000000003783</v>
          </cell>
          <cell r="CR316">
            <v>268.45299999974668</v>
          </cell>
          <cell r="CS316">
            <v>3.4379999999946449</v>
          </cell>
          <cell r="CT316">
            <v>0</v>
          </cell>
          <cell r="CU316">
            <v>31.649999999994179</v>
          </cell>
          <cell r="CV316">
            <v>16.430000000007567</v>
          </cell>
          <cell r="CW316">
            <v>68.047000000002299</v>
          </cell>
          <cell r="CX316">
            <v>89.056000000004133</v>
          </cell>
          <cell r="CY316">
            <v>38.879999999990105</v>
          </cell>
          <cell r="CZ316">
            <v>0.69000000000232831</v>
          </cell>
          <cell r="DA316">
            <v>9.6240000000107102</v>
          </cell>
          <cell r="DB316">
            <v>10.470000000001164</v>
          </cell>
          <cell r="DC316">
            <v>0.16799999999784632</v>
          </cell>
          <cell r="DD316">
            <v>0</v>
          </cell>
          <cell r="DE316">
            <v>331.98399999993853</v>
          </cell>
          <cell r="DF316">
            <v>1.7110000000029686</v>
          </cell>
          <cell r="DG316">
            <v>1.5570000000006985</v>
          </cell>
          <cell r="DH316">
            <v>2.0740000000077998</v>
          </cell>
          <cell r="DI316">
            <v>42.119999999995343</v>
          </cell>
          <cell r="DJ316">
            <v>74.054000000000087</v>
          </cell>
          <cell r="DK316">
            <v>153.84799999999814</v>
          </cell>
          <cell r="DL316">
            <v>12.515999999988708</v>
          </cell>
          <cell r="DM316">
            <v>33.610000000000582</v>
          </cell>
          <cell r="DN316">
            <v>0</v>
          </cell>
          <cell r="DO316">
            <v>10.410000000003492</v>
          </cell>
          <cell r="DP316">
            <v>8.4000000002561137E-2</v>
          </cell>
          <cell r="DQ316">
            <v>0</v>
          </cell>
          <cell r="DR316">
            <v>377.81299999984913</v>
          </cell>
          <cell r="DS316">
            <v>0</v>
          </cell>
          <cell r="DT316">
            <v>0</v>
          </cell>
          <cell r="DU316">
            <v>5.5299999999988358</v>
          </cell>
          <cell r="DV316">
            <v>34.529999999998836</v>
          </cell>
          <cell r="DW316">
            <v>62.812000000001717</v>
          </cell>
          <cell r="DX316">
            <v>143.06399999999849</v>
          </cell>
          <cell r="DY316">
            <v>71.203999999997905</v>
          </cell>
          <cell r="DZ316">
            <v>40.450000000011642</v>
          </cell>
          <cell r="EA316">
            <v>4.6699999999982538</v>
          </cell>
          <cell r="EB316">
            <v>15.536000000007334</v>
          </cell>
          <cell r="EC316">
            <v>0</v>
          </cell>
          <cell r="ED316">
            <v>1.6999999999825377E-2</v>
          </cell>
        </row>
        <row r="317">
          <cell r="C317" t="str">
            <v>Mona</v>
          </cell>
          <cell r="F317">
            <v>216.51900000000023</v>
          </cell>
          <cell r="G317">
            <v>748.44999999999709</v>
          </cell>
          <cell r="H317">
            <v>417.24099999999453</v>
          </cell>
          <cell r="I317">
            <v>572.68299999999726</v>
          </cell>
          <cell r="J317">
            <v>252.68300000000454</v>
          </cell>
          <cell r="K317">
            <v>21.217999999993481</v>
          </cell>
          <cell r="L317">
            <v>40.85399999999936</v>
          </cell>
          <cell r="M317">
            <v>55.968999999982771</v>
          </cell>
          <cell r="N317">
            <v>216.14199999999255</v>
          </cell>
          <cell r="O317">
            <v>-16.00800000000163</v>
          </cell>
          <cell r="P317">
            <v>658.82299999998941</v>
          </cell>
          <cell r="Q317">
            <v>485.47000000000116</v>
          </cell>
          <cell r="R317">
            <v>4452.4429999997374</v>
          </cell>
          <cell r="S317">
            <v>501.58399999998801</v>
          </cell>
          <cell r="T317">
            <v>711.29899999999907</v>
          </cell>
          <cell r="U317">
            <v>555.58200000000215</v>
          </cell>
          <cell r="V317">
            <v>828.5570000000007</v>
          </cell>
          <cell r="W317">
            <v>178</v>
          </cell>
          <cell r="X317">
            <v>0</v>
          </cell>
          <cell r="Y317">
            <v>53.023000000001048</v>
          </cell>
          <cell r="Z317">
            <v>72.813999999983935</v>
          </cell>
          <cell r="AA317">
            <v>187.69999999998254</v>
          </cell>
          <cell r="AB317">
            <v>32.915999999997439</v>
          </cell>
          <cell r="AC317">
            <v>946.53499999998894</v>
          </cell>
          <cell r="AD317">
            <v>384.43300000000454</v>
          </cell>
          <cell r="AE317">
            <v>1263.4599999999627</v>
          </cell>
          <cell r="AF317">
            <v>572.51300000000629</v>
          </cell>
          <cell r="AG317">
            <v>57.535000000003492</v>
          </cell>
          <cell r="AH317">
            <v>353.29799999999523</v>
          </cell>
          <cell r="AI317">
            <v>139.11199999999371</v>
          </cell>
          <cell r="AJ317">
            <v>51.279999999998836</v>
          </cell>
          <cell r="AK317">
            <v>4.4900000000052387</v>
          </cell>
          <cell r="AL317">
            <v>47.862999999997555</v>
          </cell>
          <cell r="AM317">
            <v>24.11699999999837</v>
          </cell>
          <cell r="AN317">
            <v>-162.27000000001863</v>
          </cell>
          <cell r="AO317">
            <v>0</v>
          </cell>
          <cell r="AP317">
            <v>79.192000000010012</v>
          </cell>
          <cell r="AQ317">
            <v>96.330000000001746</v>
          </cell>
          <cell r="AR317">
            <v>-38.216999999713153</v>
          </cell>
          <cell r="AS317">
            <v>-60.877999999996973</v>
          </cell>
          <cell r="AT317">
            <v>-210.4490000000078</v>
          </cell>
          <cell r="AU317">
            <v>-3.246000000013737</v>
          </cell>
          <cell r="AV317">
            <v>11.86699999999837</v>
          </cell>
          <cell r="AW317">
            <v>1.5</v>
          </cell>
          <cell r="AX317">
            <v>0</v>
          </cell>
          <cell r="AY317">
            <v>0</v>
          </cell>
          <cell r="AZ317">
            <v>0</v>
          </cell>
          <cell r="BA317">
            <v>10.005000000004657</v>
          </cell>
          <cell r="BB317">
            <v>0</v>
          </cell>
          <cell r="BC317">
            <v>146.56499999998778</v>
          </cell>
          <cell r="BD317">
            <v>66.419000000008964</v>
          </cell>
          <cell r="BE317">
            <v>636.14100000006147</v>
          </cell>
          <cell r="BF317">
            <v>59.894000000000233</v>
          </cell>
          <cell r="BG317">
            <v>101.63999999999942</v>
          </cell>
          <cell r="BH317">
            <v>168.31999999999243</v>
          </cell>
          <cell r="BI317">
            <v>0</v>
          </cell>
          <cell r="BJ317">
            <v>1.4919999999983702</v>
          </cell>
          <cell r="BK317">
            <v>0</v>
          </cell>
          <cell r="BL317">
            <v>0</v>
          </cell>
          <cell r="BM317">
            <v>0</v>
          </cell>
          <cell r="BN317">
            <v>7.3799999999755528</v>
          </cell>
          <cell r="BO317">
            <v>0</v>
          </cell>
          <cell r="BP317">
            <v>156.64700000001176</v>
          </cell>
          <cell r="BQ317">
            <v>140.76799999999639</v>
          </cell>
          <cell r="BR317">
            <v>389.3640000000596</v>
          </cell>
          <cell r="BS317">
            <v>88.286999999996624</v>
          </cell>
          <cell r="BT317">
            <v>66.636000000013155</v>
          </cell>
          <cell r="BU317">
            <v>16.519999999989523</v>
          </cell>
          <cell r="BV317">
            <v>0</v>
          </cell>
          <cell r="BW317">
            <v>0</v>
          </cell>
          <cell r="BX317">
            <v>12.724000000001979</v>
          </cell>
          <cell r="BY317">
            <v>0</v>
          </cell>
          <cell r="BZ317">
            <v>0.34699999999429565</v>
          </cell>
          <cell r="CA317">
            <v>4.9539999999979045</v>
          </cell>
          <cell r="CB317">
            <v>0</v>
          </cell>
          <cell r="CC317">
            <v>17.39100000000326</v>
          </cell>
          <cell r="CD317">
            <v>182.5049999999901</v>
          </cell>
          <cell r="CE317">
            <v>286.12299999967217</v>
          </cell>
          <cell r="CF317">
            <v>95.934000000008382</v>
          </cell>
          <cell r="CG317">
            <v>66.399000000004889</v>
          </cell>
          <cell r="CH317">
            <v>52.087999999988824</v>
          </cell>
          <cell r="CI317">
            <v>19.273999999990338</v>
          </cell>
          <cell r="CJ317">
            <v>0</v>
          </cell>
          <cell r="CK317">
            <v>0</v>
          </cell>
          <cell r="CL317">
            <v>0</v>
          </cell>
          <cell r="CM317">
            <v>0.34700000000884756</v>
          </cell>
          <cell r="CN317">
            <v>9.8599999999860302</v>
          </cell>
          <cell r="CO317">
            <v>24.514000000010128</v>
          </cell>
          <cell r="CP317">
            <v>-77.737999999997555</v>
          </cell>
          <cell r="CQ317">
            <v>95.444999999992433</v>
          </cell>
          <cell r="CR317">
            <v>371.24600000004284</v>
          </cell>
          <cell r="CS317">
            <v>76.711999999999534</v>
          </cell>
          <cell r="CT317">
            <v>85.193999999988591</v>
          </cell>
          <cell r="CU317">
            <v>64.178000000014435</v>
          </cell>
          <cell r="CV317">
            <v>15.636000000013155</v>
          </cell>
          <cell r="CW317">
            <v>1.4679999999934807</v>
          </cell>
          <cell r="CX317">
            <v>7.0359999999927823</v>
          </cell>
          <cell r="CY317">
            <v>0</v>
          </cell>
          <cell r="CZ317">
            <v>20.774000000004889</v>
          </cell>
          <cell r="DA317">
            <v>19.629999999975553</v>
          </cell>
          <cell r="DB317">
            <v>0</v>
          </cell>
          <cell r="DC317">
            <v>7.1699999999982538</v>
          </cell>
          <cell r="DD317">
            <v>73.448000000003958</v>
          </cell>
          <cell r="DE317">
            <v>436.93999999994412</v>
          </cell>
          <cell r="DF317">
            <v>45.663000000000466</v>
          </cell>
          <cell r="DG317">
            <v>144.06299999999464</v>
          </cell>
          <cell r="DH317">
            <v>31.578000000008615</v>
          </cell>
          <cell r="DI317">
            <v>58.690000000002328</v>
          </cell>
          <cell r="DJ317">
            <v>0.90000000000873115</v>
          </cell>
          <cell r="DK317">
            <v>2.4569999999948777</v>
          </cell>
          <cell r="DL317">
            <v>0</v>
          </cell>
          <cell r="DM317">
            <v>7.6300000000046566</v>
          </cell>
          <cell r="DN317">
            <v>14.64100000000326</v>
          </cell>
          <cell r="DO317">
            <v>16.968999999982771</v>
          </cell>
          <cell r="DP317">
            <v>58.528999999994994</v>
          </cell>
          <cell r="DQ317">
            <v>55.820000000006985</v>
          </cell>
          <cell r="DR317">
            <v>345.54199999989942</v>
          </cell>
          <cell r="DS317">
            <v>51.027000000001863</v>
          </cell>
          <cell r="DT317">
            <v>80.520000000004075</v>
          </cell>
          <cell r="DU317">
            <v>23.103000000002794</v>
          </cell>
          <cell r="DV317">
            <v>23.036000000007334</v>
          </cell>
          <cell r="DW317">
            <v>2.3500000000058208</v>
          </cell>
          <cell r="DX317">
            <v>0</v>
          </cell>
          <cell r="DY317">
            <v>0</v>
          </cell>
          <cell r="DZ317">
            <v>0.33599999999569263</v>
          </cell>
          <cell r="EA317">
            <v>9.6999999999825377</v>
          </cell>
          <cell r="EB317">
            <v>48.766999999992549</v>
          </cell>
          <cell r="EC317">
            <v>43.472999999998137</v>
          </cell>
          <cell r="ED317">
            <v>63.229999999995925</v>
          </cell>
        </row>
        <row r="318">
          <cell r="C318" t="str">
            <v>Palo Verde</v>
          </cell>
          <cell r="F318">
            <v>474.73600000000079</v>
          </cell>
          <cell r="G318">
            <v>385.81899999999951</v>
          </cell>
          <cell r="H318">
            <v>388.47400000000016</v>
          </cell>
          <cell r="I318">
            <v>1183</v>
          </cell>
          <cell r="J318">
            <v>36.460000000020955</v>
          </cell>
          <cell r="K318">
            <v>0</v>
          </cell>
          <cell r="L318">
            <v>355.01999999996042</v>
          </cell>
          <cell r="M318">
            <v>293.5</v>
          </cell>
          <cell r="N318">
            <v>498.28000000002794</v>
          </cell>
          <cell r="O318">
            <v>2829.9699999999721</v>
          </cell>
          <cell r="P318">
            <v>1694.9400000000023</v>
          </cell>
          <cell r="Q318">
            <v>1770.539999999979</v>
          </cell>
          <cell r="R318">
            <v>15024.670000000391</v>
          </cell>
          <cell r="S318">
            <v>2266.2399999999907</v>
          </cell>
          <cell r="T318">
            <v>2704.1899999999441</v>
          </cell>
          <cell r="U318">
            <v>2105.3199999999488</v>
          </cell>
          <cell r="V318">
            <v>800.54000000003725</v>
          </cell>
          <cell r="W318">
            <v>167.85999999998603</v>
          </cell>
          <cell r="X318">
            <v>0</v>
          </cell>
          <cell r="Y318">
            <v>383.46999999997206</v>
          </cell>
          <cell r="Z318">
            <v>344.37999999994645</v>
          </cell>
          <cell r="AA318">
            <v>1297.0999999999767</v>
          </cell>
          <cell r="AB318">
            <v>2292.9300000000512</v>
          </cell>
          <cell r="AC318">
            <v>1583.8199999999488</v>
          </cell>
          <cell r="AD318">
            <v>1078.8199999999488</v>
          </cell>
          <cell r="AE318">
            <v>1527.9299999992363</v>
          </cell>
          <cell r="AF318">
            <v>424.69999999995343</v>
          </cell>
          <cell r="AG318">
            <v>88.130000000004657</v>
          </cell>
          <cell r="AH318">
            <v>127.3399999999674</v>
          </cell>
          <cell r="AI318">
            <v>0</v>
          </cell>
          <cell r="AJ318">
            <v>-46.380000000004657</v>
          </cell>
          <cell r="AK318">
            <v>4.2199999999720603</v>
          </cell>
          <cell r="AL318">
            <v>372.72000000003027</v>
          </cell>
          <cell r="AM318">
            <v>231.25</v>
          </cell>
          <cell r="AN318">
            <v>-67.810000000055879</v>
          </cell>
          <cell r="AO318">
            <v>0</v>
          </cell>
          <cell r="AP318">
            <v>99.220000000030268</v>
          </cell>
          <cell r="AQ318">
            <v>294.53999999997905</v>
          </cell>
          <cell r="AR318">
            <v>-10.966000000014901</v>
          </cell>
          <cell r="AS318">
            <v>-12.876000000003842</v>
          </cell>
          <cell r="AT318">
            <v>0</v>
          </cell>
          <cell r="AU318">
            <v>1.9100000000034925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14.589999999850988</v>
          </cell>
          <cell r="BF318">
            <v>0</v>
          </cell>
          <cell r="BG318">
            <v>0</v>
          </cell>
          <cell r="BH318">
            <v>1.8899999999994179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12.699999999998909</v>
          </cell>
          <cell r="BR318">
            <v>16.67149999999674</v>
          </cell>
          <cell r="BS318">
            <v>0</v>
          </cell>
          <cell r="BT318">
            <v>0</v>
          </cell>
          <cell r="BU318">
            <v>1.8819999999996071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2.0895000000000437</v>
          </cell>
          <cell r="CD318">
            <v>12.700000000000728</v>
          </cell>
          <cell r="CE318">
            <v>11.619999999995343</v>
          </cell>
          <cell r="CF318">
            <v>0</v>
          </cell>
          <cell r="CG318">
            <v>12.700000000000728</v>
          </cell>
          <cell r="CH318">
            <v>8.3000000000538421E-2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-12.700000000000728</v>
          </cell>
          <cell r="CQ318">
            <v>11.537000000000262</v>
          </cell>
          <cell r="CR318">
            <v>23.233000000007451</v>
          </cell>
          <cell r="CS318">
            <v>0</v>
          </cell>
          <cell r="CT318">
            <v>0</v>
          </cell>
          <cell r="CU318">
            <v>6.9650000000001455</v>
          </cell>
          <cell r="CV318">
            <v>0</v>
          </cell>
          <cell r="CW318">
            <v>0</v>
          </cell>
          <cell r="CX318">
            <v>0</v>
          </cell>
          <cell r="CY318">
            <v>7.9659999999985303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8.3019999999996799</v>
          </cell>
          <cell r="DE318">
            <v>9.5559999999968568</v>
          </cell>
          <cell r="DF318">
            <v>1.7089999999989232</v>
          </cell>
          <cell r="DG318">
            <v>0</v>
          </cell>
          <cell r="DH318">
            <v>0.21500000000014552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7.6319999999996071</v>
          </cell>
          <cell r="DR318">
            <v>17.306000000011409</v>
          </cell>
          <cell r="DS318">
            <v>0</v>
          </cell>
          <cell r="DT318">
            <v>0</v>
          </cell>
          <cell r="DU318">
            <v>12.913000000000466</v>
          </cell>
          <cell r="DV318">
            <v>-2.8930000000000291</v>
          </cell>
          <cell r="DW318">
            <v>0</v>
          </cell>
          <cell r="DX318">
            <v>0</v>
          </cell>
          <cell r="DY318">
            <v>3.1399999999994179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4.1460000000006403</v>
          </cell>
        </row>
        <row r="319">
          <cell r="C319" t="str">
            <v>SP15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 - Curtailment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Trapped Energy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36334.184251600062</v>
          </cell>
          <cell r="AF321">
            <v>0</v>
          </cell>
          <cell r="AG321">
            <v>0</v>
          </cell>
          <cell r="AH321">
            <v>3884.6962000000058</v>
          </cell>
          <cell r="AI321">
            <v>5064.1033600000083</v>
          </cell>
          <cell r="AJ321">
            <v>8127.4440000000031</v>
          </cell>
          <cell r="AK321">
            <v>5242.1390000000029</v>
          </cell>
          <cell r="AL321">
            <v>1565.6487691000002</v>
          </cell>
          <cell r="AM321">
            <v>2045.2769999999982</v>
          </cell>
          <cell r="AN321">
            <v>7092.5651030000008</v>
          </cell>
          <cell r="AO321">
            <v>3172.5098160000052</v>
          </cell>
          <cell r="AP321">
            <v>63.384100000002945</v>
          </cell>
          <cell r="AQ321">
            <v>76.416903499999535</v>
          </cell>
          <cell r="AR321">
            <v>131980.77548040007</v>
          </cell>
          <cell r="AS321">
            <v>1061.6540600000008</v>
          </cell>
          <cell r="AT321">
            <v>2604.7588999999862</v>
          </cell>
          <cell r="AU321">
            <v>11694.416930000007</v>
          </cell>
          <cell r="AV321">
            <v>17758.666300000041</v>
          </cell>
          <cell r="AW321">
            <v>19504.463579999923</v>
          </cell>
          <cell r="AX321">
            <v>21238.070700400043</v>
          </cell>
          <cell r="AY321">
            <v>12820.526500000036</v>
          </cell>
          <cell r="AZ321">
            <v>14269.649859999976</v>
          </cell>
          <cell r="BA321">
            <v>15521.435090000043</v>
          </cell>
          <cell r="BB321">
            <v>11085.558770000003</v>
          </cell>
          <cell r="BC321">
            <v>3359.0923000000184</v>
          </cell>
          <cell r="BD321">
            <v>1062.482490000024</v>
          </cell>
          <cell r="BE321">
            <v>139911.88806999987</v>
          </cell>
          <cell r="BF321">
            <v>1296.3535299999639</v>
          </cell>
          <cell r="BG321">
            <v>4522.456199999986</v>
          </cell>
          <cell r="BH321">
            <v>11991.959420000028</v>
          </cell>
          <cell r="BI321">
            <v>17909.85010000004</v>
          </cell>
          <cell r="BJ321">
            <v>19436.313200000033</v>
          </cell>
          <cell r="BK321">
            <v>20345.398653000011</v>
          </cell>
          <cell r="BL321">
            <v>12898.479169999977</v>
          </cell>
          <cell r="BM321">
            <v>17330.894169999956</v>
          </cell>
          <cell r="BN321">
            <v>16438.111529999995</v>
          </cell>
          <cell r="BO321">
            <v>12381.906939999957</v>
          </cell>
          <cell r="BP321">
            <v>4123.9679999999935</v>
          </cell>
          <cell r="BQ321">
            <v>1236.1971569999587</v>
          </cell>
          <cell r="BR321">
            <v>133531.21721399948</v>
          </cell>
          <cell r="BS321">
            <v>1207.1062999999849</v>
          </cell>
          <cell r="BT321">
            <v>5224.1784000000043</v>
          </cell>
          <cell r="BU321">
            <v>13013.015022000007</v>
          </cell>
          <cell r="BV321">
            <v>16496.799209999968</v>
          </cell>
          <cell r="BW321">
            <v>19665.859780000057</v>
          </cell>
          <cell r="BX321">
            <v>20200.543105999997</v>
          </cell>
          <cell r="BY321">
            <v>13540.989200000011</v>
          </cell>
          <cell r="BZ321">
            <v>14918.485839999979</v>
          </cell>
          <cell r="CA321">
            <v>14385.66935000004</v>
          </cell>
          <cell r="CB321">
            <v>11409.88346599997</v>
          </cell>
          <cell r="CC321">
            <v>2883.3982999999716</v>
          </cell>
          <cell r="CD321">
            <v>585.2892400000128</v>
          </cell>
          <cell r="CE321">
            <v>135137.59058299987</v>
          </cell>
          <cell r="CF321">
            <v>1871.5611899999785</v>
          </cell>
          <cell r="CG321">
            <v>5184.6070299999847</v>
          </cell>
          <cell r="CH321">
            <v>12381.930479999981</v>
          </cell>
          <cell r="CI321">
            <v>17523.207509999978</v>
          </cell>
          <cell r="CJ321">
            <v>19605.388809999975</v>
          </cell>
          <cell r="CK321">
            <v>20374.043695</v>
          </cell>
          <cell r="CL321">
            <v>12888.407559999992</v>
          </cell>
          <cell r="CM321">
            <v>15018.230359999987</v>
          </cell>
          <cell r="CN321">
            <v>16273.707729999966</v>
          </cell>
          <cell r="CO321">
            <v>10478.103877999936</v>
          </cell>
          <cell r="CP321">
            <v>2950.6095099999802</v>
          </cell>
          <cell r="CQ321">
            <v>587.79282999999123</v>
          </cell>
          <cell r="CR321">
            <v>133558.04181899992</v>
          </cell>
          <cell r="CS321">
            <v>1777.013580000028</v>
          </cell>
          <cell r="CT321">
            <v>5620.9097000000183</v>
          </cell>
          <cell r="CU321">
            <v>12054.569298999966</v>
          </cell>
          <cell r="CV321">
            <v>17906.763720000046</v>
          </cell>
          <cell r="CW321">
            <v>19282.035269999993</v>
          </cell>
          <cell r="CX321">
            <v>19840.498418000032</v>
          </cell>
          <cell r="CY321">
            <v>10049.92953400001</v>
          </cell>
          <cell r="CZ321">
            <v>13530.660148999974</v>
          </cell>
          <cell r="DA321">
            <v>15174.799339999969</v>
          </cell>
          <cell r="DB321">
            <v>11305.837784000032</v>
          </cell>
          <cell r="DC321">
            <v>5578.9236200000159</v>
          </cell>
          <cell r="DD321">
            <v>1436.1014049999649</v>
          </cell>
          <cell r="DE321">
            <v>129775.72974099987</v>
          </cell>
          <cell r="DF321">
            <v>2588.10209999996</v>
          </cell>
          <cell r="DG321">
            <v>4571.7347799999989</v>
          </cell>
          <cell r="DH321">
            <v>12431.886520999949</v>
          </cell>
          <cell r="DI321">
            <v>17019.817760000064</v>
          </cell>
          <cell r="DJ321">
            <v>18713.397559999954</v>
          </cell>
          <cell r="DK321">
            <v>19297.459609999962</v>
          </cell>
          <cell r="DL321">
            <v>10151.310959999988</v>
          </cell>
          <cell r="DM321">
            <v>13087.240330000001</v>
          </cell>
          <cell r="DN321">
            <v>15457.783230000001</v>
          </cell>
          <cell r="DO321">
            <v>11231.922140000039</v>
          </cell>
          <cell r="DP321">
            <v>3263.3935000000056</v>
          </cell>
          <cell r="DQ321">
            <v>1961.6812500000233</v>
          </cell>
          <cell r="DR321">
            <v>129387.79198499979</v>
          </cell>
          <cell r="DS321">
            <v>2343.5493499999866</v>
          </cell>
          <cell r="DT321">
            <v>4091.6149999999907</v>
          </cell>
          <cell r="DU321">
            <v>12485.766760000028</v>
          </cell>
          <cell r="DV321">
            <v>17096.025599999935</v>
          </cell>
          <cell r="DW321">
            <v>19975.653159999987</v>
          </cell>
          <cell r="DX321">
            <v>19348.922239999985</v>
          </cell>
          <cell r="DY321">
            <v>7242.151091000007</v>
          </cell>
          <cell r="DZ321">
            <v>12363.071083999996</v>
          </cell>
          <cell r="EA321">
            <v>14978.703520000039</v>
          </cell>
          <cell r="EB321">
            <v>11750.962379999924</v>
          </cell>
          <cell r="EC321">
            <v>5851.6672999999719</v>
          </cell>
          <cell r="ED321">
            <v>1859.7044999999925</v>
          </cell>
        </row>
        <row r="322">
          <cell r="F322">
            <v>2867.0920000000042</v>
          </cell>
          <cell r="G322">
            <v>3020.7839999999851</v>
          </cell>
          <cell r="H322">
            <v>3394.4730000000272</v>
          </cell>
          <cell r="I322">
            <v>2456.6731000000145</v>
          </cell>
          <cell r="J322">
            <v>831.07250000000931</v>
          </cell>
          <cell r="K322">
            <v>1172.0579999999027</v>
          </cell>
          <cell r="L322">
            <v>-1601.2200000002049</v>
          </cell>
          <cell r="M322">
            <v>1027.5680000000866</v>
          </cell>
          <cell r="N322">
            <v>941.36999999999534</v>
          </cell>
          <cell r="O322">
            <v>3591.3859999999404</v>
          </cell>
          <cell r="P322">
            <v>2218.9760000000242</v>
          </cell>
          <cell r="Q322">
            <v>-8098.066000000108</v>
          </cell>
          <cell r="R322">
            <v>21918.956710000522</v>
          </cell>
          <cell r="S322">
            <v>4992.8930000001565</v>
          </cell>
          <cell r="T322">
            <v>4247.5779999999795</v>
          </cell>
          <cell r="U322">
            <v>3239.1589999999851</v>
          </cell>
          <cell r="V322">
            <v>3235.9939000001177</v>
          </cell>
          <cell r="W322">
            <v>466.30121000006329</v>
          </cell>
          <cell r="X322">
            <v>595.43760000006296</v>
          </cell>
          <cell r="Y322">
            <v>-5614.2210000000196</v>
          </cell>
          <cell r="Z322">
            <v>741.96100000001024</v>
          </cell>
          <cell r="AA322">
            <v>1904.8819999998668</v>
          </cell>
          <cell r="AB322">
            <v>3399.2639999999665</v>
          </cell>
          <cell r="AC322">
            <v>3070.2949999999255</v>
          </cell>
          <cell r="AD322">
            <v>1639.4129999999423</v>
          </cell>
          <cell r="AE322">
            <v>41597.097251598723</v>
          </cell>
          <cell r="AF322">
            <v>1180.1549999999115</v>
          </cell>
          <cell r="AG322">
            <v>366.68499999993946</v>
          </cell>
          <cell r="AH322">
            <v>5121.9081999998307</v>
          </cell>
          <cell r="AI322">
            <v>5515.6033600000665</v>
          </cell>
          <cell r="AJ322">
            <v>8679.6450000000186</v>
          </cell>
          <cell r="AK322">
            <v>5374.1419999999925</v>
          </cell>
          <cell r="AL322">
            <v>2355.6817691000178</v>
          </cell>
          <cell r="AM322">
            <v>2611.4969999999739</v>
          </cell>
          <cell r="AN322">
            <v>6714.1901030000299</v>
          </cell>
          <cell r="AO322">
            <v>3228.0748159999494</v>
          </cell>
          <cell r="AP322">
            <v>-17.811899999855086</v>
          </cell>
          <cell r="AQ322">
            <v>467.32690350001212</v>
          </cell>
          <cell r="AR322">
            <v>131987.8344804002</v>
          </cell>
          <cell r="AS322">
            <v>1059.3300599999493</v>
          </cell>
          <cell r="AT322">
            <v>1757.1238999998895</v>
          </cell>
          <cell r="AU322">
            <v>11780.112930000061</v>
          </cell>
          <cell r="AV322">
            <v>17824.808300000033</v>
          </cell>
          <cell r="AW322">
            <v>19583.738579999888</v>
          </cell>
          <cell r="AX322">
            <v>21299.639700399945</v>
          </cell>
          <cell r="AY322">
            <v>12952.948500000057</v>
          </cell>
          <cell r="AZ322">
            <v>14269.999859999982</v>
          </cell>
          <cell r="BA322">
            <v>15568.490089999977</v>
          </cell>
          <cell r="BB322">
            <v>11280.412770000054</v>
          </cell>
          <cell r="BC322">
            <v>3509.3582999999635</v>
          </cell>
          <cell r="BD322">
            <v>1101.8714900000487</v>
          </cell>
          <cell r="BE322">
            <v>141523.90706999972</v>
          </cell>
          <cell r="BF322">
            <v>1490.8925299998373</v>
          </cell>
          <cell r="BG322">
            <v>4660.2232000000076</v>
          </cell>
          <cell r="BH322">
            <v>12432.179419999942</v>
          </cell>
          <cell r="BI322">
            <v>17981.044100000057</v>
          </cell>
          <cell r="BJ322">
            <v>19469.338199999998</v>
          </cell>
          <cell r="BK322">
            <v>20384.202653000015</v>
          </cell>
          <cell r="BL322">
            <v>13037.706169999903</v>
          </cell>
          <cell r="BM322">
            <v>17332.994169999845</v>
          </cell>
          <cell r="BN322">
            <v>16467.617530000047</v>
          </cell>
          <cell r="BO322">
            <v>12457.996939999866</v>
          </cell>
          <cell r="BP322">
            <v>4358.8949999999022</v>
          </cell>
          <cell r="BQ322">
            <v>1450.817156999954</v>
          </cell>
          <cell r="BR322">
            <v>135709.15671399795</v>
          </cell>
          <cell r="BS322">
            <v>1431.223300000187</v>
          </cell>
          <cell r="BT322">
            <v>5328.0703999999678</v>
          </cell>
          <cell r="BU322">
            <v>13101.427021999843</v>
          </cell>
          <cell r="BV322">
            <v>17236.629209999694</v>
          </cell>
          <cell r="BW322">
            <v>19765.537780000013</v>
          </cell>
          <cell r="BX322">
            <v>20225.712105999934</v>
          </cell>
          <cell r="BY322">
            <v>13741.415200000047</v>
          </cell>
          <cell r="BZ322">
            <v>14965.278839999926</v>
          </cell>
          <cell r="CA322">
            <v>14602.169349999982</v>
          </cell>
          <cell r="CB322">
            <v>11470.017465999932</v>
          </cell>
          <cell r="CC322">
            <v>2983.0967999998247</v>
          </cell>
          <cell r="CD322">
            <v>858.57924000010826</v>
          </cell>
          <cell r="CE322">
            <v>136504.5375829991</v>
          </cell>
          <cell r="CF322">
            <v>2011.7751899999566</v>
          </cell>
          <cell r="CG322">
            <v>5359.5760299999965</v>
          </cell>
          <cell r="CH322">
            <v>12658.777479999932</v>
          </cell>
          <cell r="CI322">
            <v>17626.401509999996</v>
          </cell>
          <cell r="CJ322">
            <v>19673.228810000001</v>
          </cell>
          <cell r="CK322">
            <v>20468.940694999998</v>
          </cell>
          <cell r="CL322">
            <v>12942.597560000024</v>
          </cell>
          <cell r="CM322">
            <v>15063.612360000028</v>
          </cell>
          <cell r="CN322">
            <v>16298.353729999973</v>
          </cell>
          <cell r="CO322">
            <v>10617.957877999987</v>
          </cell>
          <cell r="CP322">
            <v>3006.6465099999914</v>
          </cell>
          <cell r="CQ322">
            <v>776.66982999979518</v>
          </cell>
          <cell r="CR322">
            <v>134910.77581899986</v>
          </cell>
          <cell r="CS322">
            <v>1858.8835800001398</v>
          </cell>
          <cell r="CT322">
            <v>5845.8937000001315</v>
          </cell>
          <cell r="CU322">
            <v>12263.117298999801</v>
          </cell>
          <cell r="CV322">
            <v>17973.725720000104</v>
          </cell>
          <cell r="CW322">
            <v>19401.014269999927</v>
          </cell>
          <cell r="CX322">
            <v>19950.037418000051</v>
          </cell>
          <cell r="CY322">
            <v>10119.055533999926</v>
          </cell>
          <cell r="CZ322">
            <v>13652.509149000049</v>
          </cell>
          <cell r="DA322">
            <v>15223.047340000048</v>
          </cell>
          <cell r="DB322">
            <v>11414.927784000058</v>
          </cell>
          <cell r="DC322">
            <v>5593.1816199999303</v>
          </cell>
          <cell r="DD322">
            <v>1615.3824050000403</v>
          </cell>
          <cell r="DE322">
            <v>131395.47974099964</v>
          </cell>
          <cell r="DF322">
            <v>2732.1851000000024</v>
          </cell>
          <cell r="DG322">
            <v>5019.4257800001651</v>
          </cell>
          <cell r="DH322">
            <v>12521.833520999877</v>
          </cell>
          <cell r="DI322">
            <v>17193.601760000107</v>
          </cell>
          <cell r="DJ322">
            <v>18850.851559999981</v>
          </cell>
          <cell r="DK322">
            <v>19457.859609999927</v>
          </cell>
          <cell r="DL322">
            <v>10200.725960000011</v>
          </cell>
          <cell r="DM322">
            <v>13174.660329999984</v>
          </cell>
          <cell r="DN322">
            <v>15494.304230000009</v>
          </cell>
          <cell r="DO322">
            <v>11361.261139999959</v>
          </cell>
          <cell r="DP322">
            <v>3346.3375000001397</v>
          </cell>
          <cell r="DQ322">
            <v>2042.4332500000019</v>
          </cell>
          <cell r="DR322">
            <v>131059.17698500026</v>
          </cell>
          <cell r="DS322">
            <v>2504.5313499998301</v>
          </cell>
          <cell r="DT322">
            <v>4287.3050000000512</v>
          </cell>
          <cell r="DU322">
            <v>12622.052759999991</v>
          </cell>
          <cell r="DV322">
            <v>17224.39059999981</v>
          </cell>
          <cell r="DW322">
            <v>20118.425160000101</v>
          </cell>
          <cell r="DX322">
            <v>19529.011240000022</v>
          </cell>
          <cell r="DY322">
            <v>7351.855091000034</v>
          </cell>
          <cell r="DZ322">
            <v>12446.009084000136</v>
          </cell>
          <cell r="EA322">
            <v>15036.573519999976</v>
          </cell>
          <cell r="EB322">
            <v>12014.455379999941</v>
          </cell>
          <cell r="EC322">
            <v>5938.8702999999514</v>
          </cell>
          <cell r="ED322">
            <v>1985.6975000000093</v>
          </cell>
        </row>
        <row r="324">
          <cell r="A324" t="str">
            <v>Total Special Sales For Resale</v>
          </cell>
          <cell r="F324">
            <v>2867.0920000000624</v>
          </cell>
          <cell r="G324">
            <v>3020.7839999999851</v>
          </cell>
          <cell r="H324">
            <v>3394.4730000001146</v>
          </cell>
          <cell r="I324">
            <v>2456.6731000000145</v>
          </cell>
          <cell r="J324">
            <v>831.07250000000931</v>
          </cell>
          <cell r="K324">
            <v>1172.0579999998445</v>
          </cell>
          <cell r="L324">
            <v>-1601.2200000002049</v>
          </cell>
          <cell r="M324">
            <v>1027.5680000000866</v>
          </cell>
          <cell r="N324">
            <v>941.36999999999534</v>
          </cell>
          <cell r="O324">
            <v>3591.3859999999404</v>
          </cell>
          <cell r="P324">
            <v>2218.9760000000242</v>
          </cell>
          <cell r="Q324">
            <v>-8098.066000000108</v>
          </cell>
          <cell r="R324">
            <v>21918.956709999591</v>
          </cell>
          <cell r="S324">
            <v>4992.8930000001565</v>
          </cell>
          <cell r="T324">
            <v>4247.5779999999795</v>
          </cell>
          <cell r="U324">
            <v>3239.1589999999851</v>
          </cell>
          <cell r="V324">
            <v>3235.9939000001177</v>
          </cell>
          <cell r="W324">
            <v>466.30121000006329</v>
          </cell>
          <cell r="X324">
            <v>595.43760000006296</v>
          </cell>
          <cell r="Y324">
            <v>-5614.2210000000196</v>
          </cell>
          <cell r="Z324">
            <v>741.96100000001024</v>
          </cell>
          <cell r="AA324">
            <v>1904.8819999998668</v>
          </cell>
          <cell r="AB324">
            <v>3399.2639999999665</v>
          </cell>
          <cell r="AC324">
            <v>3070.2949999999255</v>
          </cell>
          <cell r="AD324">
            <v>1639.4129999999423</v>
          </cell>
          <cell r="AE324">
            <v>41597.097251599655</v>
          </cell>
          <cell r="AF324">
            <v>1180.1549999999115</v>
          </cell>
          <cell r="AG324">
            <v>366.68499999993946</v>
          </cell>
          <cell r="AH324">
            <v>5121.9081999998307</v>
          </cell>
          <cell r="AI324">
            <v>5515.6033600000665</v>
          </cell>
          <cell r="AJ324">
            <v>8679.6450000000186</v>
          </cell>
          <cell r="AK324">
            <v>5374.1419999999925</v>
          </cell>
          <cell r="AL324">
            <v>2355.6817691000178</v>
          </cell>
          <cell r="AM324">
            <v>2611.4969999999739</v>
          </cell>
          <cell r="AN324">
            <v>6714.1901030000299</v>
          </cell>
          <cell r="AO324">
            <v>3228.0748159999494</v>
          </cell>
          <cell r="AP324">
            <v>-17.811899999855086</v>
          </cell>
          <cell r="AQ324">
            <v>467.32690350001212</v>
          </cell>
          <cell r="AR324">
            <v>131987.83448040299</v>
          </cell>
          <cell r="AS324">
            <v>1059.3300599999493</v>
          </cell>
          <cell r="AT324">
            <v>1757.1238999998895</v>
          </cell>
          <cell r="AU324">
            <v>11780.112930000061</v>
          </cell>
          <cell r="AV324">
            <v>17824.808300000033</v>
          </cell>
          <cell r="AW324">
            <v>19583.738579999888</v>
          </cell>
          <cell r="AX324">
            <v>21299.639700399945</v>
          </cell>
          <cell r="AY324">
            <v>12952.948500000057</v>
          </cell>
          <cell r="AZ324">
            <v>14269.999859999982</v>
          </cell>
          <cell r="BA324">
            <v>15568.490089999977</v>
          </cell>
          <cell r="BB324">
            <v>11280.412770000054</v>
          </cell>
          <cell r="BC324">
            <v>3509.3582999999635</v>
          </cell>
          <cell r="BD324">
            <v>1101.8714900000487</v>
          </cell>
          <cell r="BE324">
            <v>141523.90706999972</v>
          </cell>
          <cell r="BF324">
            <v>1490.8925299998373</v>
          </cell>
          <cell r="BG324">
            <v>4660.2232000000076</v>
          </cell>
          <cell r="BH324">
            <v>12432.179419999942</v>
          </cell>
          <cell r="BI324">
            <v>17981.044100000057</v>
          </cell>
          <cell r="BJ324">
            <v>19469.338199999998</v>
          </cell>
          <cell r="BK324">
            <v>20384.202653000015</v>
          </cell>
          <cell r="BL324">
            <v>13037.706169999903</v>
          </cell>
          <cell r="BM324">
            <v>17332.994169999845</v>
          </cell>
          <cell r="BN324">
            <v>16467.617530000047</v>
          </cell>
          <cell r="BO324">
            <v>12457.996939999983</v>
          </cell>
          <cell r="BP324">
            <v>4358.8949999997858</v>
          </cell>
          <cell r="BQ324">
            <v>1450.817156999954</v>
          </cell>
          <cell r="BR324">
            <v>135709.15671400167</v>
          </cell>
          <cell r="BS324">
            <v>1431.223300000187</v>
          </cell>
          <cell r="BT324">
            <v>5328.0703999999678</v>
          </cell>
          <cell r="BU324">
            <v>13101.427021999843</v>
          </cell>
          <cell r="BV324">
            <v>17236.629209999694</v>
          </cell>
          <cell r="BW324">
            <v>19765.537780000013</v>
          </cell>
          <cell r="BX324">
            <v>20225.712105999934</v>
          </cell>
          <cell r="BY324">
            <v>13741.415200000047</v>
          </cell>
          <cell r="BZ324">
            <v>14965.278839999926</v>
          </cell>
          <cell r="CA324">
            <v>14602.169349999982</v>
          </cell>
          <cell r="CB324">
            <v>11470.017465999932</v>
          </cell>
          <cell r="CC324">
            <v>2983.0967999997083</v>
          </cell>
          <cell r="CD324">
            <v>858.57924000010826</v>
          </cell>
          <cell r="CE324">
            <v>136504.5375829991</v>
          </cell>
          <cell r="CF324">
            <v>2011.7751899999566</v>
          </cell>
          <cell r="CG324">
            <v>5359.5760299999965</v>
          </cell>
          <cell r="CH324">
            <v>12658.777479999932</v>
          </cell>
          <cell r="CI324">
            <v>17626.401509999996</v>
          </cell>
          <cell r="CJ324">
            <v>19673.228810000001</v>
          </cell>
          <cell r="CK324">
            <v>20468.940694999998</v>
          </cell>
          <cell r="CL324">
            <v>12942.597560000024</v>
          </cell>
          <cell r="CM324">
            <v>15063.612360000028</v>
          </cell>
          <cell r="CN324">
            <v>16298.353729999973</v>
          </cell>
          <cell r="CO324">
            <v>10617.957877999987</v>
          </cell>
          <cell r="CP324">
            <v>3006.6465099999914</v>
          </cell>
          <cell r="CQ324">
            <v>776.66982999979518</v>
          </cell>
          <cell r="CR324">
            <v>134910.77581899799</v>
          </cell>
          <cell r="CS324">
            <v>1858.8835800001398</v>
          </cell>
          <cell r="CT324">
            <v>5845.8937000001315</v>
          </cell>
          <cell r="CU324">
            <v>12263.117298999801</v>
          </cell>
          <cell r="CV324">
            <v>17973.725720000104</v>
          </cell>
          <cell r="CW324">
            <v>19401.014269999927</v>
          </cell>
          <cell r="CX324">
            <v>19950.037418000051</v>
          </cell>
          <cell r="CY324">
            <v>10119.055533999926</v>
          </cell>
          <cell r="CZ324">
            <v>13652.509149000049</v>
          </cell>
          <cell r="DA324">
            <v>15223.047340000048</v>
          </cell>
          <cell r="DB324">
            <v>11414.927784000058</v>
          </cell>
          <cell r="DC324">
            <v>5593.1816199999303</v>
          </cell>
          <cell r="DD324">
            <v>1615.3824050000403</v>
          </cell>
          <cell r="DE324">
            <v>131395.4797410015</v>
          </cell>
          <cell r="DF324">
            <v>2732.1851000000024</v>
          </cell>
          <cell r="DG324">
            <v>5019.4257800001651</v>
          </cell>
          <cell r="DH324">
            <v>12521.833520999877</v>
          </cell>
          <cell r="DI324">
            <v>17193.601760000107</v>
          </cell>
          <cell r="DJ324">
            <v>18850.851559999981</v>
          </cell>
          <cell r="DK324">
            <v>19457.859609999927</v>
          </cell>
          <cell r="DL324">
            <v>10200.725960000011</v>
          </cell>
          <cell r="DM324">
            <v>13174.660329999984</v>
          </cell>
          <cell r="DN324">
            <v>15494.304230000009</v>
          </cell>
          <cell r="DO324">
            <v>11361.261139999959</v>
          </cell>
          <cell r="DP324">
            <v>3346.3375000001397</v>
          </cell>
          <cell r="DQ324">
            <v>2042.4332500000019</v>
          </cell>
          <cell r="DR324">
            <v>131059.17698499933</v>
          </cell>
          <cell r="DS324">
            <v>2504.5313499998301</v>
          </cell>
          <cell r="DT324">
            <v>4287.3050000000512</v>
          </cell>
          <cell r="DU324">
            <v>12622.052759999991</v>
          </cell>
          <cell r="DV324">
            <v>17224.39059999981</v>
          </cell>
          <cell r="DW324">
            <v>20118.425160000101</v>
          </cell>
          <cell r="DX324">
            <v>19529.011240000022</v>
          </cell>
          <cell r="DY324">
            <v>7351.855091000034</v>
          </cell>
          <cell r="DZ324">
            <v>12446.009084000136</v>
          </cell>
          <cell r="EA324">
            <v>15036.573519999976</v>
          </cell>
          <cell r="EB324">
            <v>12014.455379999941</v>
          </cell>
          <cell r="EC324">
            <v>5938.8702999999514</v>
          </cell>
          <cell r="ED324">
            <v>1985.6975000000093</v>
          </cell>
        </row>
        <row r="325">
          <cell r="F325" t="str">
            <v>=</v>
          </cell>
          <cell r="G325" t="str">
            <v>=</v>
          </cell>
          <cell r="H325" t="str">
            <v>=</v>
          </cell>
          <cell r="I325" t="str">
            <v>=</v>
          </cell>
          <cell r="J325" t="str">
            <v>=</v>
          </cell>
          <cell r="K325" t="str">
            <v>=</v>
          </cell>
          <cell r="L325" t="str">
            <v>=</v>
          </cell>
          <cell r="M325" t="str">
            <v>=</v>
          </cell>
          <cell r="N325" t="str">
            <v>=</v>
          </cell>
          <cell r="O325" t="str">
            <v>=</v>
          </cell>
          <cell r="P325" t="str">
            <v>=</v>
          </cell>
          <cell r="Q325" t="str">
            <v>=</v>
          </cell>
          <cell r="R325" t="str">
            <v>=</v>
          </cell>
          <cell r="S325" t="str">
            <v>=</v>
          </cell>
          <cell r="T325" t="str">
            <v>=</v>
          </cell>
          <cell r="U325" t="str">
            <v>=</v>
          </cell>
          <cell r="V325" t="str">
            <v>=</v>
          </cell>
          <cell r="W325" t="str">
            <v>=</v>
          </cell>
          <cell r="X325" t="str">
            <v>=</v>
          </cell>
          <cell r="Y325" t="str">
            <v>=</v>
          </cell>
          <cell r="Z325" t="str">
            <v>=</v>
          </cell>
          <cell r="AA325" t="str">
            <v>=</v>
          </cell>
          <cell r="AB325" t="str">
            <v>=</v>
          </cell>
          <cell r="AC325" t="str">
            <v>=</v>
          </cell>
          <cell r="AD325" t="str">
            <v>=</v>
          </cell>
          <cell r="AE325" t="str">
            <v>=</v>
          </cell>
          <cell r="AF325" t="str">
            <v>=</v>
          </cell>
          <cell r="AG325" t="str">
            <v>=</v>
          </cell>
          <cell r="AH325" t="str">
            <v>=</v>
          </cell>
          <cell r="AI325" t="str">
            <v>=</v>
          </cell>
          <cell r="AJ325" t="str">
            <v>=</v>
          </cell>
          <cell r="AK325" t="str">
            <v>=</v>
          </cell>
          <cell r="AL325" t="str">
            <v>=</v>
          </cell>
          <cell r="AM325" t="str">
            <v>=</v>
          </cell>
          <cell r="AN325" t="str">
            <v>=</v>
          </cell>
          <cell r="AO325" t="str">
            <v>=</v>
          </cell>
          <cell r="AP325" t="str">
            <v>=</v>
          </cell>
          <cell r="AQ325" t="str">
            <v>=</v>
          </cell>
          <cell r="AR325" t="str">
            <v>=</v>
          </cell>
          <cell r="AS325" t="str">
            <v>=</v>
          </cell>
          <cell r="AT325" t="str">
            <v>=</v>
          </cell>
          <cell r="AU325" t="str">
            <v>=</v>
          </cell>
          <cell r="AV325" t="str">
            <v>=</v>
          </cell>
          <cell r="AW325" t="str">
            <v>=</v>
          </cell>
          <cell r="AX325" t="str">
            <v>=</v>
          </cell>
          <cell r="AY325" t="str">
            <v>=</v>
          </cell>
          <cell r="AZ325" t="str">
            <v>=</v>
          </cell>
          <cell r="BA325" t="str">
            <v>=</v>
          </cell>
          <cell r="BB325" t="str">
            <v>=</v>
          </cell>
          <cell r="BC325" t="str">
            <v>=</v>
          </cell>
          <cell r="BD325" t="str">
            <v>=</v>
          </cell>
          <cell r="BE325" t="str">
            <v>=</v>
          </cell>
          <cell r="BF325" t="str">
            <v>=</v>
          </cell>
          <cell r="BG325" t="str">
            <v>=</v>
          </cell>
          <cell r="BH325" t="str">
            <v>=</v>
          </cell>
          <cell r="BI325" t="str">
            <v>=</v>
          </cell>
          <cell r="BJ325" t="str">
            <v>=</v>
          </cell>
          <cell r="BK325" t="str">
            <v>=</v>
          </cell>
          <cell r="BL325" t="str">
            <v>=</v>
          </cell>
          <cell r="BM325" t="str">
            <v>=</v>
          </cell>
          <cell r="BN325" t="str">
            <v>=</v>
          </cell>
          <cell r="BO325" t="str">
            <v>=</v>
          </cell>
          <cell r="BP325" t="str">
            <v>=</v>
          </cell>
          <cell r="BQ325" t="str">
            <v>=</v>
          </cell>
          <cell r="BR325" t="str">
            <v>=</v>
          </cell>
          <cell r="BS325" t="str">
            <v>=</v>
          </cell>
          <cell r="BT325" t="str">
            <v>=</v>
          </cell>
          <cell r="BU325" t="str">
            <v>=</v>
          </cell>
          <cell r="BV325" t="str">
            <v>=</v>
          </cell>
          <cell r="BW325" t="str">
            <v>=</v>
          </cell>
          <cell r="BX325" t="str">
            <v>=</v>
          </cell>
          <cell r="BY325" t="str">
            <v>=</v>
          </cell>
          <cell r="BZ325" t="str">
            <v>=</v>
          </cell>
          <cell r="CA325" t="str">
            <v>=</v>
          </cell>
          <cell r="CB325" t="str">
            <v>=</v>
          </cell>
          <cell r="CC325" t="str">
            <v>=</v>
          </cell>
          <cell r="CD325" t="str">
            <v>=</v>
          </cell>
          <cell r="CE325" t="str">
            <v>=</v>
          </cell>
          <cell r="CF325" t="str">
            <v>=</v>
          </cell>
          <cell r="CG325" t="str">
            <v>=</v>
          </cell>
          <cell r="CH325" t="str">
            <v>=</v>
          </cell>
          <cell r="CI325" t="str">
            <v>=</v>
          </cell>
          <cell r="CJ325" t="str">
            <v>=</v>
          </cell>
          <cell r="CK325" t="str">
            <v>=</v>
          </cell>
          <cell r="CL325" t="str">
            <v>=</v>
          </cell>
          <cell r="CM325" t="str">
            <v>=</v>
          </cell>
          <cell r="CN325" t="str">
            <v>=</v>
          </cell>
          <cell r="CO325" t="str">
            <v>=</v>
          </cell>
          <cell r="CP325" t="str">
            <v>=</v>
          </cell>
          <cell r="CQ325" t="str">
            <v>=</v>
          </cell>
          <cell r="CR325" t="str">
            <v>=</v>
          </cell>
          <cell r="CS325" t="str">
            <v>=</v>
          </cell>
          <cell r="CT325" t="str">
            <v>=</v>
          </cell>
          <cell r="CU325" t="str">
            <v>=</v>
          </cell>
          <cell r="CV325" t="str">
            <v>=</v>
          </cell>
          <cell r="CW325" t="str">
            <v>=</v>
          </cell>
          <cell r="CX325" t="str">
            <v>=</v>
          </cell>
          <cell r="CY325" t="str">
            <v>=</v>
          </cell>
          <cell r="CZ325" t="str">
            <v>=</v>
          </cell>
          <cell r="DA325" t="str">
            <v>=</v>
          </cell>
          <cell r="DB325" t="str">
            <v>=</v>
          </cell>
          <cell r="DC325" t="str">
            <v>=</v>
          </cell>
          <cell r="DD325" t="str">
            <v>=</v>
          </cell>
          <cell r="DE325" t="str">
            <v>=</v>
          </cell>
          <cell r="DF325" t="str">
            <v>=</v>
          </cell>
          <cell r="DG325" t="str">
            <v>=</v>
          </cell>
          <cell r="DH325" t="str">
            <v>=</v>
          </cell>
          <cell r="DI325" t="str">
            <v>=</v>
          </cell>
          <cell r="DJ325" t="str">
            <v>=</v>
          </cell>
          <cell r="DK325" t="str">
            <v>=</v>
          </cell>
          <cell r="DL325" t="str">
            <v>=</v>
          </cell>
          <cell r="DM325" t="str">
            <v>=</v>
          </cell>
          <cell r="DN325" t="str">
            <v>=</v>
          </cell>
          <cell r="DO325" t="str">
            <v>=</v>
          </cell>
          <cell r="DP325" t="str">
            <v>=</v>
          </cell>
          <cell r="DQ325" t="str">
            <v>=</v>
          </cell>
          <cell r="DR325" t="str">
            <v>=</v>
          </cell>
          <cell r="DS325" t="str">
            <v>=</v>
          </cell>
          <cell r="DT325" t="str">
            <v>=</v>
          </cell>
          <cell r="DU325" t="str">
            <v>=</v>
          </cell>
          <cell r="DV325" t="str">
            <v>=</v>
          </cell>
          <cell r="DW325" t="str">
            <v>=</v>
          </cell>
          <cell r="DX325" t="str">
            <v>=</v>
          </cell>
          <cell r="DY325" t="str">
            <v>=</v>
          </cell>
          <cell r="DZ325" t="str">
            <v>=</v>
          </cell>
          <cell r="EA325" t="str">
            <v>=</v>
          </cell>
          <cell r="EB325" t="str">
            <v>=</v>
          </cell>
          <cell r="EC325" t="str">
            <v>=</v>
          </cell>
          <cell r="ED325" t="str">
            <v>=</v>
          </cell>
        </row>
        <row r="326">
          <cell r="A326" t="str">
            <v>Total Requirements</v>
          </cell>
          <cell r="F326">
            <v>2867.0920000001788</v>
          </cell>
          <cell r="G326">
            <v>3020.7839999999851</v>
          </cell>
          <cell r="H326">
            <v>3394.473000000231</v>
          </cell>
          <cell r="I326">
            <v>2456.6731000002474</v>
          </cell>
          <cell r="J326">
            <v>831.07249999977648</v>
          </cell>
          <cell r="K326">
            <v>1172.0580000001937</v>
          </cell>
          <cell r="L326">
            <v>-1601.2200000006706</v>
          </cell>
          <cell r="M326">
            <v>1027.5679999999702</v>
          </cell>
          <cell r="N326">
            <v>941.37000000011176</v>
          </cell>
          <cell r="O326">
            <v>3591.3859999999404</v>
          </cell>
          <cell r="P326">
            <v>2218.9759999997914</v>
          </cell>
          <cell r="Q326">
            <v>-8098.0660000005737</v>
          </cell>
          <cell r="R326">
            <v>21918.956709995866</v>
          </cell>
          <cell r="S326">
            <v>4992.8930000001565</v>
          </cell>
          <cell r="T326">
            <v>4247.5779999997467</v>
          </cell>
          <cell r="U326">
            <v>3239.1589999999851</v>
          </cell>
          <cell r="V326">
            <v>3235.9939000001177</v>
          </cell>
          <cell r="W326">
            <v>466.30120999924839</v>
          </cell>
          <cell r="X326">
            <v>595.43759999983013</v>
          </cell>
          <cell r="Y326">
            <v>-5614.2209999999031</v>
          </cell>
          <cell r="Z326">
            <v>741.96100000012666</v>
          </cell>
          <cell r="AA326">
            <v>1904.8819999992847</v>
          </cell>
          <cell r="AB326">
            <v>3399.2639999995008</v>
          </cell>
          <cell r="AC326">
            <v>3070.2949999999255</v>
          </cell>
          <cell r="AD326">
            <v>1639.4129999997094</v>
          </cell>
          <cell r="AE326">
            <v>41597.097251608968</v>
          </cell>
          <cell r="AF326">
            <v>1180.1550000002608</v>
          </cell>
          <cell r="AG326">
            <v>366.68499999959022</v>
          </cell>
          <cell r="AH326">
            <v>5121.9082000004128</v>
          </cell>
          <cell r="AI326">
            <v>5515.6033600000665</v>
          </cell>
          <cell r="AJ326">
            <v>8679.644999999553</v>
          </cell>
          <cell r="AK326">
            <v>5374.1419999999925</v>
          </cell>
          <cell r="AL326">
            <v>2355.6817691000178</v>
          </cell>
          <cell r="AM326">
            <v>2611.4970000004396</v>
          </cell>
          <cell r="AN326">
            <v>6714.1901030000299</v>
          </cell>
          <cell r="AO326">
            <v>3228.0748160006478</v>
          </cell>
          <cell r="AP326">
            <v>-17.811899999156594</v>
          </cell>
          <cell r="AQ326">
            <v>467.32690349966288</v>
          </cell>
          <cell r="AR326">
            <v>131987.83448038995</v>
          </cell>
          <cell r="AS326">
            <v>1059.3300600005314</v>
          </cell>
          <cell r="AT326">
            <v>1757.123900000006</v>
          </cell>
          <cell r="AU326">
            <v>11780.112929999828</v>
          </cell>
          <cell r="AV326">
            <v>17824.808299999684</v>
          </cell>
          <cell r="AW326">
            <v>19583.738580000587</v>
          </cell>
          <cell r="AX326">
            <v>21299.639700399712</v>
          </cell>
          <cell r="AY326">
            <v>12952.94849999994</v>
          </cell>
          <cell r="AZ326">
            <v>14269.999859999865</v>
          </cell>
          <cell r="BA326">
            <v>15568.490089999512</v>
          </cell>
          <cell r="BB326">
            <v>11280.412770000286</v>
          </cell>
          <cell r="BC326">
            <v>3509.3583000004292</v>
          </cell>
          <cell r="BD326">
            <v>1101.8714899998158</v>
          </cell>
          <cell r="BE326">
            <v>141523.9070699811</v>
          </cell>
          <cell r="BF326">
            <v>1490.8925299998373</v>
          </cell>
          <cell r="BG326">
            <v>4660.2231999998912</v>
          </cell>
          <cell r="BH326">
            <v>12432.179419999942</v>
          </cell>
          <cell r="BI326">
            <v>17981.044099999592</v>
          </cell>
          <cell r="BJ326">
            <v>19469.338200000115</v>
          </cell>
          <cell r="BK326">
            <v>20384.202653000131</v>
          </cell>
          <cell r="BL326">
            <v>13037.706170000136</v>
          </cell>
          <cell r="BM326">
            <v>17332.994169999845</v>
          </cell>
          <cell r="BN326">
            <v>16467.617530000396</v>
          </cell>
          <cell r="BO326">
            <v>12457.996939999983</v>
          </cell>
          <cell r="BP326">
            <v>4358.894999999553</v>
          </cell>
          <cell r="BQ326">
            <v>1450.8171570003033</v>
          </cell>
          <cell r="BR326">
            <v>135709.15671399981</v>
          </cell>
          <cell r="BS326">
            <v>1431.2233000006527</v>
          </cell>
          <cell r="BT326">
            <v>5328.0704000005499</v>
          </cell>
          <cell r="BU326">
            <v>13101.427021999843</v>
          </cell>
          <cell r="BV326">
            <v>17236.629209999926</v>
          </cell>
          <cell r="BW326">
            <v>19765.537779999897</v>
          </cell>
          <cell r="BX326">
            <v>20225.712105999701</v>
          </cell>
          <cell r="BY326">
            <v>13741.415200000629</v>
          </cell>
          <cell r="BZ326">
            <v>14965.27883999981</v>
          </cell>
          <cell r="CA326">
            <v>14602.169350000098</v>
          </cell>
          <cell r="CB326">
            <v>11470.017466000281</v>
          </cell>
          <cell r="CC326">
            <v>2983.0968000004068</v>
          </cell>
          <cell r="CD326">
            <v>858.57923999987543</v>
          </cell>
          <cell r="CE326">
            <v>136504.53758300841</v>
          </cell>
          <cell r="CF326">
            <v>2011.775189999491</v>
          </cell>
          <cell r="CG326">
            <v>5359.576030000113</v>
          </cell>
          <cell r="CH326">
            <v>12658.777479999699</v>
          </cell>
          <cell r="CI326">
            <v>17626.401510000229</v>
          </cell>
          <cell r="CJ326">
            <v>19673.228809999302</v>
          </cell>
          <cell r="CK326">
            <v>20468.940694999881</v>
          </cell>
          <cell r="CL326">
            <v>12942.597559999675</v>
          </cell>
          <cell r="CM326">
            <v>15063.612359999679</v>
          </cell>
          <cell r="CN326">
            <v>16298.353729999624</v>
          </cell>
          <cell r="CO326">
            <v>10617.957878000103</v>
          </cell>
          <cell r="CP326">
            <v>3006.6465099994093</v>
          </cell>
          <cell r="CQ326">
            <v>776.66983000002801</v>
          </cell>
          <cell r="CR326">
            <v>134910.77581899613</v>
          </cell>
          <cell r="CS326">
            <v>1858.8835800001398</v>
          </cell>
          <cell r="CT326">
            <v>5845.8936999998987</v>
          </cell>
          <cell r="CU326">
            <v>12263.117298999801</v>
          </cell>
          <cell r="CV326">
            <v>17973.725719999522</v>
          </cell>
          <cell r="CW326">
            <v>19401.01427000016</v>
          </cell>
          <cell r="CX326">
            <v>19950.0374180004</v>
          </cell>
          <cell r="CY326">
            <v>10119.055534000508</v>
          </cell>
          <cell r="CZ326">
            <v>13652.509149000049</v>
          </cell>
          <cell r="DA326">
            <v>15223.047340000048</v>
          </cell>
          <cell r="DB326">
            <v>11414.927783999592</v>
          </cell>
          <cell r="DC326">
            <v>5593.1816199999303</v>
          </cell>
          <cell r="DD326">
            <v>1615.3824049998075</v>
          </cell>
          <cell r="DE326">
            <v>131395.47974100709</v>
          </cell>
          <cell r="DF326">
            <v>2732.1851000003517</v>
          </cell>
          <cell r="DG326">
            <v>5019.4257800001651</v>
          </cell>
          <cell r="DH326">
            <v>12521.83352100011</v>
          </cell>
          <cell r="DI326">
            <v>17193.60175999999</v>
          </cell>
          <cell r="DJ326">
            <v>18850.85156000033</v>
          </cell>
          <cell r="DK326">
            <v>19457.859609999694</v>
          </cell>
          <cell r="DL326">
            <v>10200.725960000418</v>
          </cell>
          <cell r="DM326">
            <v>13174.660330000333</v>
          </cell>
          <cell r="DN326">
            <v>15494.304229999892</v>
          </cell>
          <cell r="DO326">
            <v>11361.261140000075</v>
          </cell>
          <cell r="DP326">
            <v>3346.3375000003725</v>
          </cell>
          <cell r="DQ326">
            <v>2042.433249999769</v>
          </cell>
          <cell r="DR326">
            <v>131059.1769849956</v>
          </cell>
          <cell r="DS326">
            <v>2504.5313499998301</v>
          </cell>
          <cell r="DT326">
            <v>4287.3050000006333</v>
          </cell>
          <cell r="DU326">
            <v>12622.052760000341</v>
          </cell>
          <cell r="DV326">
            <v>17224.390600000508</v>
          </cell>
          <cell r="DW326">
            <v>20118.425160000101</v>
          </cell>
          <cell r="DX326">
            <v>19529.011239999905</v>
          </cell>
          <cell r="DY326">
            <v>7351.8550909999758</v>
          </cell>
          <cell r="DZ326">
            <v>12446.009084000252</v>
          </cell>
          <cell r="EA326">
            <v>15036.573520000093</v>
          </cell>
          <cell r="EB326">
            <v>12014.455379999243</v>
          </cell>
          <cell r="EC326">
            <v>5938.8702999996021</v>
          </cell>
          <cell r="ED326">
            <v>1985.6975000007078</v>
          </cell>
        </row>
        <row r="327">
          <cell r="F327" t="str">
            <v>=</v>
          </cell>
          <cell r="G327" t="str">
            <v>=</v>
          </cell>
          <cell r="H327" t="str">
            <v>=</v>
          </cell>
          <cell r="I327" t="str">
            <v>=</v>
          </cell>
          <cell r="J327" t="str">
            <v>=</v>
          </cell>
          <cell r="K327" t="str">
            <v>=</v>
          </cell>
          <cell r="L327" t="str">
            <v>=</v>
          </cell>
          <cell r="M327" t="str">
            <v>=</v>
          </cell>
          <cell r="N327" t="str">
            <v>=</v>
          </cell>
          <cell r="O327" t="str">
            <v>=</v>
          </cell>
          <cell r="P327" t="str">
            <v>=</v>
          </cell>
          <cell r="Q327" t="str">
            <v>=</v>
          </cell>
          <cell r="R327" t="str">
            <v>=</v>
          </cell>
          <cell r="S327" t="str">
            <v>=</v>
          </cell>
          <cell r="T327" t="str">
            <v>=</v>
          </cell>
          <cell r="U327" t="str">
            <v>=</v>
          </cell>
          <cell r="V327" t="str">
            <v>=</v>
          </cell>
          <cell r="W327" t="str">
            <v>=</v>
          </cell>
          <cell r="X327" t="str">
            <v>=</v>
          </cell>
          <cell r="Y327" t="str">
            <v>=</v>
          </cell>
          <cell r="Z327" t="str">
            <v>=</v>
          </cell>
          <cell r="AA327" t="str">
            <v>=</v>
          </cell>
          <cell r="AB327" t="str">
            <v>=</v>
          </cell>
          <cell r="AC327" t="str">
            <v>=</v>
          </cell>
          <cell r="AD327" t="str">
            <v>=</v>
          </cell>
          <cell r="AE327" t="str">
            <v>=</v>
          </cell>
          <cell r="AF327" t="str">
            <v>=</v>
          </cell>
          <cell r="AG327" t="str">
            <v>=</v>
          </cell>
          <cell r="AH327" t="str">
            <v>=</v>
          </cell>
          <cell r="AI327" t="str">
            <v>=</v>
          </cell>
          <cell r="AJ327" t="str">
            <v>=</v>
          </cell>
          <cell r="AK327" t="str">
            <v>=</v>
          </cell>
          <cell r="AL327" t="str">
            <v>=</v>
          </cell>
          <cell r="AM327" t="str">
            <v>=</v>
          </cell>
          <cell r="AN327" t="str">
            <v>=</v>
          </cell>
          <cell r="AO327" t="str">
            <v>=</v>
          </cell>
          <cell r="AP327" t="str">
            <v>=</v>
          </cell>
          <cell r="AQ327" t="str">
            <v>=</v>
          </cell>
          <cell r="AR327" t="str">
            <v>=</v>
          </cell>
          <cell r="AS327" t="str">
            <v>=</v>
          </cell>
          <cell r="AT327" t="str">
            <v>=</v>
          </cell>
          <cell r="AU327" t="str">
            <v>=</v>
          </cell>
          <cell r="AV327" t="str">
            <v>=</v>
          </cell>
          <cell r="AW327" t="str">
            <v>=</v>
          </cell>
          <cell r="AX327" t="str">
            <v>=</v>
          </cell>
          <cell r="AY327" t="str">
            <v>=</v>
          </cell>
          <cell r="AZ327" t="str">
            <v>=</v>
          </cell>
          <cell r="BA327" t="str">
            <v>=</v>
          </cell>
          <cell r="BB327" t="str">
            <v>=</v>
          </cell>
          <cell r="BC327" t="str">
            <v>=</v>
          </cell>
          <cell r="BD327" t="str">
            <v>=</v>
          </cell>
          <cell r="BE327" t="str">
            <v>=</v>
          </cell>
          <cell r="BF327" t="str">
            <v>=</v>
          </cell>
          <cell r="BG327" t="str">
            <v>=</v>
          </cell>
          <cell r="BH327" t="str">
            <v>=</v>
          </cell>
          <cell r="BI327" t="str">
            <v>=</v>
          </cell>
          <cell r="BJ327" t="str">
            <v>=</v>
          </cell>
          <cell r="BK327" t="str">
            <v>=</v>
          </cell>
          <cell r="BL327" t="str">
            <v>=</v>
          </cell>
          <cell r="BM327" t="str">
            <v>=</v>
          </cell>
          <cell r="BN327" t="str">
            <v>=</v>
          </cell>
          <cell r="BO327" t="str">
            <v>=</v>
          </cell>
          <cell r="BP327" t="str">
            <v>=</v>
          </cell>
          <cell r="BQ327" t="str">
            <v>=</v>
          </cell>
          <cell r="BR327" t="str">
            <v>=</v>
          </cell>
          <cell r="BS327" t="str">
            <v>=</v>
          </cell>
          <cell r="BT327" t="str">
            <v>=</v>
          </cell>
          <cell r="BU327" t="str">
            <v>=</v>
          </cell>
          <cell r="BV327" t="str">
            <v>=</v>
          </cell>
          <cell r="BW327" t="str">
            <v>=</v>
          </cell>
          <cell r="BX327" t="str">
            <v>=</v>
          </cell>
          <cell r="BY327" t="str">
            <v>=</v>
          </cell>
          <cell r="BZ327" t="str">
            <v>=</v>
          </cell>
          <cell r="CA327" t="str">
            <v>=</v>
          </cell>
          <cell r="CB327" t="str">
            <v>=</v>
          </cell>
          <cell r="CC327" t="str">
            <v>=</v>
          </cell>
          <cell r="CD327" t="str">
            <v>=</v>
          </cell>
          <cell r="CE327" t="str">
            <v>=</v>
          </cell>
          <cell r="CF327" t="str">
            <v>=</v>
          </cell>
          <cell r="CG327" t="str">
            <v>=</v>
          </cell>
          <cell r="CH327" t="str">
            <v>=</v>
          </cell>
          <cell r="CI327" t="str">
            <v>=</v>
          </cell>
          <cell r="CJ327" t="str">
            <v>=</v>
          </cell>
          <cell r="CK327" t="str">
            <v>=</v>
          </cell>
          <cell r="CL327" t="str">
            <v>=</v>
          </cell>
          <cell r="CM327" t="str">
            <v>=</v>
          </cell>
          <cell r="CN327" t="str">
            <v>=</v>
          </cell>
          <cell r="CO327" t="str">
            <v>=</v>
          </cell>
          <cell r="CP327" t="str">
            <v>=</v>
          </cell>
          <cell r="CQ327" t="str">
            <v>=</v>
          </cell>
          <cell r="CR327" t="str">
            <v>=</v>
          </cell>
          <cell r="CS327" t="str">
            <v>=</v>
          </cell>
          <cell r="CT327" t="str">
            <v>=</v>
          </cell>
          <cell r="CU327" t="str">
            <v>=</v>
          </cell>
          <cell r="CV327" t="str">
            <v>=</v>
          </cell>
          <cell r="CW327" t="str">
            <v>=</v>
          </cell>
          <cell r="CX327" t="str">
            <v>=</v>
          </cell>
          <cell r="CY327" t="str">
            <v>=</v>
          </cell>
          <cell r="CZ327" t="str">
            <v>=</v>
          </cell>
          <cell r="DA327" t="str">
            <v>=</v>
          </cell>
          <cell r="DB327" t="str">
            <v>=</v>
          </cell>
          <cell r="DC327" t="str">
            <v>=</v>
          </cell>
          <cell r="DD327" t="str">
            <v>=</v>
          </cell>
          <cell r="DE327" t="str">
            <v>=</v>
          </cell>
          <cell r="DF327" t="str">
            <v>=</v>
          </cell>
          <cell r="DG327" t="str">
            <v>=</v>
          </cell>
          <cell r="DH327" t="str">
            <v>=</v>
          </cell>
          <cell r="DI327" t="str">
            <v>=</v>
          </cell>
          <cell r="DJ327" t="str">
            <v>=</v>
          </cell>
          <cell r="DK327" t="str">
            <v>=</v>
          </cell>
          <cell r="DL327" t="str">
            <v>=</v>
          </cell>
          <cell r="DM327" t="str">
            <v>=</v>
          </cell>
          <cell r="DN327" t="str">
            <v>=</v>
          </cell>
          <cell r="DO327" t="str">
            <v>=</v>
          </cell>
          <cell r="DP327" t="str">
            <v>=</v>
          </cell>
          <cell r="DQ327" t="str">
            <v>=</v>
          </cell>
          <cell r="DR327" t="str">
            <v>=</v>
          </cell>
          <cell r="DS327" t="str">
            <v>=</v>
          </cell>
          <cell r="DT327" t="str">
            <v>=</v>
          </cell>
          <cell r="DU327" t="str">
            <v>=</v>
          </cell>
          <cell r="DV327" t="str">
            <v>=</v>
          </cell>
          <cell r="DW327" t="str">
            <v>=</v>
          </cell>
          <cell r="DX327" t="str">
            <v>=</v>
          </cell>
          <cell r="DY327" t="str">
            <v>=</v>
          </cell>
          <cell r="DZ327" t="str">
            <v>=</v>
          </cell>
          <cell r="EA327" t="str">
            <v>=</v>
          </cell>
          <cell r="EB327" t="str">
            <v>=</v>
          </cell>
          <cell r="EC327" t="str">
            <v>=</v>
          </cell>
          <cell r="ED327" t="str">
            <v>=</v>
          </cell>
        </row>
        <row r="329">
          <cell r="A329" t="str">
            <v>Purchased Power &amp; Net Interchange</v>
          </cell>
        </row>
        <row r="331">
          <cell r="C331" t="str">
            <v>APS Supplemental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 xml:space="preserve">Combine Hills Wind 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Constellation Seasonal 2013-2016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Deseret Purchase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Douglas PUD Settlement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Georgia-Pacific Camas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Gemstate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Hermiston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Hurricane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IPP Purchase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MagCorp Reserves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Nucor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Old Mill Solar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P4 Production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Pavant III Solar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PGE Cove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Rock River Wind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east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Small Purchases west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Three Buttes Wind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 xml:space="preserve">Top of the World Wind 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Tri-State Purchase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UAMPS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UMPA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Wolverine Creek Wind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60">
          <cell r="C360" t="str">
            <v>QF - Sch38 - UT - Solar T</v>
          </cell>
          <cell r="F360">
            <v>10533.986000000001</v>
          </cell>
          <cell r="G360">
            <v>11789.456</v>
          </cell>
          <cell r="H360">
            <v>18361.082999999999</v>
          </cell>
          <cell r="I360">
            <v>21207.119999999999</v>
          </cell>
          <cell r="J360">
            <v>24548.807000000001</v>
          </cell>
          <cell r="K360">
            <v>26080.38</v>
          </cell>
          <cell r="L360">
            <v>23606.065999999999</v>
          </cell>
          <cell r="M360">
            <v>23644.444</v>
          </cell>
          <cell r="N360">
            <v>20842.38</v>
          </cell>
          <cell r="O360">
            <v>16897.418000000001</v>
          </cell>
          <cell r="P360">
            <v>11381.16</v>
          </cell>
          <cell r="Q360">
            <v>8780.0990000000002</v>
          </cell>
          <cell r="R360">
            <v>216584.21599999999</v>
          </cell>
          <cell r="S360">
            <v>10481.286</v>
          </cell>
          <cell r="T360">
            <v>11730.487999999999</v>
          </cell>
          <cell r="U360">
            <v>18269.323</v>
          </cell>
          <cell r="V360">
            <v>21101.040000000001</v>
          </cell>
          <cell r="W360">
            <v>24426.109</v>
          </cell>
          <cell r="X360">
            <v>25950</v>
          </cell>
          <cell r="Y360">
            <v>23488.048999999999</v>
          </cell>
          <cell r="Z360">
            <v>23526.272000000001</v>
          </cell>
          <cell r="AA360">
            <v>20738.189999999999</v>
          </cell>
          <cell r="AB360">
            <v>16812.942999999999</v>
          </cell>
          <cell r="AC360">
            <v>11324.22</v>
          </cell>
          <cell r="AD360">
            <v>8736.2960000000003</v>
          </cell>
          <cell r="AE360">
            <v>215918.05200000003</v>
          </cell>
          <cell r="AF360">
            <v>10428.896000000001</v>
          </cell>
          <cell r="AG360">
            <v>12088.736999999999</v>
          </cell>
          <cell r="AH360">
            <v>18177.966</v>
          </cell>
          <cell r="AI360">
            <v>20995.59</v>
          </cell>
          <cell r="AJ360">
            <v>24303.937999999998</v>
          </cell>
          <cell r="AK360">
            <v>25820.19</v>
          </cell>
          <cell r="AL360">
            <v>23370.59</v>
          </cell>
          <cell r="AM360">
            <v>23408.688999999998</v>
          </cell>
          <cell r="AN360">
            <v>20634.48</v>
          </cell>
          <cell r="AO360">
            <v>16728.870999999999</v>
          </cell>
          <cell r="AP360">
            <v>11267.55</v>
          </cell>
          <cell r="AQ360">
            <v>8692.5550000000003</v>
          </cell>
          <cell r="AR360">
            <v>214423.94299999997</v>
          </cell>
          <cell r="AS360">
            <v>10376.723</v>
          </cell>
          <cell r="AT360">
            <v>11613.504000000001</v>
          </cell>
          <cell r="AU360">
            <v>18087.105</v>
          </cell>
          <cell r="AV360">
            <v>20890.59</v>
          </cell>
          <cell r="AW360">
            <v>24182.510999999999</v>
          </cell>
          <cell r="AX360">
            <v>25691.19</v>
          </cell>
          <cell r="AY360">
            <v>23253.751</v>
          </cell>
          <cell r="AZ360">
            <v>23291.633000000002</v>
          </cell>
          <cell r="BA360">
            <v>20531.37</v>
          </cell>
          <cell r="BB360">
            <v>16645.202000000001</v>
          </cell>
          <cell r="BC360">
            <v>11211.24</v>
          </cell>
          <cell r="BD360">
            <v>8649.1239999999998</v>
          </cell>
          <cell r="BE360">
            <v>213351.655</v>
          </cell>
          <cell r="BF360">
            <v>10324.891</v>
          </cell>
          <cell r="BG360">
            <v>11555.404</v>
          </cell>
          <cell r="BH360">
            <v>17996.708999999999</v>
          </cell>
          <cell r="BI360">
            <v>20786.099999999999</v>
          </cell>
          <cell r="BJ360">
            <v>24061.611000000001</v>
          </cell>
          <cell r="BK360">
            <v>25562.639999999999</v>
          </cell>
          <cell r="BL360">
            <v>23137.47</v>
          </cell>
          <cell r="BM360">
            <v>23175.103999999999</v>
          </cell>
          <cell r="BN360">
            <v>20428.68</v>
          </cell>
          <cell r="BO360">
            <v>16561.998</v>
          </cell>
          <cell r="BP360">
            <v>11155.2</v>
          </cell>
          <cell r="BQ360">
            <v>8605.848</v>
          </cell>
          <cell r="BR360">
            <v>212284.875</v>
          </cell>
          <cell r="BS360">
            <v>10273.276</v>
          </cell>
          <cell r="BT360">
            <v>11497.611999999999</v>
          </cell>
          <cell r="BU360">
            <v>17906.685000000001</v>
          </cell>
          <cell r="BV360">
            <v>20682.150000000001</v>
          </cell>
          <cell r="BW360">
            <v>23941.269</v>
          </cell>
          <cell r="BX360">
            <v>25434.84</v>
          </cell>
          <cell r="BY360">
            <v>23021.84</v>
          </cell>
          <cell r="BZ360">
            <v>23059.195</v>
          </cell>
          <cell r="CA360">
            <v>20326.560000000001</v>
          </cell>
          <cell r="CB360">
            <v>16479.197</v>
          </cell>
          <cell r="CC360">
            <v>11099.4</v>
          </cell>
          <cell r="CD360">
            <v>8562.8510000000006</v>
          </cell>
          <cell r="CE360">
            <v>211632.15</v>
          </cell>
          <cell r="CF360">
            <v>10221.94</v>
          </cell>
          <cell r="CG360">
            <v>11848.674999999999</v>
          </cell>
          <cell r="CH360">
            <v>17817.126</v>
          </cell>
          <cell r="CI360">
            <v>20578.8</v>
          </cell>
          <cell r="CJ360">
            <v>23821.578000000001</v>
          </cell>
          <cell r="CK360">
            <v>25307.73</v>
          </cell>
          <cell r="CL360">
            <v>22906.674999999999</v>
          </cell>
          <cell r="CM360">
            <v>22943.937000000002</v>
          </cell>
          <cell r="CN360">
            <v>20224.919999999998</v>
          </cell>
          <cell r="CO360">
            <v>16396.798999999999</v>
          </cell>
          <cell r="CP360">
            <v>11043.93</v>
          </cell>
          <cell r="CQ360">
            <v>8520.0400000000009</v>
          </cell>
          <cell r="CR360">
            <v>210167.663</v>
          </cell>
          <cell r="CS360">
            <v>10170.790000000001</v>
          </cell>
          <cell r="CT360">
            <v>11382.98</v>
          </cell>
          <cell r="CU360">
            <v>17728.125</v>
          </cell>
          <cell r="CV360">
            <v>20475.87</v>
          </cell>
          <cell r="CW360">
            <v>23702.507000000001</v>
          </cell>
          <cell r="CX360">
            <v>25181.19</v>
          </cell>
          <cell r="CY360">
            <v>22792.161</v>
          </cell>
          <cell r="CZ360">
            <v>22829.33</v>
          </cell>
          <cell r="DA360">
            <v>20123.79</v>
          </cell>
          <cell r="DB360">
            <v>16314.804</v>
          </cell>
          <cell r="DC360">
            <v>10988.67</v>
          </cell>
          <cell r="DD360">
            <v>8477.4459999999999</v>
          </cell>
          <cell r="DE360">
            <v>209116.68400000001</v>
          </cell>
          <cell r="DF360">
            <v>10119.950000000001</v>
          </cell>
          <cell r="DG360">
            <v>11326.056</v>
          </cell>
          <cell r="DH360">
            <v>17639.434000000001</v>
          </cell>
          <cell r="DI360">
            <v>20373.54</v>
          </cell>
          <cell r="DJ360">
            <v>23583.932000000001</v>
          </cell>
          <cell r="DK360">
            <v>25055.279999999999</v>
          </cell>
          <cell r="DL360">
            <v>22678.236000000001</v>
          </cell>
          <cell r="DM360">
            <v>22715.095000000001</v>
          </cell>
          <cell r="DN360">
            <v>20023.080000000002</v>
          </cell>
          <cell r="DO360">
            <v>16233.273999999999</v>
          </cell>
          <cell r="DP360">
            <v>10933.8</v>
          </cell>
          <cell r="DQ360">
            <v>8435.0069999999996</v>
          </cell>
          <cell r="DR360">
            <v>208071.00600000002</v>
          </cell>
          <cell r="DS360">
            <v>10069.326999999999</v>
          </cell>
          <cell r="DT360">
            <v>11269.384</v>
          </cell>
          <cell r="DU360">
            <v>17551.177</v>
          </cell>
          <cell r="DV360">
            <v>20271.63</v>
          </cell>
          <cell r="DW360">
            <v>23466.039000000001</v>
          </cell>
          <cell r="DX360">
            <v>24930.03</v>
          </cell>
          <cell r="DY360">
            <v>22564.776000000002</v>
          </cell>
          <cell r="DZ360">
            <v>22601.510999999999</v>
          </cell>
          <cell r="EA360">
            <v>19923.060000000001</v>
          </cell>
          <cell r="EB360">
            <v>16152.054</v>
          </cell>
          <cell r="EC360">
            <v>10879.14</v>
          </cell>
          <cell r="ED360">
            <v>8392.8780000000006</v>
          </cell>
        </row>
        <row r="361">
          <cell r="C361" t="str">
            <v>Curtailment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C362" t="str">
            <v>Net Generation</v>
          </cell>
          <cell r="F362">
            <v>10533.986000000001</v>
          </cell>
          <cell r="G362">
            <v>11789.456</v>
          </cell>
          <cell r="H362">
            <v>18361.082999999999</v>
          </cell>
          <cell r="I362">
            <v>21207.119999999999</v>
          </cell>
          <cell r="J362">
            <v>24548.807000000001</v>
          </cell>
          <cell r="K362">
            <v>26080.38</v>
          </cell>
          <cell r="L362">
            <v>23606.065999999999</v>
          </cell>
          <cell r="M362">
            <v>23644.444</v>
          </cell>
          <cell r="N362">
            <v>20842.38</v>
          </cell>
          <cell r="O362">
            <v>16897.418000000001</v>
          </cell>
          <cell r="P362">
            <v>11381.16</v>
          </cell>
          <cell r="Q362">
            <v>8780.0990000000002</v>
          </cell>
          <cell r="R362">
            <v>216584.21599999999</v>
          </cell>
          <cell r="S362">
            <v>10481.286</v>
          </cell>
          <cell r="T362">
            <v>11730.487999999999</v>
          </cell>
          <cell r="U362">
            <v>18269.323</v>
          </cell>
          <cell r="V362">
            <v>21101.040000000001</v>
          </cell>
          <cell r="W362">
            <v>24426.109</v>
          </cell>
          <cell r="X362">
            <v>25950</v>
          </cell>
          <cell r="Y362">
            <v>23488.048999999999</v>
          </cell>
          <cell r="Z362">
            <v>23526.272000000001</v>
          </cell>
          <cell r="AA362">
            <v>20738.189999999999</v>
          </cell>
          <cell r="AB362">
            <v>16812.942999999999</v>
          </cell>
          <cell r="AC362">
            <v>11324.22</v>
          </cell>
          <cell r="AD362">
            <v>8736.2960000000003</v>
          </cell>
          <cell r="AE362">
            <v>215918.05200000003</v>
          </cell>
          <cell r="AF362">
            <v>10428.896000000001</v>
          </cell>
          <cell r="AG362">
            <v>12088.736999999999</v>
          </cell>
          <cell r="AH362">
            <v>18177.966</v>
          </cell>
          <cell r="AI362">
            <v>20995.59</v>
          </cell>
          <cell r="AJ362">
            <v>24303.937999999998</v>
          </cell>
          <cell r="AK362">
            <v>25820.19</v>
          </cell>
          <cell r="AL362">
            <v>23370.59</v>
          </cell>
          <cell r="AM362">
            <v>23408.688999999998</v>
          </cell>
          <cell r="AN362">
            <v>20634.48</v>
          </cell>
          <cell r="AO362">
            <v>16728.870999999999</v>
          </cell>
          <cell r="AP362">
            <v>11267.55</v>
          </cell>
          <cell r="AQ362">
            <v>8692.5550000000003</v>
          </cell>
          <cell r="AR362">
            <v>214423.94299999997</v>
          </cell>
          <cell r="AS362">
            <v>10376.723</v>
          </cell>
          <cell r="AT362">
            <v>11613.504000000001</v>
          </cell>
          <cell r="AU362">
            <v>18087.105</v>
          </cell>
          <cell r="AV362">
            <v>20890.59</v>
          </cell>
          <cell r="AW362">
            <v>24182.510999999999</v>
          </cell>
          <cell r="AX362">
            <v>25691.19</v>
          </cell>
          <cell r="AY362">
            <v>23253.751</v>
          </cell>
          <cell r="AZ362">
            <v>23291.633000000002</v>
          </cell>
          <cell r="BA362">
            <v>20531.37</v>
          </cell>
          <cell r="BB362">
            <v>16645.202000000001</v>
          </cell>
          <cell r="BC362">
            <v>11211.24</v>
          </cell>
          <cell r="BD362">
            <v>8649.1239999999998</v>
          </cell>
          <cell r="BE362">
            <v>213351.655</v>
          </cell>
          <cell r="BF362">
            <v>10324.891</v>
          </cell>
          <cell r="BG362">
            <v>11555.404</v>
          </cell>
          <cell r="BH362">
            <v>17996.708999999999</v>
          </cell>
          <cell r="BI362">
            <v>20786.099999999999</v>
          </cell>
          <cell r="BJ362">
            <v>24061.611000000001</v>
          </cell>
          <cell r="BK362">
            <v>25562.639999999999</v>
          </cell>
          <cell r="BL362">
            <v>23137.47</v>
          </cell>
          <cell r="BM362">
            <v>23175.103999999999</v>
          </cell>
          <cell r="BN362">
            <v>20428.68</v>
          </cell>
          <cell r="BO362">
            <v>16561.998</v>
          </cell>
          <cell r="BP362">
            <v>11155.2</v>
          </cell>
          <cell r="BQ362">
            <v>8605.848</v>
          </cell>
          <cell r="BR362">
            <v>212284.875</v>
          </cell>
          <cell r="BS362">
            <v>10273.276</v>
          </cell>
          <cell r="BT362">
            <v>11497.611999999999</v>
          </cell>
          <cell r="BU362">
            <v>17906.685000000001</v>
          </cell>
          <cell r="BV362">
            <v>20682.150000000001</v>
          </cell>
          <cell r="BW362">
            <v>23941.269</v>
          </cell>
          <cell r="BX362">
            <v>25434.84</v>
          </cell>
          <cell r="BY362">
            <v>23021.84</v>
          </cell>
          <cell r="BZ362">
            <v>23059.195</v>
          </cell>
          <cell r="CA362">
            <v>20326.560000000001</v>
          </cell>
          <cell r="CB362">
            <v>16479.197</v>
          </cell>
          <cell r="CC362">
            <v>11099.4</v>
          </cell>
          <cell r="CD362">
            <v>8562.8510000000006</v>
          </cell>
          <cell r="CE362">
            <v>211632.15</v>
          </cell>
          <cell r="CF362">
            <v>10221.94</v>
          </cell>
          <cell r="CG362">
            <v>11848.674999999999</v>
          </cell>
          <cell r="CH362">
            <v>17817.126</v>
          </cell>
          <cell r="CI362">
            <v>20578.8</v>
          </cell>
          <cell r="CJ362">
            <v>23821.578000000001</v>
          </cell>
          <cell r="CK362">
            <v>25307.73</v>
          </cell>
          <cell r="CL362">
            <v>22906.674999999999</v>
          </cell>
          <cell r="CM362">
            <v>22943.937000000002</v>
          </cell>
          <cell r="CN362">
            <v>20224.919999999998</v>
          </cell>
          <cell r="CO362">
            <v>16396.798999999999</v>
          </cell>
          <cell r="CP362">
            <v>11043.93</v>
          </cell>
          <cell r="CQ362">
            <v>8520.0400000000009</v>
          </cell>
          <cell r="CR362">
            <v>210167.663</v>
          </cell>
          <cell r="CS362">
            <v>10170.790000000001</v>
          </cell>
          <cell r="CT362">
            <v>11382.98</v>
          </cell>
          <cell r="CU362">
            <v>17728.125</v>
          </cell>
          <cell r="CV362">
            <v>20475.87</v>
          </cell>
          <cell r="CW362">
            <v>23702.507000000001</v>
          </cell>
          <cell r="CX362">
            <v>25181.19</v>
          </cell>
          <cell r="CY362">
            <v>22792.161</v>
          </cell>
          <cell r="CZ362">
            <v>22829.33</v>
          </cell>
          <cell r="DA362">
            <v>20123.79</v>
          </cell>
          <cell r="DB362">
            <v>16314.804</v>
          </cell>
          <cell r="DC362">
            <v>10988.67</v>
          </cell>
          <cell r="DD362">
            <v>8477.4459999999999</v>
          </cell>
          <cell r="DE362">
            <v>209116.68400000001</v>
          </cell>
          <cell r="DF362">
            <v>10119.950000000001</v>
          </cell>
          <cell r="DG362">
            <v>11326.056</v>
          </cell>
          <cell r="DH362">
            <v>17639.434000000001</v>
          </cell>
          <cell r="DI362">
            <v>20373.54</v>
          </cell>
          <cell r="DJ362">
            <v>23583.932000000001</v>
          </cell>
          <cell r="DK362">
            <v>25055.279999999999</v>
          </cell>
          <cell r="DL362">
            <v>22678.236000000001</v>
          </cell>
          <cell r="DM362">
            <v>22715.095000000001</v>
          </cell>
          <cell r="DN362">
            <v>20023.080000000002</v>
          </cell>
          <cell r="DO362">
            <v>16233.273999999999</v>
          </cell>
          <cell r="DP362">
            <v>10933.8</v>
          </cell>
          <cell r="DQ362">
            <v>8435.0069999999996</v>
          </cell>
          <cell r="DR362">
            <v>208071.00600000002</v>
          </cell>
          <cell r="DS362">
            <v>10069.326999999999</v>
          </cell>
          <cell r="DT362">
            <v>11269.384</v>
          </cell>
          <cell r="DU362">
            <v>17551.177</v>
          </cell>
          <cell r="DV362">
            <v>20271.63</v>
          </cell>
          <cell r="DW362">
            <v>23466.039000000001</v>
          </cell>
          <cell r="DX362">
            <v>24930.03</v>
          </cell>
          <cell r="DY362">
            <v>22564.776000000002</v>
          </cell>
          <cell r="DZ362">
            <v>22601.510999999999</v>
          </cell>
          <cell r="EA362">
            <v>19923.060000000001</v>
          </cell>
          <cell r="EB362">
            <v>16152.054</v>
          </cell>
          <cell r="EC362">
            <v>10879.14</v>
          </cell>
          <cell r="ED362">
            <v>8392.8780000000006</v>
          </cell>
        </row>
        <row r="364">
          <cell r="C364" t="str">
            <v>Potential QFs  -  Central Oregon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West Main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Walla Walla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Clover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PP-GC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North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Utah South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Trona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Potential QFs  -  Wyoming Northeast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C374" t="str">
            <v>QF California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Idaho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Oregon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Utah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Washington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QF Wyoming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1">
          <cell r="C381" t="str">
            <v>Biomass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Black Cap II Solar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Champlin Blue Mtn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Chevron Wind QF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 xml:space="preserve">Douglas County Forest Products QF   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Evergreen BioPower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ExxonMobil QF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First Wind QF Projects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Five Pine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Foote Creek II &amp; III Wind QF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Kennecott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Latigo Wind Park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Sage I &amp; II Solar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Sage III Solar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Boswell Wind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Mountain Wind 1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Mountain Wind 2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North Point Wind QF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OM Power I Geothermal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Orchard Wind Farm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Oregon Sch 37 QFs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Oregon Wind Farm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Pavant Solar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Pioneer Wind Park I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Power County North Wind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Power County South Wind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Roseburg Dillard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Sigurd Solar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Spanish Fork Wind 2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Sunnyside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Glen Canyon A &amp; B Solar QFs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Sweetwater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Tesoro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Three Peaks Solar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Threemile Canyon Wind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US Magnesium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Pavant Solar I &amp; II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Red Hills Solar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Utah SunEdison Wind QF Projects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Utah Sch 37 Solar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2">
          <cell r="F422">
            <v>10533.986000000034</v>
          </cell>
          <cell r="G422">
            <v>11789.456000000006</v>
          </cell>
          <cell r="H422">
            <v>18361.083000000042</v>
          </cell>
          <cell r="I422">
            <v>21207.120000000054</v>
          </cell>
          <cell r="J422">
            <v>24548.806999999913</v>
          </cell>
          <cell r="K422">
            <v>26080.379999999888</v>
          </cell>
          <cell r="L422">
            <v>23606.065999999992</v>
          </cell>
          <cell r="M422">
            <v>23644.443999999901</v>
          </cell>
          <cell r="N422">
            <v>20842.380000000005</v>
          </cell>
          <cell r="O422">
            <v>16897.417999999947</v>
          </cell>
          <cell r="P422">
            <v>11381.160000000033</v>
          </cell>
          <cell r="Q422">
            <v>8780.0989999999874</v>
          </cell>
          <cell r="R422">
            <v>216584.21600000001</v>
          </cell>
          <cell r="S422">
            <v>10481.28600000008</v>
          </cell>
          <cell r="T422">
            <v>11730.488000000012</v>
          </cell>
          <cell r="U422">
            <v>18269.323000000091</v>
          </cell>
          <cell r="V422">
            <v>21101.040000000037</v>
          </cell>
          <cell r="W422">
            <v>24426.108999999939</v>
          </cell>
          <cell r="X422">
            <v>25950.000000000233</v>
          </cell>
          <cell r="Y422">
            <v>23488.049000000115</v>
          </cell>
          <cell r="Z422">
            <v>23526.27200000023</v>
          </cell>
          <cell r="AA422">
            <v>20738.189999999944</v>
          </cell>
          <cell r="AB422">
            <v>16812.943000000087</v>
          </cell>
          <cell r="AC422">
            <v>11324.219999999972</v>
          </cell>
          <cell r="AD422">
            <v>8736.2960000000894</v>
          </cell>
          <cell r="AE422">
            <v>215918.05199999921</v>
          </cell>
          <cell r="AF422">
            <v>10428.896000000066</v>
          </cell>
          <cell r="AG422">
            <v>12088.736999999848</v>
          </cell>
          <cell r="AH422">
            <v>18177.966000000248</v>
          </cell>
          <cell r="AI422">
            <v>20995.589999999851</v>
          </cell>
          <cell r="AJ422">
            <v>24303.938000000082</v>
          </cell>
          <cell r="AK422">
            <v>25820.189999999944</v>
          </cell>
          <cell r="AL422">
            <v>23370.589999999851</v>
          </cell>
          <cell r="AM422">
            <v>23408.689000000013</v>
          </cell>
          <cell r="AN422">
            <v>20634.479999999981</v>
          </cell>
          <cell r="AO422">
            <v>16728.871000000043</v>
          </cell>
          <cell r="AP422">
            <v>11267.550000000047</v>
          </cell>
          <cell r="AQ422">
            <v>8692.5549999999348</v>
          </cell>
          <cell r="AR422">
            <v>214423.9430000037</v>
          </cell>
          <cell r="AS422">
            <v>10376.722999999998</v>
          </cell>
          <cell r="AT422">
            <v>11613.503999999724</v>
          </cell>
          <cell r="AU422">
            <v>18087.104999999981</v>
          </cell>
          <cell r="AV422">
            <v>20890.590000000084</v>
          </cell>
          <cell r="AW422">
            <v>24182.511000000406</v>
          </cell>
          <cell r="AX422">
            <v>25691.189999999944</v>
          </cell>
          <cell r="AY422">
            <v>23253.750999999931</v>
          </cell>
          <cell r="AZ422">
            <v>23291.632999999914</v>
          </cell>
          <cell r="BA422">
            <v>20531.370000000112</v>
          </cell>
          <cell r="BB422">
            <v>16645.202000000048</v>
          </cell>
          <cell r="BC422">
            <v>11211.240000000224</v>
          </cell>
          <cell r="BD422">
            <v>8649.1240000000689</v>
          </cell>
          <cell r="BE422">
            <v>213351.65500000119</v>
          </cell>
          <cell r="BF422">
            <v>10324.890999999829</v>
          </cell>
          <cell r="BG422">
            <v>11555.403999999864</v>
          </cell>
          <cell r="BH422">
            <v>17996.709000000032</v>
          </cell>
          <cell r="BI422">
            <v>20786.100000000093</v>
          </cell>
          <cell r="BJ422">
            <v>24061.611000000034</v>
          </cell>
          <cell r="BK422">
            <v>25562.640000000596</v>
          </cell>
          <cell r="BL422">
            <v>23137.470000000205</v>
          </cell>
          <cell r="BM422">
            <v>23175.103999999817</v>
          </cell>
          <cell r="BN422">
            <v>20428.679999999935</v>
          </cell>
          <cell r="BO422">
            <v>16561.998000000138</v>
          </cell>
          <cell r="BP422">
            <v>11155.199999999953</v>
          </cell>
          <cell r="BQ422">
            <v>8605.8479999999981</v>
          </cell>
          <cell r="BR422">
            <v>212284.875</v>
          </cell>
          <cell r="BS422">
            <v>10273.276000000071</v>
          </cell>
          <cell r="BT422">
            <v>11497.611999999965</v>
          </cell>
          <cell r="BU422">
            <v>17906.685000000056</v>
          </cell>
          <cell r="BV422">
            <v>20682.149999999907</v>
          </cell>
          <cell r="BW422">
            <v>23941.268999999855</v>
          </cell>
          <cell r="BX422">
            <v>25434.839999999851</v>
          </cell>
          <cell r="BY422">
            <v>23021.839999999851</v>
          </cell>
          <cell r="BZ422">
            <v>23059.194999999832</v>
          </cell>
          <cell r="CA422">
            <v>20326.560000000056</v>
          </cell>
          <cell r="CB422">
            <v>16479.196999999695</v>
          </cell>
          <cell r="CC422">
            <v>11099.399999999907</v>
          </cell>
          <cell r="CD422">
            <v>8562.8510000000242</v>
          </cell>
          <cell r="CE422">
            <v>211632.14999999851</v>
          </cell>
          <cell r="CF422">
            <v>10221.939999999944</v>
          </cell>
          <cell r="CG422">
            <v>11848.674999999814</v>
          </cell>
          <cell r="CH422">
            <v>17817.126000000164</v>
          </cell>
          <cell r="CI422">
            <v>20578.800000000047</v>
          </cell>
          <cell r="CJ422">
            <v>23821.577999999747</v>
          </cell>
          <cell r="CK422">
            <v>25307.730000000214</v>
          </cell>
          <cell r="CL422">
            <v>22906.674999999814</v>
          </cell>
          <cell r="CM422">
            <v>22943.936999999918</v>
          </cell>
          <cell r="CN422">
            <v>20224.920000000158</v>
          </cell>
          <cell r="CO422">
            <v>16396.799000000115</v>
          </cell>
          <cell r="CP422">
            <v>11043.929999999935</v>
          </cell>
          <cell r="CQ422">
            <v>8520.0400000000373</v>
          </cell>
          <cell r="CR422">
            <v>210167.6630000025</v>
          </cell>
          <cell r="CS422">
            <v>10170.790000000037</v>
          </cell>
          <cell r="CT422">
            <v>11382.979999999981</v>
          </cell>
          <cell r="CU422">
            <v>17728.125</v>
          </cell>
          <cell r="CV422">
            <v>20475.870000000112</v>
          </cell>
          <cell r="CW422">
            <v>23702.507000000216</v>
          </cell>
          <cell r="CX422">
            <v>25181.19000000041</v>
          </cell>
          <cell r="CY422">
            <v>22792.160999999847</v>
          </cell>
          <cell r="CZ422">
            <v>22829.330000000075</v>
          </cell>
          <cell r="DA422">
            <v>20123.789999999804</v>
          </cell>
          <cell r="DB422">
            <v>16314.804000000004</v>
          </cell>
          <cell r="DC422">
            <v>10988.669999999925</v>
          </cell>
          <cell r="DD422">
            <v>8477.4459999999963</v>
          </cell>
          <cell r="DE422">
            <v>209116.68399999663</v>
          </cell>
          <cell r="DF422">
            <v>10119.950000000186</v>
          </cell>
          <cell r="DG422">
            <v>11326.056000000099</v>
          </cell>
          <cell r="DH422">
            <v>17639.434000000125</v>
          </cell>
          <cell r="DI422">
            <v>20373.540000000037</v>
          </cell>
          <cell r="DJ422">
            <v>23583.93200000003</v>
          </cell>
          <cell r="DK422">
            <v>25055.279999999795</v>
          </cell>
          <cell r="DL422">
            <v>22678.236000000034</v>
          </cell>
          <cell r="DM422">
            <v>22715.094999999739</v>
          </cell>
          <cell r="DN422">
            <v>20023.079999999842</v>
          </cell>
          <cell r="DO422">
            <v>16233.274000000209</v>
          </cell>
          <cell r="DP422">
            <v>10933.799999999814</v>
          </cell>
          <cell r="DQ422">
            <v>8435.0069999999832</v>
          </cell>
          <cell r="DR422">
            <v>208071.00599999726</v>
          </cell>
          <cell r="DS422">
            <v>10069.327000000048</v>
          </cell>
          <cell r="DT422">
            <v>11269.383999999845</v>
          </cell>
          <cell r="DU422">
            <v>17551.176999999909</v>
          </cell>
          <cell r="DV422">
            <v>20271.629999999888</v>
          </cell>
          <cell r="DW422">
            <v>23466.039000000106</v>
          </cell>
          <cell r="DX422">
            <v>24930.030000000028</v>
          </cell>
          <cell r="DY422">
            <v>22564.776000000071</v>
          </cell>
          <cell r="DZ422">
            <v>22601.51099999994</v>
          </cell>
          <cell r="EA422">
            <v>19923.060000000056</v>
          </cell>
          <cell r="EB422">
            <v>16152.054000000004</v>
          </cell>
          <cell r="EC422">
            <v>10879.14000000013</v>
          </cell>
          <cell r="ED422">
            <v>8392.8780000000261</v>
          </cell>
        </row>
        <row r="425">
          <cell r="C425" t="str">
            <v xml:space="preserve">Douglas - Wells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Reasonable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 xml:space="preserve">Grant Surplus 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Grant - Wanapum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10533.986000000034</v>
          </cell>
          <cell r="G432">
            <v>11789.456000000006</v>
          </cell>
          <cell r="H432">
            <v>18361.083000000042</v>
          </cell>
          <cell r="I432">
            <v>21207.120000000054</v>
          </cell>
          <cell r="J432">
            <v>24548.806999999913</v>
          </cell>
          <cell r="K432">
            <v>26080.379999999888</v>
          </cell>
          <cell r="L432">
            <v>23606.065999999992</v>
          </cell>
          <cell r="M432">
            <v>23644.443999999901</v>
          </cell>
          <cell r="N432">
            <v>20842.380000000005</v>
          </cell>
          <cell r="O432">
            <v>16897.417999999947</v>
          </cell>
          <cell r="P432">
            <v>11381.160000000033</v>
          </cell>
          <cell r="Q432">
            <v>8780.0989999999874</v>
          </cell>
          <cell r="R432">
            <v>216584.21600000001</v>
          </cell>
          <cell r="S432">
            <v>10481.28600000008</v>
          </cell>
          <cell r="T432">
            <v>11730.488000000012</v>
          </cell>
          <cell r="U432">
            <v>18269.323000000091</v>
          </cell>
          <cell r="V432">
            <v>21101.040000000037</v>
          </cell>
          <cell r="W432">
            <v>24426.108999999939</v>
          </cell>
          <cell r="X432">
            <v>25950.000000000233</v>
          </cell>
          <cell r="Y432">
            <v>23488.049000000115</v>
          </cell>
          <cell r="Z432">
            <v>23526.27200000023</v>
          </cell>
          <cell r="AA432">
            <v>20738.189999999944</v>
          </cell>
          <cell r="AB432">
            <v>16812.943000000087</v>
          </cell>
          <cell r="AC432">
            <v>11324.219999999972</v>
          </cell>
          <cell r="AD432">
            <v>8736.2960000000894</v>
          </cell>
          <cell r="AE432">
            <v>215918.05199999921</v>
          </cell>
          <cell r="AF432">
            <v>10428.896000000066</v>
          </cell>
          <cell r="AG432">
            <v>12088.736999999848</v>
          </cell>
          <cell r="AH432">
            <v>18177.966000000248</v>
          </cell>
          <cell r="AI432">
            <v>20995.589999999851</v>
          </cell>
          <cell r="AJ432">
            <v>24303.938000000082</v>
          </cell>
          <cell r="AK432">
            <v>25820.189999999944</v>
          </cell>
          <cell r="AL432">
            <v>23370.589999999851</v>
          </cell>
          <cell r="AM432">
            <v>23408.689000000013</v>
          </cell>
          <cell r="AN432">
            <v>20634.479999999981</v>
          </cell>
          <cell r="AO432">
            <v>16728.871000000043</v>
          </cell>
          <cell r="AP432">
            <v>11267.550000000047</v>
          </cell>
          <cell r="AQ432">
            <v>8692.5549999999348</v>
          </cell>
          <cell r="AR432">
            <v>214423.9430000037</v>
          </cell>
          <cell r="AS432">
            <v>10376.722999999998</v>
          </cell>
          <cell r="AT432">
            <v>11613.503999999724</v>
          </cell>
          <cell r="AU432">
            <v>18087.104999999981</v>
          </cell>
          <cell r="AV432">
            <v>20890.590000000084</v>
          </cell>
          <cell r="AW432">
            <v>24182.511000000406</v>
          </cell>
          <cell r="AX432">
            <v>25691.189999999944</v>
          </cell>
          <cell r="AY432">
            <v>23253.750999999931</v>
          </cell>
          <cell r="AZ432">
            <v>23291.632999999914</v>
          </cell>
          <cell r="BA432">
            <v>20531.370000000112</v>
          </cell>
          <cell r="BB432">
            <v>16645.202000000048</v>
          </cell>
          <cell r="BC432">
            <v>11211.240000000224</v>
          </cell>
          <cell r="BD432">
            <v>8649.1240000000689</v>
          </cell>
          <cell r="BE432">
            <v>213351.65500000119</v>
          </cell>
          <cell r="BF432">
            <v>10324.890999999829</v>
          </cell>
          <cell r="BG432">
            <v>11555.403999999864</v>
          </cell>
          <cell r="BH432">
            <v>17996.709000000032</v>
          </cell>
          <cell r="BI432">
            <v>20786.100000000093</v>
          </cell>
          <cell r="BJ432">
            <v>24061.611000000034</v>
          </cell>
          <cell r="BK432">
            <v>25562.640000000596</v>
          </cell>
          <cell r="BL432">
            <v>23137.470000000205</v>
          </cell>
          <cell r="BM432">
            <v>23175.103999999817</v>
          </cell>
          <cell r="BN432">
            <v>20428.679999999935</v>
          </cell>
          <cell r="BO432">
            <v>16561.998000000138</v>
          </cell>
          <cell r="BP432">
            <v>11155.199999999953</v>
          </cell>
          <cell r="BQ432">
            <v>8605.8479999999981</v>
          </cell>
          <cell r="BR432">
            <v>212284.875</v>
          </cell>
          <cell r="BS432">
            <v>10273.276000000071</v>
          </cell>
          <cell r="BT432">
            <v>11497.611999999965</v>
          </cell>
          <cell r="BU432">
            <v>17906.685000000056</v>
          </cell>
          <cell r="BV432">
            <v>20682.149999999907</v>
          </cell>
          <cell r="BW432">
            <v>23941.268999999855</v>
          </cell>
          <cell r="BX432">
            <v>25434.839999999851</v>
          </cell>
          <cell r="BY432">
            <v>23021.839999999851</v>
          </cell>
          <cell r="BZ432">
            <v>23059.194999999832</v>
          </cell>
          <cell r="CA432">
            <v>20326.560000000056</v>
          </cell>
          <cell r="CB432">
            <v>16479.196999999695</v>
          </cell>
          <cell r="CC432">
            <v>11099.399999999907</v>
          </cell>
          <cell r="CD432">
            <v>8562.8510000000242</v>
          </cell>
          <cell r="CE432">
            <v>211632.14999999851</v>
          </cell>
          <cell r="CF432">
            <v>10221.939999999944</v>
          </cell>
          <cell r="CG432">
            <v>11848.674999999814</v>
          </cell>
          <cell r="CH432">
            <v>17817.126000000164</v>
          </cell>
          <cell r="CI432">
            <v>20578.800000000047</v>
          </cell>
          <cell r="CJ432">
            <v>23821.577999999747</v>
          </cell>
          <cell r="CK432">
            <v>25307.730000000214</v>
          </cell>
          <cell r="CL432">
            <v>22906.674999999814</v>
          </cell>
          <cell r="CM432">
            <v>22943.936999999918</v>
          </cell>
          <cell r="CN432">
            <v>20224.920000000158</v>
          </cell>
          <cell r="CO432">
            <v>16396.799000000115</v>
          </cell>
          <cell r="CP432">
            <v>11043.929999999935</v>
          </cell>
          <cell r="CQ432">
            <v>8520.0400000000373</v>
          </cell>
          <cell r="CR432">
            <v>210167.6630000025</v>
          </cell>
          <cell r="CS432">
            <v>10170.790000000037</v>
          </cell>
          <cell r="CT432">
            <v>11382.979999999981</v>
          </cell>
          <cell r="CU432">
            <v>17728.125</v>
          </cell>
          <cell r="CV432">
            <v>20475.870000000112</v>
          </cell>
          <cell r="CW432">
            <v>23702.507000000216</v>
          </cell>
          <cell r="CX432">
            <v>25181.19000000041</v>
          </cell>
          <cell r="CY432">
            <v>22792.160999999847</v>
          </cell>
          <cell r="CZ432">
            <v>22829.330000000075</v>
          </cell>
          <cell r="DA432">
            <v>20123.789999999804</v>
          </cell>
          <cell r="DB432">
            <v>16314.804000000004</v>
          </cell>
          <cell r="DC432">
            <v>10988.669999999925</v>
          </cell>
          <cell r="DD432">
            <v>8477.4459999999963</v>
          </cell>
          <cell r="DE432">
            <v>209116.68399999663</v>
          </cell>
          <cell r="DF432">
            <v>10119.950000000186</v>
          </cell>
          <cell r="DG432">
            <v>11326.056000000099</v>
          </cell>
          <cell r="DH432">
            <v>17639.434000000125</v>
          </cell>
          <cell r="DI432">
            <v>20373.540000000037</v>
          </cell>
          <cell r="DJ432">
            <v>23583.93200000003</v>
          </cell>
          <cell r="DK432">
            <v>25055.279999999795</v>
          </cell>
          <cell r="DL432">
            <v>22678.236000000034</v>
          </cell>
          <cell r="DM432">
            <v>22715.094999999739</v>
          </cell>
          <cell r="DN432">
            <v>20023.079999999842</v>
          </cell>
          <cell r="DO432">
            <v>16233.274000000209</v>
          </cell>
          <cell r="DP432">
            <v>10933.799999999814</v>
          </cell>
          <cell r="DQ432">
            <v>8435.0069999999832</v>
          </cell>
          <cell r="DR432">
            <v>208071.00599999726</v>
          </cell>
          <cell r="DS432">
            <v>10069.327000000048</v>
          </cell>
          <cell r="DT432">
            <v>11269.383999999845</v>
          </cell>
          <cell r="DU432">
            <v>17551.176999999909</v>
          </cell>
          <cell r="DV432">
            <v>20271.629999999888</v>
          </cell>
          <cell r="DW432">
            <v>23466.039000000106</v>
          </cell>
          <cell r="DX432">
            <v>24930.030000000028</v>
          </cell>
          <cell r="DY432">
            <v>22564.776000000071</v>
          </cell>
          <cell r="DZ432">
            <v>22601.51099999994</v>
          </cell>
          <cell r="EA432">
            <v>19923.060000000056</v>
          </cell>
          <cell r="EB432">
            <v>16152.054000000004</v>
          </cell>
          <cell r="EC432">
            <v>10879.14000000013</v>
          </cell>
          <cell r="ED432">
            <v>8392.8780000000261</v>
          </cell>
        </row>
        <row r="435">
          <cell r="C435" t="str">
            <v>APS Exchange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FC II Wind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FC IV Wind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BPA Exchange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BPA So. Idaho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Cowlitz Swift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EWEB FC 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PSCo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PSCO FC III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Redding Exchange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SCL State Line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50">
          <cell r="C450" t="str">
            <v>COB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Four Corners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Mid Columbia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Mona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Palo Verde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SP15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STF Index Trades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1">
          <cell r="C461" t="str">
            <v>COB</v>
          </cell>
          <cell r="F461">
            <v>0</v>
          </cell>
          <cell r="G461">
            <v>0</v>
          </cell>
          <cell r="H461">
            <v>-357.05299999999988</v>
          </cell>
          <cell r="I461">
            <v>-145.09720000000016</v>
          </cell>
          <cell r="J461">
            <v>-44.781600000000253</v>
          </cell>
          <cell r="K461">
            <v>-1083.1589999999997</v>
          </cell>
          <cell r="L461">
            <v>-125.72146000000066</v>
          </cell>
          <cell r="M461">
            <v>-80.56630000000041</v>
          </cell>
          <cell r="N461">
            <v>-112.18116999999984</v>
          </cell>
          <cell r="O461">
            <v>0</v>
          </cell>
          <cell r="P461">
            <v>-26.789490000000001</v>
          </cell>
          <cell r="Q461">
            <v>0</v>
          </cell>
          <cell r="R461">
            <v>-771.42205399999511</v>
          </cell>
          <cell r="S461">
            <v>0</v>
          </cell>
          <cell r="T461">
            <v>-84.973503999999991</v>
          </cell>
          <cell r="U461">
            <v>-25.667410000000473</v>
          </cell>
          <cell r="V461">
            <v>-354.60259999999971</v>
          </cell>
          <cell r="W461">
            <v>-115.08770000000004</v>
          </cell>
          <cell r="X461">
            <v>-56.756999999997788</v>
          </cell>
          <cell r="Y461">
            <v>0</v>
          </cell>
          <cell r="Z461">
            <v>-8.7923000000000684</v>
          </cell>
          <cell r="AA461">
            <v>-48.25420000000031</v>
          </cell>
          <cell r="AB461">
            <v>-0.12440000000003693</v>
          </cell>
          <cell r="AC461">
            <v>-77.162940000000049</v>
          </cell>
          <cell r="AD461">
            <v>0</v>
          </cell>
          <cell r="AE461">
            <v>-142.4335199999914</v>
          </cell>
          <cell r="AF461">
            <v>0</v>
          </cell>
          <cell r="AG461">
            <v>0</v>
          </cell>
          <cell r="AH461">
            <v>-23.849819999999909</v>
          </cell>
          <cell r="AI461">
            <v>0</v>
          </cell>
          <cell r="AJ461">
            <v>-310.18469999999979</v>
          </cell>
          <cell r="AK461">
            <v>0</v>
          </cell>
          <cell r="AL461">
            <v>-8.3990000000048894</v>
          </cell>
          <cell r="AM461">
            <v>0</v>
          </cell>
          <cell r="AN461">
            <v>200</v>
          </cell>
          <cell r="AO461">
            <v>0</v>
          </cell>
          <cell r="AP461">
            <v>0</v>
          </cell>
          <cell r="AQ461">
            <v>0</v>
          </cell>
          <cell r="AR461">
            <v>-6.650709999994433</v>
          </cell>
          <cell r="AS461">
            <v>0</v>
          </cell>
          <cell r="AT461">
            <v>0</v>
          </cell>
          <cell r="AU461">
            <v>-0.21951000000001386</v>
          </cell>
          <cell r="AV461">
            <v>0</v>
          </cell>
          <cell r="AW461">
            <v>0</v>
          </cell>
          <cell r="AX461">
            <v>0</v>
          </cell>
          <cell r="AY461">
            <v>-3.2361000000000786</v>
          </cell>
          <cell r="AZ461">
            <v>-0.35050000000046566</v>
          </cell>
          <cell r="BA461">
            <v>-2.8301000000001295</v>
          </cell>
          <cell r="BB461">
            <v>0</v>
          </cell>
          <cell r="BC461">
            <v>0</v>
          </cell>
          <cell r="BD461">
            <v>-1.4499999999998181E-2</v>
          </cell>
          <cell r="BE461">
            <v>-44.480084000002535</v>
          </cell>
          <cell r="BF461">
            <v>0</v>
          </cell>
          <cell r="BG461">
            <v>-1.5903339999999986</v>
          </cell>
          <cell r="BH461">
            <v>-0.21827999999993608</v>
          </cell>
          <cell r="BI461">
            <v>0</v>
          </cell>
          <cell r="BJ461">
            <v>-36.766400000000431</v>
          </cell>
          <cell r="BK461">
            <v>0</v>
          </cell>
          <cell r="BL461">
            <v>0</v>
          </cell>
          <cell r="BM461">
            <v>0</v>
          </cell>
          <cell r="BN461">
            <v>-2.3953000000001339</v>
          </cell>
          <cell r="BO461">
            <v>0</v>
          </cell>
          <cell r="BP461">
            <v>-3.5097700000000032</v>
          </cell>
          <cell r="BQ461">
            <v>0</v>
          </cell>
          <cell r="BR461">
            <v>-14.336530000000494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-7.3377000000000407</v>
          </cell>
          <cell r="CB461">
            <v>0</v>
          </cell>
          <cell r="CC461">
            <v>-6.9844299999999748</v>
          </cell>
          <cell r="CD461">
            <v>-1.4400000000023283E-2</v>
          </cell>
          <cell r="CE461">
            <v>-130.65518000000884</v>
          </cell>
          <cell r="CF461">
            <v>0</v>
          </cell>
          <cell r="CG461">
            <v>-3.0444999999999709</v>
          </cell>
          <cell r="CH461">
            <v>0</v>
          </cell>
          <cell r="CI461">
            <v>-11.692459999999983</v>
          </cell>
          <cell r="CJ461">
            <v>0</v>
          </cell>
          <cell r="CK461">
            <v>0</v>
          </cell>
          <cell r="CL461">
            <v>-40.129500000000917</v>
          </cell>
          <cell r="CM461">
            <v>-28.765999999999622</v>
          </cell>
          <cell r="CN461">
            <v>-9.8585199999979523</v>
          </cell>
          <cell r="CO461">
            <v>-0.24260000000003856</v>
          </cell>
          <cell r="CP461">
            <v>-36.921599999999671</v>
          </cell>
          <cell r="CQ461">
            <v>0</v>
          </cell>
          <cell r="CR461">
            <v>-371.57219999998051</v>
          </cell>
          <cell r="CS461">
            <v>0</v>
          </cell>
          <cell r="CT461">
            <v>-3.1340000000000146</v>
          </cell>
          <cell r="CU461">
            <v>-23.476000000000568</v>
          </cell>
          <cell r="CV461">
            <v>0</v>
          </cell>
          <cell r="CW461">
            <v>-36.21769999999924</v>
          </cell>
          <cell r="CX461">
            <v>-27.364999999997963</v>
          </cell>
          <cell r="CY461">
            <v>-221.82300000000032</v>
          </cell>
          <cell r="CZ461">
            <v>-57.196800000001531</v>
          </cell>
          <cell r="DA461">
            <v>-2.3596999999990658</v>
          </cell>
          <cell r="DB461">
            <v>0</v>
          </cell>
          <cell r="DC461">
            <v>0</v>
          </cell>
          <cell r="DD461">
            <v>0</v>
          </cell>
          <cell r="DE461">
            <v>-301.10953000000154</v>
          </cell>
          <cell r="DF461">
            <v>0</v>
          </cell>
          <cell r="DG461">
            <v>-159.23199999999997</v>
          </cell>
          <cell r="DH461">
            <v>-69.432000000000698</v>
          </cell>
          <cell r="DI461">
            <v>-23.152399999999943</v>
          </cell>
          <cell r="DJ461">
            <v>-36.936100000000806</v>
          </cell>
          <cell r="DK461">
            <v>53.417069999999512</v>
          </cell>
          <cell r="DL461">
            <v>-35.896500000002561</v>
          </cell>
          <cell r="DM461">
            <v>-20.325500000000829</v>
          </cell>
          <cell r="DN461">
            <v>-2.3474999999998545</v>
          </cell>
          <cell r="DO461">
            <v>-0.24049999999988358</v>
          </cell>
          <cell r="DP461">
            <v>-6.9640999999996893</v>
          </cell>
          <cell r="DQ461">
            <v>0</v>
          </cell>
          <cell r="DR461">
            <v>-531.91930000000866</v>
          </cell>
          <cell r="DS461">
            <v>25.455299999999625</v>
          </cell>
          <cell r="DT461">
            <v>-138.39099999999962</v>
          </cell>
          <cell r="DU461">
            <v>-29.087900000000445</v>
          </cell>
          <cell r="DV461">
            <v>-23.035399999999754</v>
          </cell>
          <cell r="DW461">
            <v>-143.14999999999964</v>
          </cell>
          <cell r="DX461">
            <v>-4.0689999999995052</v>
          </cell>
          <cell r="DY461">
            <v>-110.26200000000063</v>
          </cell>
          <cell r="DZ461">
            <v>-99.493799999998373</v>
          </cell>
          <cell r="EA461">
            <v>-9.5270000000000437</v>
          </cell>
          <cell r="EB461">
            <v>-0.35849999999982174</v>
          </cell>
          <cell r="EC461">
            <v>0</v>
          </cell>
          <cell r="ED461">
            <v>0</v>
          </cell>
        </row>
        <row r="462">
          <cell r="C462" t="str">
            <v>Four Corners</v>
          </cell>
          <cell r="F462">
            <v>-2562.3839999999982</v>
          </cell>
          <cell r="G462">
            <v>-1198.7790000000023</v>
          </cell>
          <cell r="H462">
            <v>-1896.070000000007</v>
          </cell>
          <cell r="I462">
            <v>-2238.5939999999973</v>
          </cell>
          <cell r="J462">
            <v>-0.9364000000005035</v>
          </cell>
          <cell r="K462">
            <v>-453.21330000000034</v>
          </cell>
          <cell r="L462">
            <v>-203.23272999999995</v>
          </cell>
          <cell r="M462">
            <v>-95.585860000000025</v>
          </cell>
          <cell r="N462">
            <v>-30.478200000000015</v>
          </cell>
          <cell r="O462">
            <v>-1182.8289999999997</v>
          </cell>
          <cell r="P462">
            <v>-912.09760000000006</v>
          </cell>
          <cell r="Q462">
            <v>-531.19700000000012</v>
          </cell>
          <cell r="R462">
            <v>-8492.7508300000045</v>
          </cell>
          <cell r="S462">
            <v>-1683.8279999999977</v>
          </cell>
          <cell r="T462">
            <v>-1027.7570000000014</v>
          </cell>
          <cell r="U462">
            <v>-1310.109000000004</v>
          </cell>
          <cell r="V462">
            <v>-2102.6660000000011</v>
          </cell>
          <cell r="W462">
            <v>-113.53100000000086</v>
          </cell>
          <cell r="X462">
            <v>-210.70640000000003</v>
          </cell>
          <cell r="Y462">
            <v>-31.342440000000011</v>
          </cell>
          <cell r="Z462">
            <v>-81.543090000000007</v>
          </cell>
          <cell r="AA462">
            <v>-2.4318999999999278</v>
          </cell>
          <cell r="AB462">
            <v>-805.18899999999849</v>
          </cell>
          <cell r="AC462">
            <v>-885.1929999999993</v>
          </cell>
          <cell r="AD462">
            <v>-238.4539999999979</v>
          </cell>
          <cell r="AE462">
            <v>247.57460000002175</v>
          </cell>
          <cell r="AF462">
            <v>-134.14599999999882</v>
          </cell>
          <cell r="AG462">
            <v>-100.20610000000011</v>
          </cell>
          <cell r="AH462">
            <v>-331.27100000000064</v>
          </cell>
          <cell r="AI462">
            <v>-350.04500000000189</v>
          </cell>
          <cell r="AJ462">
            <v>796.23300000000017</v>
          </cell>
          <cell r="AK462">
            <v>-128.09399999999914</v>
          </cell>
          <cell r="AL462">
            <v>-159.02999999999884</v>
          </cell>
          <cell r="AM462">
            <v>31.206999999998516</v>
          </cell>
          <cell r="AN462">
            <v>-156.2450000000008</v>
          </cell>
          <cell r="AO462">
            <v>-5.3259999999991123</v>
          </cell>
          <cell r="AP462">
            <v>841.99169999999958</v>
          </cell>
          <cell r="AQ462">
            <v>-57.494000000000597</v>
          </cell>
          <cell r="AR462">
            <v>944.33250000001863</v>
          </cell>
          <cell r="AS462">
            <v>185.25699999999961</v>
          </cell>
          <cell r="AT462">
            <v>1584.5356999999999</v>
          </cell>
          <cell r="AU462">
            <v>-274.0510000000013</v>
          </cell>
          <cell r="AV462">
            <v>-14.333299999999781</v>
          </cell>
          <cell r="AW462">
            <v>-0.92349999999987631</v>
          </cell>
          <cell r="AX462">
            <v>0</v>
          </cell>
          <cell r="AY462">
            <v>0</v>
          </cell>
          <cell r="AZ462">
            <v>-22.945000000000618</v>
          </cell>
          <cell r="BA462">
            <v>-22.423899999999776</v>
          </cell>
          <cell r="BB462">
            <v>-205.83650000000034</v>
          </cell>
          <cell r="BC462">
            <v>-103.78000000000611</v>
          </cell>
          <cell r="BD462">
            <v>-181.16700000000128</v>
          </cell>
          <cell r="BE462">
            <v>-1181.2524200000043</v>
          </cell>
          <cell r="BF462">
            <v>-263.12599999999838</v>
          </cell>
          <cell r="BG462">
            <v>-252.20989999999983</v>
          </cell>
          <cell r="BH462">
            <v>-190.78799999999865</v>
          </cell>
          <cell r="BI462">
            <v>0</v>
          </cell>
          <cell r="BJ462">
            <v>-1.8371999999999389</v>
          </cell>
          <cell r="BK462">
            <v>-4.1717000000001008</v>
          </cell>
          <cell r="BL462">
            <v>0</v>
          </cell>
          <cell r="BM462">
            <v>-0.34842000000000439</v>
          </cell>
          <cell r="BN462">
            <v>-34.850999999999885</v>
          </cell>
          <cell r="BO462">
            <v>-74.271200000000135</v>
          </cell>
          <cell r="BP462">
            <v>-103.00300000000425</v>
          </cell>
          <cell r="BQ462">
            <v>-256.64600000000064</v>
          </cell>
          <cell r="BR462">
            <v>-1201.2386999999871</v>
          </cell>
          <cell r="BS462">
            <v>-241.0099999999984</v>
          </cell>
          <cell r="BT462">
            <v>-222.48530000000028</v>
          </cell>
          <cell r="BU462">
            <v>-187.74200000000019</v>
          </cell>
          <cell r="BV462">
            <v>0</v>
          </cell>
          <cell r="BW462">
            <v>0</v>
          </cell>
          <cell r="BX462">
            <v>-4.4232999999999265</v>
          </cell>
          <cell r="BY462">
            <v>0</v>
          </cell>
          <cell r="BZ462">
            <v>-2.4261999999998807</v>
          </cell>
          <cell r="CA462">
            <v>-34.681900000000041</v>
          </cell>
          <cell r="CB462">
            <v>-188.66100000000006</v>
          </cell>
          <cell r="CC462">
            <v>-116.46500000000378</v>
          </cell>
          <cell r="CD462">
            <v>-203.34399999999732</v>
          </cell>
          <cell r="CE462">
            <v>-981.42508000001544</v>
          </cell>
          <cell r="CF462">
            <v>-114.77999999999884</v>
          </cell>
          <cell r="CG462">
            <v>100.55099999999948</v>
          </cell>
          <cell r="CH462">
            <v>-658.97899999999936</v>
          </cell>
          <cell r="CI462">
            <v>-93.540599999999813</v>
          </cell>
          <cell r="CJ462">
            <v>-0.90963999999996759</v>
          </cell>
          <cell r="CK462">
            <v>-8.2606000000000677</v>
          </cell>
          <cell r="CL462">
            <v>-6.3753000000000384</v>
          </cell>
          <cell r="CM462">
            <v>-1.3825000000006185</v>
          </cell>
          <cell r="CN462">
            <v>-4.9294399999999996</v>
          </cell>
          <cell r="CO462">
            <v>-245.64199999999983</v>
          </cell>
          <cell r="CP462">
            <v>81.07999999999447</v>
          </cell>
          <cell r="CQ462">
            <v>-28.256999999997788</v>
          </cell>
          <cell r="CR462">
            <v>-443.72561000002315</v>
          </cell>
          <cell r="CS462">
            <v>175.39300000000003</v>
          </cell>
          <cell r="CT462">
            <v>-58.484000000000378</v>
          </cell>
          <cell r="CU462">
            <v>-236.11300000000119</v>
          </cell>
          <cell r="CV462">
            <v>-11.634209999999996</v>
          </cell>
          <cell r="CW462">
            <v>-1.8095000000002983</v>
          </cell>
          <cell r="CX462">
            <v>-9.8213000000000648</v>
          </cell>
          <cell r="CY462">
            <v>-3.1719000000002779</v>
          </cell>
          <cell r="CZ462">
            <v>-0.68769999999949505</v>
          </cell>
          <cell r="DA462">
            <v>-7.7100000000000364</v>
          </cell>
          <cell r="DB462">
            <v>-201.30099999999948</v>
          </cell>
          <cell r="DC462">
            <v>-54.022999999999229</v>
          </cell>
          <cell r="DD462">
            <v>-34.363000000001193</v>
          </cell>
          <cell r="DE462">
            <v>-839.32460000002175</v>
          </cell>
          <cell r="DF462">
            <v>-20.363000000001193</v>
          </cell>
          <cell r="DG462">
            <v>-81.234000000000378</v>
          </cell>
          <cell r="DH462">
            <v>-216.4369999999999</v>
          </cell>
          <cell r="DI462">
            <v>-46.304199999999582</v>
          </cell>
          <cell r="DJ462">
            <v>-0.89969999999993888</v>
          </cell>
          <cell r="DK462">
            <v>0</v>
          </cell>
          <cell r="DL462">
            <v>-6.3114999999997963</v>
          </cell>
          <cell r="DM462">
            <v>-22.375</v>
          </cell>
          <cell r="DN462">
            <v>-7.2272000000002663</v>
          </cell>
          <cell r="DO462">
            <v>-159.30799999999908</v>
          </cell>
          <cell r="DP462">
            <v>-178.28199999999924</v>
          </cell>
          <cell r="DQ462">
            <v>-100.58299999999872</v>
          </cell>
          <cell r="DR462">
            <v>-721.6645000000135</v>
          </cell>
          <cell r="DS462">
            <v>-89.547999999998865</v>
          </cell>
          <cell r="DT462">
            <v>-111.92699999999968</v>
          </cell>
          <cell r="DU462">
            <v>-267.73899999999776</v>
          </cell>
          <cell r="DV462">
            <v>-34.553200000000288</v>
          </cell>
          <cell r="DW462">
            <v>-1.792699999999968</v>
          </cell>
          <cell r="DX462">
            <v>0</v>
          </cell>
          <cell r="DY462">
            <v>-3.1400000000012369</v>
          </cell>
          <cell r="DZ462">
            <v>-21.243199999999888</v>
          </cell>
          <cell r="EA462">
            <v>-4.8552999999997155</v>
          </cell>
          <cell r="EB462">
            <v>-73.268100000000231</v>
          </cell>
          <cell r="EC462">
            <v>-17.451000000000931</v>
          </cell>
          <cell r="ED462">
            <v>-96.147000000004482</v>
          </cell>
        </row>
        <row r="463">
          <cell r="C463" t="str">
            <v>Mid Columbia</v>
          </cell>
          <cell r="F463">
            <v>-2797.710000000021</v>
          </cell>
          <cell r="G463">
            <v>-2526.890000000014</v>
          </cell>
          <cell r="H463">
            <v>-7008</v>
          </cell>
          <cell r="I463">
            <v>-4972.1899999999441</v>
          </cell>
          <cell r="J463">
            <v>-14112</v>
          </cell>
          <cell r="K463">
            <v>-8617.5</v>
          </cell>
          <cell r="L463">
            <v>2693.2000000000116</v>
          </cell>
          <cell r="M463">
            <v>-10093.059999999998</v>
          </cell>
          <cell r="N463">
            <v>-5842.8899999999849</v>
          </cell>
          <cell r="O463">
            <v>-2581.6900000000023</v>
          </cell>
          <cell r="P463">
            <v>-864.01000000000931</v>
          </cell>
          <cell r="Q463">
            <v>8069.6300000000047</v>
          </cell>
          <cell r="R463">
            <v>-56843.649999999441</v>
          </cell>
          <cell r="S463">
            <v>-2023.109999999986</v>
          </cell>
          <cell r="T463">
            <v>-1804.9800000000105</v>
          </cell>
          <cell r="U463">
            <v>-6241.1399999998976</v>
          </cell>
          <cell r="V463">
            <v>-5085.4399999999441</v>
          </cell>
          <cell r="W463">
            <v>-14233.5</v>
          </cell>
          <cell r="X463">
            <v>-12964.5</v>
          </cell>
          <cell r="Y463">
            <v>2682.5</v>
          </cell>
          <cell r="Z463">
            <v>-6427.7200000000012</v>
          </cell>
          <cell r="AA463">
            <v>-7340.9400000000023</v>
          </cell>
          <cell r="AB463">
            <v>-2111.5799999999872</v>
          </cell>
          <cell r="AC463">
            <v>-931.04999999998836</v>
          </cell>
          <cell r="AD463">
            <v>-362.18999999997322</v>
          </cell>
          <cell r="AE463">
            <v>-16418.630000000354</v>
          </cell>
          <cell r="AF463">
            <v>-191</v>
          </cell>
          <cell r="AG463">
            <v>-335.64000000001397</v>
          </cell>
          <cell r="AH463">
            <v>-6385.5599999999977</v>
          </cell>
          <cell r="AI463">
            <v>-1709.4100000000326</v>
          </cell>
          <cell r="AJ463">
            <v>-2388.5299999999697</v>
          </cell>
          <cell r="AK463">
            <v>-1868.6199999999953</v>
          </cell>
          <cell r="AL463">
            <v>-3886.8199999999488</v>
          </cell>
          <cell r="AM463">
            <v>-1787.4700000000012</v>
          </cell>
          <cell r="AN463">
            <v>44.170000000012806</v>
          </cell>
          <cell r="AO463">
            <v>-374.89000000001397</v>
          </cell>
          <cell r="AP463">
            <v>2540.5500000000029</v>
          </cell>
          <cell r="AQ463">
            <v>-75.409999999974389</v>
          </cell>
          <cell r="AR463">
            <v>2995.1690000002272</v>
          </cell>
          <cell r="AS463">
            <v>610.53399999999965</v>
          </cell>
          <cell r="AT463">
            <v>3398.8899999999849</v>
          </cell>
          <cell r="AU463">
            <v>-429.55999999999767</v>
          </cell>
          <cell r="AV463">
            <v>87.130000000004657</v>
          </cell>
          <cell r="AW463">
            <v>-620.03999999997905</v>
          </cell>
          <cell r="AX463">
            <v>-585.46000000002095</v>
          </cell>
          <cell r="AY463">
            <v>-610.76999999998952</v>
          </cell>
          <cell r="AZ463">
            <v>-222.37000000002445</v>
          </cell>
          <cell r="BA463">
            <v>-40.524999999994179</v>
          </cell>
          <cell r="BB463">
            <v>-577.71999999997206</v>
          </cell>
          <cell r="BC463">
            <v>-91.269999999989523</v>
          </cell>
          <cell r="BD463">
            <v>2076.3299999999872</v>
          </cell>
          <cell r="BE463">
            <v>-3776.4520000000484</v>
          </cell>
          <cell r="BF463">
            <v>-98.950000000011642</v>
          </cell>
          <cell r="BG463">
            <v>-258.92000000001281</v>
          </cell>
          <cell r="BH463">
            <v>-657.5800000000163</v>
          </cell>
          <cell r="BI463">
            <v>-192.0800000000163</v>
          </cell>
          <cell r="BJ463">
            <v>-792.74000000004889</v>
          </cell>
          <cell r="BK463">
            <v>-641.15999999997439</v>
          </cell>
          <cell r="BL463">
            <v>-680.39999999999418</v>
          </cell>
          <cell r="BM463">
            <v>-141.74599999999919</v>
          </cell>
          <cell r="BN463">
            <v>-31.135999999998603</v>
          </cell>
          <cell r="BO463">
            <v>-112.44000000000233</v>
          </cell>
          <cell r="BP463">
            <v>-40.05000000000291</v>
          </cell>
          <cell r="BQ463">
            <v>-129.25</v>
          </cell>
          <cell r="BR463">
            <v>-6414.4999999995343</v>
          </cell>
          <cell r="BS463">
            <v>-197.8300000000163</v>
          </cell>
          <cell r="BT463">
            <v>-208.86000000001513</v>
          </cell>
          <cell r="BU463">
            <v>-144.11999999999534</v>
          </cell>
          <cell r="BV463">
            <v>-602.38999999998487</v>
          </cell>
          <cell r="BW463">
            <v>-839.53999999997905</v>
          </cell>
          <cell r="BX463">
            <v>-858.53999999997905</v>
          </cell>
          <cell r="BY463">
            <v>-487.75</v>
          </cell>
          <cell r="BZ463">
            <v>-270</v>
          </cell>
          <cell r="CA463">
            <v>-1838.3999999999942</v>
          </cell>
          <cell r="CB463">
            <v>-181.82000000000698</v>
          </cell>
          <cell r="CC463">
            <v>-84.619999999995343</v>
          </cell>
          <cell r="CD463">
            <v>-700.62999999997555</v>
          </cell>
          <cell r="CE463">
            <v>-601.23500000056811</v>
          </cell>
          <cell r="CF463">
            <v>-37.980000000010477</v>
          </cell>
          <cell r="CG463">
            <v>351.75</v>
          </cell>
          <cell r="CH463">
            <v>-181.83999999999651</v>
          </cell>
          <cell r="CI463">
            <v>-101.35000000000582</v>
          </cell>
          <cell r="CJ463">
            <v>-1013.5800000000163</v>
          </cell>
          <cell r="CK463">
            <v>-922.51999999996042</v>
          </cell>
          <cell r="CL463">
            <v>-165.37400000001071</v>
          </cell>
          <cell r="CM463">
            <v>-194.86999999999534</v>
          </cell>
          <cell r="CN463">
            <v>-61.876000000003842</v>
          </cell>
          <cell r="CO463">
            <v>-158.30000000000291</v>
          </cell>
          <cell r="CP463">
            <v>1941.1049999999959</v>
          </cell>
          <cell r="CQ463">
            <v>-56.400000000008731</v>
          </cell>
          <cell r="CR463">
            <v>-1654.066000000108</v>
          </cell>
          <cell r="CS463">
            <v>807.67399999999907</v>
          </cell>
          <cell r="CT463">
            <v>-56.110000000000582</v>
          </cell>
          <cell r="CU463">
            <v>-96.760000000009313</v>
          </cell>
          <cell r="CV463">
            <v>-107.11000000001513</v>
          </cell>
          <cell r="CW463">
            <v>-389.03999999997905</v>
          </cell>
          <cell r="CX463">
            <v>-1166.9599999999627</v>
          </cell>
          <cell r="CY463">
            <v>-274.63000000000466</v>
          </cell>
          <cell r="CZ463">
            <v>-120.22000000000116</v>
          </cell>
          <cell r="DA463">
            <v>-119.80000000000291</v>
          </cell>
          <cell r="DB463">
            <v>-84.190000000002328</v>
          </cell>
          <cell r="DC463">
            <v>-8.1999999999970896</v>
          </cell>
          <cell r="DD463">
            <v>-38.720000000001164</v>
          </cell>
          <cell r="DE463">
            <v>-3059.2110000001267</v>
          </cell>
          <cell r="DF463">
            <v>-27.340000000011059</v>
          </cell>
          <cell r="DG463">
            <v>-28.489999999990687</v>
          </cell>
          <cell r="DH463">
            <v>-89.460000000006403</v>
          </cell>
          <cell r="DI463">
            <v>-683.20999999999185</v>
          </cell>
          <cell r="DJ463">
            <v>-565.17999999999302</v>
          </cell>
          <cell r="DK463">
            <v>-967.04000000003725</v>
          </cell>
          <cell r="DL463">
            <v>-294.38999999998487</v>
          </cell>
          <cell r="DM463">
            <v>-178.84000000001106</v>
          </cell>
          <cell r="DN463">
            <v>-79.445000000006985</v>
          </cell>
          <cell r="DO463">
            <v>-52.1759999999922</v>
          </cell>
          <cell r="DP463">
            <v>-48.439999999995052</v>
          </cell>
          <cell r="DQ463">
            <v>-45.19999999999709</v>
          </cell>
          <cell r="DR463">
            <v>-3778.2599999995437</v>
          </cell>
          <cell r="DS463">
            <v>-3.4000000000087311</v>
          </cell>
          <cell r="DT463">
            <v>-95.170000000012806</v>
          </cell>
          <cell r="DU463">
            <v>-112.02999999999884</v>
          </cell>
          <cell r="DV463">
            <v>-115.48000000001048</v>
          </cell>
          <cell r="DW463">
            <v>-490.37999999994645</v>
          </cell>
          <cell r="DX463">
            <v>-826.05999999999767</v>
          </cell>
          <cell r="DY463">
            <v>-268.5</v>
          </cell>
          <cell r="DZ463">
            <v>-1709.1399999999994</v>
          </cell>
          <cell r="EA463">
            <v>-74.630000000004657</v>
          </cell>
          <cell r="EB463">
            <v>-51.923999999999069</v>
          </cell>
          <cell r="EC463">
            <v>-3.7560000000012224</v>
          </cell>
          <cell r="ED463">
            <v>-27.789999999993597</v>
          </cell>
        </row>
        <row r="464">
          <cell r="C464" t="str">
            <v>Mona</v>
          </cell>
          <cell r="F464">
            <v>-90.976000000009662</v>
          </cell>
          <cell r="G464">
            <v>-1171.5509999999995</v>
          </cell>
          <cell r="H464">
            <v>-867.00400000000081</v>
          </cell>
          <cell r="I464">
            <v>-1442.0829999999987</v>
          </cell>
          <cell r="J464">
            <v>-243.88440000000037</v>
          </cell>
          <cell r="K464">
            <v>-322.56820000000016</v>
          </cell>
          <cell r="L464">
            <v>-21.59999000000002</v>
          </cell>
          <cell r="M464">
            <v>-7.2000000000000455</v>
          </cell>
          <cell r="N464">
            <v>-240.61783500000001</v>
          </cell>
          <cell r="O464">
            <v>-447.16809999999987</v>
          </cell>
          <cell r="P464">
            <v>-580.80099999999948</v>
          </cell>
          <cell r="Q464">
            <v>-757.96299999999974</v>
          </cell>
          <cell r="R464">
            <v>-8532.6040300001041</v>
          </cell>
          <cell r="S464">
            <v>-648.79999999998836</v>
          </cell>
          <cell r="T464">
            <v>-1852.6800000000003</v>
          </cell>
          <cell r="U464">
            <v>-1792.4419999999955</v>
          </cell>
          <cell r="V464">
            <v>-1601.6290000000008</v>
          </cell>
          <cell r="W464">
            <v>-421.81999999999971</v>
          </cell>
          <cell r="X464">
            <v>-236.32499999999982</v>
          </cell>
          <cell r="Y464">
            <v>0</v>
          </cell>
          <cell r="Z464">
            <v>-11.519689999999855</v>
          </cell>
          <cell r="AA464">
            <v>-25.272000000000389</v>
          </cell>
          <cell r="AB464">
            <v>-139.98599999999988</v>
          </cell>
          <cell r="AC464">
            <v>-1300.9040000000023</v>
          </cell>
          <cell r="AD464">
            <v>-501.22634000000107</v>
          </cell>
          <cell r="AE464">
            <v>-1488.8007599999546</v>
          </cell>
          <cell r="AF464">
            <v>-682.53684000000067</v>
          </cell>
          <cell r="AG464">
            <v>-70.148999999997613</v>
          </cell>
          <cell r="AH464">
            <v>-204.54999999999927</v>
          </cell>
          <cell r="AI464">
            <v>-464.7300000000032</v>
          </cell>
          <cell r="AJ464">
            <v>-19.173999999999069</v>
          </cell>
          <cell r="AK464">
            <v>-26.388000000000829</v>
          </cell>
          <cell r="AL464">
            <v>-21.942549999999756</v>
          </cell>
          <cell r="AM464">
            <v>-1.0576999999998407</v>
          </cell>
          <cell r="AN464">
            <v>85.354599999999664</v>
          </cell>
          <cell r="AO464">
            <v>-0.1242699999999104</v>
          </cell>
          <cell r="AP464">
            <v>6.8179999999993015</v>
          </cell>
          <cell r="AQ464">
            <v>-90.320999999999913</v>
          </cell>
          <cell r="AR464">
            <v>-250.61910999999964</v>
          </cell>
          <cell r="AS464">
            <v>-78.880000000001019</v>
          </cell>
          <cell r="AT464">
            <v>187.01800000000003</v>
          </cell>
          <cell r="AU464">
            <v>-156.92950000000019</v>
          </cell>
          <cell r="AV464">
            <v>-71.215299999999843</v>
          </cell>
          <cell r="AW464">
            <v>-5.4713999999994485</v>
          </cell>
          <cell r="AX464">
            <v>-4.1933999999998832</v>
          </cell>
          <cell r="AY464">
            <v>0</v>
          </cell>
          <cell r="AZ464">
            <v>-0.35070999999993546</v>
          </cell>
          <cell r="BA464">
            <v>-10.007800000000316</v>
          </cell>
          <cell r="BB464">
            <v>0</v>
          </cell>
          <cell r="BC464">
            <v>-89.243999999998778</v>
          </cell>
          <cell r="BD464">
            <v>-21.345000000001164</v>
          </cell>
          <cell r="BE464">
            <v>-460.96631000001798</v>
          </cell>
          <cell r="BF464">
            <v>-131.24599999999919</v>
          </cell>
          <cell r="BG464">
            <v>-52.052999999999884</v>
          </cell>
          <cell r="BH464">
            <v>-98.266999999999825</v>
          </cell>
          <cell r="BI464">
            <v>0</v>
          </cell>
          <cell r="BJ464">
            <v>-7.2799999999997453</v>
          </cell>
          <cell r="BK464">
            <v>-8.8919999999998254</v>
          </cell>
          <cell r="BL464">
            <v>0</v>
          </cell>
          <cell r="BM464">
            <v>0</v>
          </cell>
          <cell r="BN464">
            <v>0</v>
          </cell>
          <cell r="BO464">
            <v>-0.12230999999997039</v>
          </cell>
          <cell r="BP464">
            <v>-47.890999999999622</v>
          </cell>
          <cell r="BQ464">
            <v>-115.21500000000015</v>
          </cell>
          <cell r="BR464">
            <v>-597.26671999999962</v>
          </cell>
          <cell r="BS464">
            <v>-64.22400000000016</v>
          </cell>
          <cell r="BT464">
            <v>-99.950300000000425</v>
          </cell>
          <cell r="BU464">
            <v>-51.876000000000204</v>
          </cell>
          <cell r="BV464">
            <v>0</v>
          </cell>
          <cell r="BW464">
            <v>-3.6544199999999591</v>
          </cell>
          <cell r="BX464">
            <v>0</v>
          </cell>
          <cell r="BY464">
            <v>0</v>
          </cell>
          <cell r="BZ464">
            <v>0</v>
          </cell>
          <cell r="CA464">
            <v>-136.08129999999983</v>
          </cell>
          <cell r="CB464">
            <v>-49.389699999999721</v>
          </cell>
          <cell r="CC464">
            <v>-64.542000000001281</v>
          </cell>
          <cell r="CD464">
            <v>-127.54899999999907</v>
          </cell>
          <cell r="CE464">
            <v>-234.02775999998266</v>
          </cell>
          <cell r="CF464">
            <v>-41.136999999998807</v>
          </cell>
          <cell r="CG464">
            <v>38.7549999999992</v>
          </cell>
          <cell r="CH464">
            <v>-5.8559999999997672</v>
          </cell>
          <cell r="CI464">
            <v>-60.474399999999605</v>
          </cell>
          <cell r="CJ464">
            <v>-1.4787999999998647</v>
          </cell>
          <cell r="CK464">
            <v>-13.206200000000081</v>
          </cell>
          <cell r="CL464">
            <v>0</v>
          </cell>
          <cell r="CM464">
            <v>0</v>
          </cell>
          <cell r="CN464">
            <v>-24.646359999999959</v>
          </cell>
          <cell r="CO464">
            <v>-0.12099999999918509</v>
          </cell>
          <cell r="CP464">
            <v>-60.997999999999593</v>
          </cell>
          <cell r="CQ464">
            <v>-64.865000000001601</v>
          </cell>
          <cell r="CR464">
            <v>-493.89175000000978</v>
          </cell>
          <cell r="CS464">
            <v>-97.172999999998865</v>
          </cell>
          <cell r="CT464">
            <v>-101.29100000000108</v>
          </cell>
          <cell r="CU464">
            <v>-115.50200000000041</v>
          </cell>
          <cell r="CV464">
            <v>-19.265600000000177</v>
          </cell>
          <cell r="CW464">
            <v>-3.280800000000454</v>
          </cell>
          <cell r="CX464">
            <v>-14.325200000000223</v>
          </cell>
          <cell r="CY464">
            <v>0</v>
          </cell>
          <cell r="CZ464">
            <v>-0.34375</v>
          </cell>
          <cell r="DA464">
            <v>-19.620099999999638</v>
          </cell>
          <cell r="DB464">
            <v>-24.508300000000418</v>
          </cell>
          <cell r="DC464">
            <v>-44.077000000001135</v>
          </cell>
          <cell r="DD464">
            <v>-54.505000000001019</v>
          </cell>
          <cell r="DE464">
            <v>-652.13225840000086</v>
          </cell>
          <cell r="DF464">
            <v>-104.92399999999907</v>
          </cell>
          <cell r="DG464">
            <v>-158.03199999999924</v>
          </cell>
          <cell r="DH464">
            <v>-76.002000000000407</v>
          </cell>
          <cell r="DI464">
            <v>-66.25053840000146</v>
          </cell>
          <cell r="DJ464">
            <v>-3.826600000000326</v>
          </cell>
          <cell r="DK464">
            <v>-17.161399999999958</v>
          </cell>
          <cell r="DL464">
            <v>0</v>
          </cell>
          <cell r="DM464">
            <v>-8.5381199999999353</v>
          </cell>
          <cell r="DN464">
            <v>-19.51929999999993</v>
          </cell>
          <cell r="DO464">
            <v>-24.626299999999901</v>
          </cell>
          <cell r="DP464">
            <v>-58.909999999996217</v>
          </cell>
          <cell r="DQ464">
            <v>-114.34200000000055</v>
          </cell>
          <cell r="DR464">
            <v>-793.28866399999242</v>
          </cell>
          <cell r="DS464">
            <v>-52.367000000002008</v>
          </cell>
          <cell r="DT464">
            <v>-377.43400000000111</v>
          </cell>
          <cell r="DU464">
            <v>-74.842563999998674</v>
          </cell>
          <cell r="DV464">
            <v>-121.6869999999999</v>
          </cell>
          <cell r="DW464">
            <v>0</v>
          </cell>
          <cell r="DX464">
            <v>-12.20679999999993</v>
          </cell>
          <cell r="DY464">
            <v>0</v>
          </cell>
          <cell r="DZ464">
            <v>-0.33989999999994325</v>
          </cell>
          <cell r="EA464">
            <v>-14.566299999999501</v>
          </cell>
          <cell r="EB464">
            <v>-0.11909999999988941</v>
          </cell>
          <cell r="EC464">
            <v>-36.962999999999738</v>
          </cell>
          <cell r="ED464">
            <v>-102.76299999999901</v>
          </cell>
        </row>
        <row r="465">
          <cell r="C465" t="str">
            <v>Palo Verde</v>
          </cell>
          <cell r="F465">
            <v>-1219.0469999999987</v>
          </cell>
          <cell r="G465">
            <v>-2230.823000000004</v>
          </cell>
          <cell r="H465">
            <v>-1153.3699999999953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-2.3726599999999962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-2.3726599999999962</v>
          </cell>
          <cell r="BR465">
            <v>-4.3585809999999583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-2.5436699999999917</v>
          </cell>
          <cell r="CD465">
            <v>-1.8149109999999951</v>
          </cell>
          <cell r="CE465">
            <v>-10.424141000000077</v>
          </cell>
          <cell r="CF465">
            <v>0</v>
          </cell>
          <cell r="CG465">
            <v>-4.2000010000000003</v>
          </cell>
          <cell r="CH465">
            <v>-6.5528099999999938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6.6751700000000085</v>
          </cell>
          <cell r="CQ465">
            <v>-6.3464999999999918</v>
          </cell>
          <cell r="CR465">
            <v>-2.0569700000000921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-2.0569700000000068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-3.3173960000001443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-0.34191999999998757</v>
          </cell>
          <cell r="DN465">
            <v>0</v>
          </cell>
          <cell r="DO465">
            <v>0</v>
          </cell>
          <cell r="DP465">
            <v>0</v>
          </cell>
          <cell r="DQ465">
            <v>-2.9754760000000005</v>
          </cell>
          <cell r="DR465">
            <v>-9.8563300000000709</v>
          </cell>
          <cell r="DS465">
            <v>0</v>
          </cell>
          <cell r="DT465">
            <v>0</v>
          </cell>
          <cell r="DU465">
            <v>-4.2000000000000028</v>
          </cell>
          <cell r="DV465">
            <v>-4.2000010000000003</v>
          </cell>
          <cell r="DW465">
            <v>-1.4563290000000002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C466" t="str">
            <v>SP15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C467" t="str">
            <v>Emergency Purchases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9">
          <cell r="F469">
            <v>-6670.1170000000857</v>
          </cell>
          <cell r="G469">
            <v>-7128.0430000000051</v>
          </cell>
          <cell r="H469">
            <v>-11281.496999999974</v>
          </cell>
          <cell r="I469">
            <v>-8797.9641999999294</v>
          </cell>
          <cell r="J469">
            <v>-14401.602399999974</v>
          </cell>
          <cell r="K469">
            <v>-10476.44049999991</v>
          </cell>
          <cell r="L469">
            <v>2342.6458200000343</v>
          </cell>
          <cell r="M469">
            <v>-10276.412160000007</v>
          </cell>
          <cell r="N469">
            <v>-6226.1672049999761</v>
          </cell>
          <cell r="O469">
            <v>-4211.687099999981</v>
          </cell>
          <cell r="P469">
            <v>-2383.6980899999908</v>
          </cell>
          <cell r="Q469">
            <v>6780.4700000000012</v>
          </cell>
          <cell r="R469">
            <v>-74640.426913999952</v>
          </cell>
          <cell r="S469">
            <v>-4355.7379999998957</v>
          </cell>
          <cell r="T469">
            <v>-4770.39050400001</v>
          </cell>
          <cell r="U469">
            <v>-9369.3584099999862</v>
          </cell>
          <cell r="V469">
            <v>-9144.3375999999698</v>
          </cell>
          <cell r="W469">
            <v>-14883.938699999941</v>
          </cell>
          <cell r="X469">
            <v>-13468.288399999961</v>
          </cell>
          <cell r="Y469">
            <v>2651.1575600000215</v>
          </cell>
          <cell r="Z469">
            <v>-6529.5750800000096</v>
          </cell>
          <cell r="AA469">
            <v>-7416.8980999999912</v>
          </cell>
          <cell r="AB469">
            <v>-3056.8794000000344</v>
          </cell>
          <cell r="AC469">
            <v>-3194.3099399999774</v>
          </cell>
          <cell r="AD469">
            <v>-1101.8703399999649</v>
          </cell>
          <cell r="AE469">
            <v>-17802.289679999929</v>
          </cell>
          <cell r="AF469">
            <v>-1007.682839999994</v>
          </cell>
          <cell r="AG469">
            <v>-505.99510000000009</v>
          </cell>
          <cell r="AH469">
            <v>-6945.2308200000552</v>
          </cell>
          <cell r="AI469">
            <v>-2524.1849999999977</v>
          </cell>
          <cell r="AJ469">
            <v>-1921.6556999999448</v>
          </cell>
          <cell r="AK469">
            <v>-2023.1019999999553</v>
          </cell>
          <cell r="AL469">
            <v>-4076.1915499998722</v>
          </cell>
          <cell r="AM469">
            <v>-1757.3207000000402</v>
          </cell>
          <cell r="AN469">
            <v>173.27960000003804</v>
          </cell>
          <cell r="AO469">
            <v>-380.34027000001515</v>
          </cell>
          <cell r="AP469">
            <v>3389.3597000000009</v>
          </cell>
          <cell r="AQ469">
            <v>-223.22499999997672</v>
          </cell>
          <cell r="AR469">
            <v>3682.2316800002009</v>
          </cell>
          <cell r="AS469">
            <v>716.91099999999278</v>
          </cell>
          <cell r="AT469">
            <v>5170.4437000000034</v>
          </cell>
          <cell r="AU469">
            <v>-860.76001000002725</v>
          </cell>
          <cell r="AV469">
            <v>1.5813999999954831</v>
          </cell>
          <cell r="AW469">
            <v>-626.43489999993471</v>
          </cell>
          <cell r="AX469">
            <v>-589.65340000001015</v>
          </cell>
          <cell r="AY469">
            <v>-614.0060999999987</v>
          </cell>
          <cell r="AZ469">
            <v>-246.0162100000307</v>
          </cell>
          <cell r="BA469">
            <v>-75.786800000001676</v>
          </cell>
          <cell r="BB469">
            <v>-783.55649999994785</v>
          </cell>
          <cell r="BC469">
            <v>-284.29399999996531</v>
          </cell>
          <cell r="BD469">
            <v>1873.80349999998</v>
          </cell>
          <cell r="BE469">
            <v>-5465.5234739999287</v>
          </cell>
          <cell r="BF469">
            <v>-493.32200000004377</v>
          </cell>
          <cell r="BG469">
            <v>-564.77323400002206</v>
          </cell>
          <cell r="BH469">
            <v>-946.85328000001027</v>
          </cell>
          <cell r="BI469">
            <v>-192.0800000000163</v>
          </cell>
          <cell r="BJ469">
            <v>-838.62360000004992</v>
          </cell>
          <cell r="BK469">
            <v>-654.22369999997318</v>
          </cell>
          <cell r="BL469">
            <v>-680.39999999999418</v>
          </cell>
          <cell r="BM469">
            <v>-142.09441999999399</v>
          </cell>
          <cell r="BN469">
            <v>-68.382299999997485</v>
          </cell>
          <cell r="BO469">
            <v>-186.8335100000113</v>
          </cell>
          <cell r="BP469">
            <v>-194.4537700000219</v>
          </cell>
          <cell r="BQ469">
            <v>-503.48366000002716</v>
          </cell>
          <cell r="BR469">
            <v>-8231.7005309993401</v>
          </cell>
          <cell r="BS469">
            <v>-503.06400000001304</v>
          </cell>
          <cell r="BT469">
            <v>-531.2956000000122</v>
          </cell>
          <cell r="BU469">
            <v>-383.737999999983</v>
          </cell>
          <cell r="BV469">
            <v>-602.38999999998487</v>
          </cell>
          <cell r="BW469">
            <v>-843.19442000001436</v>
          </cell>
          <cell r="BX469">
            <v>-862.96330000000307</v>
          </cell>
          <cell r="BY469">
            <v>-487.75</v>
          </cell>
          <cell r="BZ469">
            <v>-272.4262000000017</v>
          </cell>
          <cell r="CA469">
            <v>-2016.5008999999845</v>
          </cell>
          <cell r="CB469">
            <v>-419.87069999999949</v>
          </cell>
          <cell r="CC469">
            <v>-275.15510000000359</v>
          </cell>
          <cell r="CD469">
            <v>-1033.3523109999951</v>
          </cell>
          <cell r="CE469">
            <v>-1957.7671609995887</v>
          </cell>
          <cell r="CF469">
            <v>-193.89699999999721</v>
          </cell>
          <cell r="CG469">
            <v>483.81149899997399</v>
          </cell>
          <cell r="CH469">
            <v>-853.22780999998213</v>
          </cell>
          <cell r="CI469">
            <v>-267.05746000001091</v>
          </cell>
          <cell r="CJ469">
            <v>-1015.968440000026</v>
          </cell>
          <cell r="CK469">
            <v>-943.98680000001332</v>
          </cell>
          <cell r="CL469">
            <v>-211.87880000000587</v>
          </cell>
          <cell r="CM469">
            <v>-225.01849999999104</v>
          </cell>
          <cell r="CN469">
            <v>-101.31032000000414</v>
          </cell>
          <cell r="CO469">
            <v>-404.30559999999241</v>
          </cell>
          <cell r="CP469">
            <v>1930.9405700000061</v>
          </cell>
          <cell r="CQ469">
            <v>-155.8684999999823</v>
          </cell>
          <cell r="CR469">
            <v>-2965.3125299995299</v>
          </cell>
          <cell r="CS469">
            <v>885.89400000000023</v>
          </cell>
          <cell r="CT469">
            <v>-219.01900000000023</v>
          </cell>
          <cell r="CU469">
            <v>-471.85099999999511</v>
          </cell>
          <cell r="CV469">
            <v>-138.00981000001775</v>
          </cell>
          <cell r="CW469">
            <v>-430.34799999993993</v>
          </cell>
          <cell r="CX469">
            <v>-1220.5284699999611</v>
          </cell>
          <cell r="CY469">
            <v>-499.62489999999525</v>
          </cell>
          <cell r="CZ469">
            <v>-178.44825000000128</v>
          </cell>
          <cell r="DA469">
            <v>-149.48979999999574</v>
          </cell>
          <cell r="DB469">
            <v>-309.99929999999586</v>
          </cell>
          <cell r="DC469">
            <v>-106.30000000000291</v>
          </cell>
          <cell r="DD469">
            <v>-127.58800000001793</v>
          </cell>
          <cell r="DE469">
            <v>-4855.0947843999602</v>
          </cell>
          <cell r="DF469">
            <v>-152.62700000000768</v>
          </cell>
          <cell r="DG469">
            <v>-426.987999999983</v>
          </cell>
          <cell r="DH469">
            <v>-451.33100000000559</v>
          </cell>
          <cell r="DI469">
            <v>-818.91713839999284</v>
          </cell>
          <cell r="DJ469">
            <v>-606.84239999996498</v>
          </cell>
          <cell r="DK469">
            <v>-930.78433000005316</v>
          </cell>
          <cell r="DL469">
            <v>-336.59799999996903</v>
          </cell>
          <cell r="DM469">
            <v>-230.42054000002099</v>
          </cell>
          <cell r="DN469">
            <v>-108.53900000000431</v>
          </cell>
          <cell r="DO469">
            <v>-236.35079999998561</v>
          </cell>
          <cell r="DP469">
            <v>-292.5960999999952</v>
          </cell>
          <cell r="DQ469">
            <v>-263.10047599999234</v>
          </cell>
          <cell r="DR469">
            <v>-5834.9887940001208</v>
          </cell>
          <cell r="DS469">
            <v>-119.85970000000088</v>
          </cell>
          <cell r="DT469">
            <v>-722.92200000002049</v>
          </cell>
          <cell r="DU469">
            <v>-487.89946399998735</v>
          </cell>
          <cell r="DV469">
            <v>-298.9556009999942</v>
          </cell>
          <cell r="DW469">
            <v>-636.77902899991022</v>
          </cell>
          <cell r="DX469">
            <v>-842.33579999994254</v>
          </cell>
          <cell r="DY469">
            <v>-381.90200000000186</v>
          </cell>
          <cell r="DZ469">
            <v>-1830.2168999999994</v>
          </cell>
          <cell r="EA469">
            <v>-103.57859999999346</v>
          </cell>
          <cell r="EB469">
            <v>-125.66969999999856</v>
          </cell>
          <cell r="EC469">
            <v>-58.169999999998254</v>
          </cell>
          <cell r="ED469">
            <v>-226.70000000001164</v>
          </cell>
        </row>
        <row r="471">
          <cell r="A471" t="str">
            <v xml:space="preserve">Total Purchased Power &amp; Net Interchange </v>
          </cell>
          <cell r="F471">
            <v>3863.8689999999478</v>
          </cell>
          <cell r="G471">
            <v>4661.4129999999423</v>
          </cell>
          <cell r="H471">
            <v>7079.5859999998938</v>
          </cell>
          <cell r="I471">
            <v>12409.155800000066</v>
          </cell>
          <cell r="J471">
            <v>10147.204599999823</v>
          </cell>
          <cell r="K471">
            <v>15603.939499999862</v>
          </cell>
          <cell r="L471">
            <v>25948.711820000084</v>
          </cell>
          <cell r="M471">
            <v>13368.031839999952</v>
          </cell>
          <cell r="N471">
            <v>14616.212795000174</v>
          </cell>
          <cell r="O471">
            <v>12685.730899999966</v>
          </cell>
          <cell r="P471">
            <v>8997.4619100000709</v>
          </cell>
          <cell r="Q471">
            <v>15560.569000000018</v>
          </cell>
          <cell r="R471">
            <v>141943.78908600099</v>
          </cell>
          <cell r="S471">
            <v>6125.5479999999516</v>
          </cell>
          <cell r="T471">
            <v>6960.0974960001186</v>
          </cell>
          <cell r="U471">
            <v>8899.9645899999887</v>
          </cell>
          <cell r="V471">
            <v>11956.7024000003</v>
          </cell>
          <cell r="W471">
            <v>9542.1703000001144</v>
          </cell>
          <cell r="X471">
            <v>12481.711600000272</v>
          </cell>
          <cell r="Y471">
            <v>26139.206560000079</v>
          </cell>
          <cell r="Z471">
            <v>16996.696920000133</v>
          </cell>
          <cell r="AA471">
            <v>13321.291900000069</v>
          </cell>
          <cell r="AB471">
            <v>13756.063599999994</v>
          </cell>
          <cell r="AC471">
            <v>8129.9100599999074</v>
          </cell>
          <cell r="AD471">
            <v>7634.4256600001827</v>
          </cell>
          <cell r="AE471">
            <v>198115.7623199895</v>
          </cell>
          <cell r="AF471">
            <v>9421.213160000043</v>
          </cell>
          <cell r="AG471">
            <v>11582.74189999979</v>
          </cell>
          <cell r="AH471">
            <v>11232.735180000542</v>
          </cell>
          <cell r="AI471">
            <v>18471.404999999795</v>
          </cell>
          <cell r="AJ471">
            <v>22382.282300000079</v>
          </cell>
          <cell r="AK471">
            <v>23797.087999999989</v>
          </cell>
          <cell r="AL471">
            <v>19294.398450000212</v>
          </cell>
          <cell r="AM471">
            <v>21651.368300000206</v>
          </cell>
          <cell r="AN471">
            <v>20807.75959999999</v>
          </cell>
          <cell r="AO471">
            <v>16348.530729999999</v>
          </cell>
          <cell r="AP471">
            <v>14656.909699999727</v>
          </cell>
          <cell r="AQ471">
            <v>8469.3300000003073</v>
          </cell>
          <cell r="AR471">
            <v>218106.17467999458</v>
          </cell>
          <cell r="AS471">
            <v>11093.634000000078</v>
          </cell>
          <cell r="AT471">
            <v>16783.94769999967</v>
          </cell>
          <cell r="AU471">
            <v>17226.344990000129</v>
          </cell>
          <cell r="AV471">
            <v>20892.171400000341</v>
          </cell>
          <cell r="AW471">
            <v>23556.076099999715</v>
          </cell>
          <cell r="AX471">
            <v>25101.536600000225</v>
          </cell>
          <cell r="AY471">
            <v>22639.744900000282</v>
          </cell>
          <cell r="AZ471">
            <v>23045.616789999884</v>
          </cell>
          <cell r="BA471">
            <v>20455.583200000226</v>
          </cell>
          <cell r="BB471">
            <v>15861.645500000101</v>
          </cell>
          <cell r="BC471">
            <v>10926.946000000462</v>
          </cell>
          <cell r="BD471">
            <v>10522.927499999991</v>
          </cell>
          <cell r="BE471">
            <v>207886.13152599707</v>
          </cell>
          <cell r="BF471">
            <v>9831.5689999996684</v>
          </cell>
          <cell r="BG471">
            <v>10990.6307659999</v>
          </cell>
          <cell r="BH471">
            <v>17049.855719999876</v>
          </cell>
          <cell r="BI471">
            <v>20594.020000000019</v>
          </cell>
          <cell r="BJ471">
            <v>23222.987399999984</v>
          </cell>
          <cell r="BK471">
            <v>24908.416300000623</v>
          </cell>
          <cell r="BL471">
            <v>22457.070000000298</v>
          </cell>
          <cell r="BM471">
            <v>23033.009579999838</v>
          </cell>
          <cell r="BN471">
            <v>20360.297699999996</v>
          </cell>
          <cell r="BO471">
            <v>16375.164490000112</v>
          </cell>
          <cell r="BP471">
            <v>10960.746230000164</v>
          </cell>
          <cell r="BQ471">
            <v>8102.3643400000874</v>
          </cell>
          <cell r="BR471">
            <v>204053.17446900159</v>
          </cell>
          <cell r="BS471">
            <v>9770.2120000000577</v>
          </cell>
          <cell r="BT471">
            <v>10966.316399999894</v>
          </cell>
          <cell r="BU471">
            <v>17522.94700000016</v>
          </cell>
          <cell r="BV471">
            <v>20079.759999999776</v>
          </cell>
          <cell r="BW471">
            <v>23098.074579999782</v>
          </cell>
          <cell r="BX471">
            <v>24571.876699999906</v>
          </cell>
          <cell r="BY471">
            <v>22534.089999999851</v>
          </cell>
          <cell r="BZ471">
            <v>22786.768799999729</v>
          </cell>
          <cell r="CA471">
            <v>18310.059100000188</v>
          </cell>
          <cell r="CB471">
            <v>16059.326299999841</v>
          </cell>
          <cell r="CC471">
            <v>10824.244899999816</v>
          </cell>
          <cell r="CD471">
            <v>7529.4986890000291</v>
          </cell>
          <cell r="CE471">
            <v>209674.38283899799</v>
          </cell>
          <cell r="CF471">
            <v>10028.04299999983</v>
          </cell>
          <cell r="CG471">
            <v>12332.486498999875</v>
          </cell>
          <cell r="CH471">
            <v>16963.898190000327</v>
          </cell>
          <cell r="CI471">
            <v>20311.742540000007</v>
          </cell>
          <cell r="CJ471">
            <v>22805.609560000245</v>
          </cell>
          <cell r="CK471">
            <v>24363.743200000376</v>
          </cell>
          <cell r="CL471">
            <v>22694.79619999975</v>
          </cell>
          <cell r="CM471">
            <v>22718.91849999968</v>
          </cell>
          <cell r="CN471">
            <v>20123.609680000227</v>
          </cell>
          <cell r="CO471">
            <v>15992.493400000269</v>
          </cell>
          <cell r="CP471">
            <v>12974.870569999795</v>
          </cell>
          <cell r="CQ471">
            <v>8364.1715000001714</v>
          </cell>
          <cell r="CR471">
            <v>207202.35046999902</v>
          </cell>
          <cell r="CS471">
            <v>11056.684000000125</v>
          </cell>
          <cell r="CT471">
            <v>11163.960999999894</v>
          </cell>
          <cell r="CU471">
            <v>17256.273999999976</v>
          </cell>
          <cell r="CV471">
            <v>20337.860189999919</v>
          </cell>
          <cell r="CW471">
            <v>23272.158999999985</v>
          </cell>
          <cell r="CX471">
            <v>23960.661530000623</v>
          </cell>
          <cell r="CY471">
            <v>22292.536100000143</v>
          </cell>
          <cell r="CZ471">
            <v>22650.881750000175</v>
          </cell>
          <cell r="DA471">
            <v>19974.30019999994</v>
          </cell>
          <cell r="DB471">
            <v>16004.804700000212</v>
          </cell>
          <cell r="DC471">
            <v>10882.369999999879</v>
          </cell>
          <cell r="DD471">
            <v>8349.8580000000075</v>
          </cell>
          <cell r="DE471">
            <v>204261.58921559528</v>
          </cell>
          <cell r="DF471">
            <v>9967.3230000000913</v>
          </cell>
          <cell r="DG471">
            <v>10899.068000000203</v>
          </cell>
          <cell r="DH471">
            <v>17188.103000000119</v>
          </cell>
          <cell r="DI471">
            <v>19554.622861600015</v>
          </cell>
          <cell r="DJ471">
            <v>22977.089600000065</v>
          </cell>
          <cell r="DK471">
            <v>24124.495669999626</v>
          </cell>
          <cell r="DL471">
            <v>22341.637999999803</v>
          </cell>
          <cell r="DM471">
            <v>22484.67445999966</v>
          </cell>
          <cell r="DN471">
            <v>19914.540999999736</v>
          </cell>
          <cell r="DO471">
            <v>15996.923200000077</v>
          </cell>
          <cell r="DP471">
            <v>10641.203899999848</v>
          </cell>
          <cell r="DQ471">
            <v>8171.9065239997581</v>
          </cell>
          <cell r="DR471">
            <v>202236.0172059983</v>
          </cell>
          <cell r="DS471">
            <v>9949.467299999902</v>
          </cell>
          <cell r="DT471">
            <v>10546.461999999825</v>
          </cell>
          <cell r="DU471">
            <v>17063.277535999892</v>
          </cell>
          <cell r="DV471">
            <v>19972.674398999894</v>
          </cell>
          <cell r="DW471">
            <v>22829.259971000254</v>
          </cell>
          <cell r="DX471">
            <v>24087.694199999794</v>
          </cell>
          <cell r="DY471">
            <v>22182.873999999836</v>
          </cell>
          <cell r="DZ471">
            <v>20771.294099999825</v>
          </cell>
          <cell r="EA471">
            <v>19819.481400000164</v>
          </cell>
          <cell r="EB471">
            <v>16026.384300000034</v>
          </cell>
          <cell r="EC471">
            <v>10820.970000000205</v>
          </cell>
          <cell r="ED471">
            <v>8166.1780000000726</v>
          </cell>
        </row>
        <row r="473">
          <cell r="A473" t="str">
            <v>Coal Generation</v>
          </cell>
        </row>
        <row r="474">
          <cell r="C474" t="str">
            <v>Cholla</v>
          </cell>
          <cell r="F474">
            <v>-7.522030000021914</v>
          </cell>
          <cell r="G474">
            <v>-647.94448000000557</v>
          </cell>
          <cell r="H474">
            <v>-513.96871099999407</v>
          </cell>
          <cell r="I474">
            <v>-61.285109999997076</v>
          </cell>
          <cell r="J474">
            <v>-51.332330000004731</v>
          </cell>
          <cell r="K474">
            <v>-272.92119999999704</v>
          </cell>
          <cell r="L474">
            <v>-57.85875000001397</v>
          </cell>
          <cell r="M474">
            <v>-179.29860999999801</v>
          </cell>
          <cell r="N474">
            <v>-428.52866999999969</v>
          </cell>
          <cell r="O474">
            <v>-627.64595999999437</v>
          </cell>
          <cell r="P474">
            <v>-427.37313000000722</v>
          </cell>
          <cell r="Q474">
            <v>-423.51917999998841</v>
          </cell>
          <cell r="R474">
            <v>-4216.6843499997631</v>
          </cell>
          <cell r="S474">
            <v>-99.635529999999562</v>
          </cell>
          <cell r="T474">
            <v>-748.19562000001315</v>
          </cell>
          <cell r="U474">
            <v>-306.95398999999452</v>
          </cell>
          <cell r="V474">
            <v>-195.81002999999328</v>
          </cell>
          <cell r="W474">
            <v>-3.3683500000042841</v>
          </cell>
          <cell r="X474">
            <v>-9.2805800000060117</v>
          </cell>
          <cell r="Y474">
            <v>-265.98132000002079</v>
          </cell>
          <cell r="Z474">
            <v>-148.2502000000095</v>
          </cell>
          <cell r="AA474">
            <v>-264.88645999999426</v>
          </cell>
          <cell r="AB474">
            <v>-1240.920299999998</v>
          </cell>
          <cell r="AC474">
            <v>-465.53790000001027</v>
          </cell>
          <cell r="AD474">
            <v>-467.86407000001054</v>
          </cell>
          <cell r="AE474">
            <v>-1694.8973300002981</v>
          </cell>
          <cell r="AF474">
            <v>-492.06364999999641</v>
          </cell>
          <cell r="AG474">
            <v>-250.57107999999425</v>
          </cell>
          <cell r="AH474">
            <v>-274.24496000001091</v>
          </cell>
          <cell r="AI474">
            <v>-355.50011999999697</v>
          </cell>
          <cell r="AJ474">
            <v>0</v>
          </cell>
          <cell r="AK474">
            <v>-68.048579999987851</v>
          </cell>
          <cell r="AL474">
            <v>-4.2486400000052527</v>
          </cell>
          <cell r="AM474">
            <v>-119.99642999999924</v>
          </cell>
          <cell r="AN474">
            <v>-23.668619999996736</v>
          </cell>
          <cell r="AO474">
            <v>-11.303160000010394</v>
          </cell>
          <cell r="AP474">
            <v>2.1889300000038929</v>
          </cell>
          <cell r="AQ474">
            <v>-97.441019999998389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C475" t="str">
            <v>Colstrip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-20.5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-20.5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-6726.123936999822</v>
          </cell>
          <cell r="AF475">
            <v>0</v>
          </cell>
          <cell r="AG475">
            <v>0</v>
          </cell>
          <cell r="AH475">
            <v>-174.08539400000154</v>
          </cell>
          <cell r="AI475">
            <v>-1392.6422519999905</v>
          </cell>
          <cell r="AJ475">
            <v>-1367.9233850000019</v>
          </cell>
          <cell r="AK475">
            <v>-1382.7367680000025</v>
          </cell>
          <cell r="AL475">
            <v>-378.33069600000454</v>
          </cell>
          <cell r="AM475">
            <v>-372.51692199999525</v>
          </cell>
          <cell r="AN475">
            <v>-1214.7568869999959</v>
          </cell>
          <cell r="AO475">
            <v>-408.3068670000066</v>
          </cell>
          <cell r="AP475">
            <v>164.03869800000393</v>
          </cell>
          <cell r="AQ475">
            <v>-198.86346400000912</v>
          </cell>
          <cell r="AR475">
            <v>-4530.4352460001828</v>
          </cell>
          <cell r="AS475">
            <v>-682.49872099999629</v>
          </cell>
          <cell r="AT475">
            <v>-341.78310599999531</v>
          </cell>
          <cell r="AU475">
            <v>-253.11711600000126</v>
          </cell>
          <cell r="AV475">
            <v>-356.02573899999697</v>
          </cell>
          <cell r="AW475">
            <v>-219.82921900000656</v>
          </cell>
          <cell r="AX475">
            <v>-138.2825079999966</v>
          </cell>
          <cell r="AY475">
            <v>-491.67893399999593</v>
          </cell>
          <cell r="AZ475">
            <v>-662.96181700000307</v>
          </cell>
          <cell r="BA475">
            <v>-578.55601600000227</v>
          </cell>
          <cell r="BB475">
            <v>-294.87287400000059</v>
          </cell>
          <cell r="BC475">
            <v>-243.28939499999979</v>
          </cell>
          <cell r="BD475">
            <v>-267.53980099999171</v>
          </cell>
          <cell r="BE475">
            <v>-4629.70549700025</v>
          </cell>
          <cell r="BF475">
            <v>-324.16680800000904</v>
          </cell>
          <cell r="BG475">
            <v>-487.80342299999757</v>
          </cell>
          <cell r="BH475">
            <v>-309.43891100000474</v>
          </cell>
          <cell r="BI475">
            <v>-189.82411500000308</v>
          </cell>
          <cell r="BJ475">
            <v>-378.08997399998771</v>
          </cell>
          <cell r="BK475">
            <v>-364.16189800000575</v>
          </cell>
          <cell r="BL475">
            <v>-568.28375800000504</v>
          </cell>
          <cell r="BM475">
            <v>-605.95107499998994</v>
          </cell>
          <cell r="BN475">
            <v>-419.3886940000084</v>
          </cell>
          <cell r="BO475">
            <v>-335.49349999999686</v>
          </cell>
          <cell r="BP475">
            <v>-534.95033099999273</v>
          </cell>
          <cell r="BQ475">
            <v>-112.15300999999454</v>
          </cell>
          <cell r="BR475">
            <v>-4459.1925640001427</v>
          </cell>
          <cell r="BS475">
            <v>-288.83325600001263</v>
          </cell>
          <cell r="BT475">
            <v>-775.31785599999421</v>
          </cell>
          <cell r="BU475">
            <v>-190.21775599999819</v>
          </cell>
          <cell r="BV475">
            <v>-114.90529899999819</v>
          </cell>
          <cell r="BW475">
            <v>-330.85149899999669</v>
          </cell>
          <cell r="BX475">
            <v>-366.64577000000281</v>
          </cell>
          <cell r="BY475">
            <v>-333.42275399999926</v>
          </cell>
          <cell r="BZ475">
            <v>-379.37932100000035</v>
          </cell>
          <cell r="CA475">
            <v>-465.11596900000586</v>
          </cell>
          <cell r="CB475">
            <v>-180.68964699999924</v>
          </cell>
          <cell r="CC475">
            <v>-806.42335499999899</v>
          </cell>
          <cell r="CD475">
            <v>-227.39008199999807</v>
          </cell>
          <cell r="CE475">
            <v>-4855.9899989997502</v>
          </cell>
          <cell r="CF475">
            <v>-644.21880699999747</v>
          </cell>
          <cell r="CG475">
            <v>-465.82611399999587</v>
          </cell>
          <cell r="CH475">
            <v>-148.85399700000562</v>
          </cell>
          <cell r="CI475">
            <v>-289.17215700000816</v>
          </cell>
          <cell r="CJ475">
            <v>-353.42297099999269</v>
          </cell>
          <cell r="CK475">
            <v>-526.56499600000097</v>
          </cell>
          <cell r="CL475">
            <v>-579.59329700001399</v>
          </cell>
          <cell r="CM475">
            <v>-645.05989499999851</v>
          </cell>
          <cell r="CN475">
            <v>-173.91360899999563</v>
          </cell>
          <cell r="CO475">
            <v>-340.36763000000792</v>
          </cell>
          <cell r="CP475">
            <v>-407.78703800000221</v>
          </cell>
          <cell r="CQ475">
            <v>-281.20948799999314</v>
          </cell>
          <cell r="CR475">
            <v>-5538.5809959999751</v>
          </cell>
          <cell r="CS475">
            <v>-375.72211100001005</v>
          </cell>
          <cell r="CT475">
            <v>-390.64606500000082</v>
          </cell>
          <cell r="CU475">
            <v>-387.84845399999904</v>
          </cell>
          <cell r="CV475">
            <v>-157.51085599999351</v>
          </cell>
          <cell r="CW475">
            <v>-355.39544199999364</v>
          </cell>
          <cell r="CX475">
            <v>-549.64570299998741</v>
          </cell>
          <cell r="CY475">
            <v>-1122.8479119999975</v>
          </cell>
          <cell r="CZ475">
            <v>-823.86422999999195</v>
          </cell>
          <cell r="DA475">
            <v>-257.44234400001005</v>
          </cell>
          <cell r="DB475">
            <v>-297.92391900000803</v>
          </cell>
          <cell r="DC475">
            <v>-487.56355299999996</v>
          </cell>
          <cell r="DD475">
            <v>-332.17040699999779</v>
          </cell>
          <cell r="DE475">
            <v>-6077.610163000063</v>
          </cell>
          <cell r="DF475">
            <v>-726.603437999991</v>
          </cell>
          <cell r="DG475">
            <v>-536.38314399999945</v>
          </cell>
          <cell r="DH475">
            <v>-367.92358799999784</v>
          </cell>
          <cell r="DI475">
            <v>-50.563397999998415</v>
          </cell>
          <cell r="DJ475">
            <v>-432.76672000001417</v>
          </cell>
          <cell r="DK475">
            <v>-681.10834299999988</v>
          </cell>
          <cell r="DL475">
            <v>-828.88686100000632</v>
          </cell>
          <cell r="DM475">
            <v>-846.16597299999557</v>
          </cell>
          <cell r="DN475">
            <v>-301.031891000006</v>
          </cell>
          <cell r="DO475">
            <v>-621.3511789999975</v>
          </cell>
          <cell r="DP475">
            <v>-516.66633800001</v>
          </cell>
          <cell r="DQ475">
            <v>-168.15928999999596</v>
          </cell>
          <cell r="DR475">
            <v>-5829.0947389999637</v>
          </cell>
          <cell r="DS475">
            <v>-671.48258100000385</v>
          </cell>
          <cell r="DT475">
            <v>-534.58454100000381</v>
          </cell>
          <cell r="DU475">
            <v>-245.81196400000044</v>
          </cell>
          <cell r="DV475">
            <v>-209.32294600000023</v>
          </cell>
          <cell r="DW475">
            <v>-860.14388100001088</v>
          </cell>
          <cell r="DX475">
            <v>-310.248477000001</v>
          </cell>
          <cell r="DY475">
            <v>-745.27619200000481</v>
          </cell>
          <cell r="DZ475">
            <v>-477.96436499999254</v>
          </cell>
          <cell r="EA475">
            <v>-361.27465499998652</v>
          </cell>
          <cell r="EB475">
            <v>-496.65005599999859</v>
          </cell>
          <cell r="EC475">
            <v>-486.71070000000327</v>
          </cell>
          <cell r="ED475">
            <v>-429.62438100000145</v>
          </cell>
        </row>
        <row r="476">
          <cell r="C476" t="str">
            <v>Craig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-15.832715999989887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-124.44045199989341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-124.44045199999528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-475.69711299985647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-153.44103899999755</v>
          </cell>
          <cell r="AM476">
            <v>-184.69404799999029</v>
          </cell>
          <cell r="AN476">
            <v>19.931604999990668</v>
          </cell>
          <cell r="AO476">
            <v>-24.629765999998199</v>
          </cell>
          <cell r="AP476">
            <v>-68.359559000004083</v>
          </cell>
          <cell r="AQ476">
            <v>-64.504305999987992</v>
          </cell>
          <cell r="AR476">
            <v>-1885.1492399999406</v>
          </cell>
          <cell r="AS476">
            <v>-192.62889600000926</v>
          </cell>
          <cell r="AT476">
            <v>-131.20638800000597</v>
          </cell>
          <cell r="AU476">
            <v>-86.752793999999994</v>
          </cell>
          <cell r="AV476">
            <v>-197.62555100000463</v>
          </cell>
          <cell r="AW476">
            <v>0</v>
          </cell>
          <cell r="AX476">
            <v>-31.375411000000895</v>
          </cell>
          <cell r="AY476">
            <v>-385.22077200000058</v>
          </cell>
          <cell r="AZ476">
            <v>-386.96527299999434</v>
          </cell>
          <cell r="BA476">
            <v>-183.48517699999502</v>
          </cell>
          <cell r="BB476">
            <v>-29.239319000000251</v>
          </cell>
          <cell r="BC476">
            <v>-169.69994600000791</v>
          </cell>
          <cell r="BD476">
            <v>-90.949712999994517</v>
          </cell>
          <cell r="BE476">
            <v>-2194.0586860000622</v>
          </cell>
          <cell r="BF476">
            <v>-362.19106599999941</v>
          </cell>
          <cell r="BG476">
            <v>-434.01227600000857</v>
          </cell>
          <cell r="BH476">
            <v>-63.65163400000165</v>
          </cell>
          <cell r="BI476">
            <v>-60.100554000004195</v>
          </cell>
          <cell r="BJ476">
            <v>0</v>
          </cell>
          <cell r="BK476">
            <v>-6.4877169999963371</v>
          </cell>
          <cell r="BL476">
            <v>-508.69455899999593</v>
          </cell>
          <cell r="BM476">
            <v>-198.92644699999073</v>
          </cell>
          <cell r="BN476">
            <v>-94.900760999997146</v>
          </cell>
          <cell r="BO476">
            <v>-205.41571700001077</v>
          </cell>
          <cell r="BP476">
            <v>-207.49149500000931</v>
          </cell>
          <cell r="BQ476">
            <v>-52.186459999997169</v>
          </cell>
          <cell r="BR476">
            <v>-1975.1813069998752</v>
          </cell>
          <cell r="BS476">
            <v>-207.81081900000572</v>
          </cell>
          <cell r="BT476">
            <v>-136.02711799999815</v>
          </cell>
          <cell r="BU476">
            <v>-140.55532200000016</v>
          </cell>
          <cell r="BV476">
            <v>-23.599999999998545</v>
          </cell>
          <cell r="BW476">
            <v>-100.81282500000088</v>
          </cell>
          <cell r="BX476">
            <v>-183.65955699999904</v>
          </cell>
          <cell r="BY476">
            <v>-105.11112699999649</v>
          </cell>
          <cell r="BZ476">
            <v>-214.74935699999332</v>
          </cell>
          <cell r="CA476">
            <v>-116.59219900000608</v>
          </cell>
          <cell r="CB476">
            <v>-259.97421899999608</v>
          </cell>
          <cell r="CC476">
            <v>-343.61137099999905</v>
          </cell>
          <cell r="CD476">
            <v>-142.67739299999812</v>
          </cell>
          <cell r="CE476">
            <v>-1838.436136999866</v>
          </cell>
          <cell r="CF476">
            <v>-233.61703199999465</v>
          </cell>
          <cell r="CG476">
            <v>-154.97339800000191</v>
          </cell>
          <cell r="CH476">
            <v>-65.153292000002693</v>
          </cell>
          <cell r="CI476">
            <v>-94.134339999996882</v>
          </cell>
          <cell r="CJ476">
            <v>-123.1666269999987</v>
          </cell>
          <cell r="CK476">
            <v>23.195256000006339</v>
          </cell>
          <cell r="CL476">
            <v>-218.39439100000163</v>
          </cell>
          <cell r="CM476">
            <v>-243.21399499999825</v>
          </cell>
          <cell r="CN476">
            <v>-146.81879499999923</v>
          </cell>
          <cell r="CO476">
            <v>-248.65201300001354</v>
          </cell>
          <cell r="CP476">
            <v>-176.5215029999963</v>
          </cell>
          <cell r="CQ476">
            <v>-156.98600699999952</v>
          </cell>
          <cell r="CR476">
            <v>-2439.9236570000648</v>
          </cell>
          <cell r="CS476">
            <v>-189.13382799999818</v>
          </cell>
          <cell r="CT476">
            <v>-239.42822499999602</v>
          </cell>
          <cell r="CU476">
            <v>-288.41343699999561</v>
          </cell>
          <cell r="CV476">
            <v>-44.975094000001263</v>
          </cell>
          <cell r="CW476">
            <v>-285.80353800000012</v>
          </cell>
          <cell r="CX476">
            <v>-126.70231800000329</v>
          </cell>
          <cell r="CY476">
            <v>-266.64574200000061</v>
          </cell>
          <cell r="CZ476">
            <v>-351.41411699999298</v>
          </cell>
          <cell r="DA476">
            <v>-203.71850300001097</v>
          </cell>
          <cell r="DB476">
            <v>-159.74379399999452</v>
          </cell>
          <cell r="DC476">
            <v>-128.65306900000724</v>
          </cell>
          <cell r="DD476">
            <v>-155.29199200000585</v>
          </cell>
          <cell r="DE476">
            <v>-2980.6200459999964</v>
          </cell>
          <cell r="DF476">
            <v>-176.46442099999695</v>
          </cell>
          <cell r="DG476">
            <v>-306.56891700000415</v>
          </cell>
          <cell r="DH476">
            <v>-232.81680899999628</v>
          </cell>
          <cell r="DI476">
            <v>-64.179873000000953</v>
          </cell>
          <cell r="DJ476">
            <v>-16.24822900000072</v>
          </cell>
          <cell r="DK476">
            <v>-291.9988749999975</v>
          </cell>
          <cell r="DL476">
            <v>-602.04463199999736</v>
          </cell>
          <cell r="DM476">
            <v>-338.53545399999712</v>
          </cell>
          <cell r="DN476">
            <v>-122.80378400000336</v>
          </cell>
          <cell r="DO476">
            <v>-347.62377500000002</v>
          </cell>
          <cell r="DP476">
            <v>-378.21405299999606</v>
          </cell>
          <cell r="DQ476">
            <v>-103.12122400000226</v>
          </cell>
          <cell r="DR476">
            <v>-2833.7673359999317</v>
          </cell>
          <cell r="DS476">
            <v>-119.06370600000082</v>
          </cell>
          <cell r="DT476">
            <v>-452.57912299999589</v>
          </cell>
          <cell r="DU476">
            <v>-51.910205000000133</v>
          </cell>
          <cell r="DV476">
            <v>-94.286917999997968</v>
          </cell>
          <cell r="DW476">
            <v>-22.407310000000507</v>
          </cell>
          <cell r="DX476">
            <v>-158.54043499999534</v>
          </cell>
          <cell r="DY476">
            <v>-554.98273499999777</v>
          </cell>
          <cell r="DZ476">
            <v>-362.46907099999953</v>
          </cell>
          <cell r="EA476">
            <v>-259.25839500000438</v>
          </cell>
          <cell r="EB476">
            <v>-301.5634429999991</v>
          </cell>
          <cell r="EC476">
            <v>-249.66415500000585</v>
          </cell>
          <cell r="ED476">
            <v>-207.04183999999805</v>
          </cell>
        </row>
        <row r="477">
          <cell r="C477" t="str">
            <v>Dave Johnston</v>
          </cell>
          <cell r="F477">
            <v>0</v>
          </cell>
          <cell r="G477">
            <v>0</v>
          </cell>
          <cell r="H477">
            <v>0</v>
          </cell>
          <cell r="I477">
            <v>-6.8067049999954179</v>
          </cell>
          <cell r="J477">
            <v>-231.811299999943</v>
          </cell>
          <cell r="K477">
            <v>-569.65295400004834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-997.23065699916333</v>
          </cell>
          <cell r="S477">
            <v>0</v>
          </cell>
          <cell r="T477">
            <v>0</v>
          </cell>
          <cell r="U477">
            <v>-1.4876790000125766</v>
          </cell>
          <cell r="V477">
            <v>-90.935201999964193</v>
          </cell>
          <cell r="W477">
            <v>-118.31959000002826</v>
          </cell>
          <cell r="X477">
            <v>-616.24440600001253</v>
          </cell>
          <cell r="Y477">
            <v>-170.24377999996068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-9089.9523279992864</v>
          </cell>
          <cell r="AF477">
            <v>0</v>
          </cell>
          <cell r="AG477">
            <v>0</v>
          </cell>
          <cell r="AH477">
            <v>-568.03825099999085</v>
          </cell>
          <cell r="AI477">
            <v>-334.37322599999607</v>
          </cell>
          <cell r="AJ477">
            <v>-1544.171726999979</v>
          </cell>
          <cell r="AK477">
            <v>-2189.948039000039</v>
          </cell>
          <cell r="AL477">
            <v>-810.55080199998338</v>
          </cell>
          <cell r="AM477">
            <v>-2053.9095899999957</v>
          </cell>
          <cell r="AN477">
            <v>-884.72564600000624</v>
          </cell>
          <cell r="AO477">
            <v>-172.09428000001935</v>
          </cell>
          <cell r="AP477">
            <v>-272.65512500004843</v>
          </cell>
          <cell r="AQ477">
            <v>-259.48564199998509</v>
          </cell>
          <cell r="AR477">
            <v>-7193.7696209996939</v>
          </cell>
          <cell r="AS477">
            <v>323.64081399998395</v>
          </cell>
          <cell r="AT477">
            <v>190.46539000002667</v>
          </cell>
          <cell r="AU477">
            <v>-771.72870700003114</v>
          </cell>
          <cell r="AV477">
            <v>-285.93385999999009</v>
          </cell>
          <cell r="AW477">
            <v>-560.84798499994213</v>
          </cell>
          <cell r="AX477">
            <v>-1182.8287659999914</v>
          </cell>
          <cell r="AY477">
            <v>-1578.9718560000183</v>
          </cell>
          <cell r="AZ477">
            <v>-1457.6258700000471</v>
          </cell>
          <cell r="BA477">
            <v>-592.11282700003358</v>
          </cell>
          <cell r="BB477">
            <v>-660.53350100002717</v>
          </cell>
          <cell r="BC477">
            <v>-544.35992299998179</v>
          </cell>
          <cell r="BD477">
            <v>-72.932530000049155</v>
          </cell>
          <cell r="BE477">
            <v>-7305.3226670008153</v>
          </cell>
          <cell r="BF477">
            <v>-103.54056400002446</v>
          </cell>
          <cell r="BG477">
            <v>-77.411190000013448</v>
          </cell>
          <cell r="BH477">
            <v>-977.96644900005776</v>
          </cell>
          <cell r="BI477">
            <v>-113.73378099995898</v>
          </cell>
          <cell r="BJ477">
            <v>-753.03251999994973</v>
          </cell>
          <cell r="BK477">
            <v>-659.22617499995977</v>
          </cell>
          <cell r="BL477">
            <v>-1664.972843000025</v>
          </cell>
          <cell r="BM477">
            <v>-971.39103000005707</v>
          </cell>
          <cell r="BN477">
            <v>-572.3556460000691</v>
          </cell>
          <cell r="BO477">
            <v>-662.98232499998994</v>
          </cell>
          <cell r="BP477">
            <v>-639.44182400003774</v>
          </cell>
          <cell r="BQ477">
            <v>-109.26832000003196</v>
          </cell>
          <cell r="BR477">
            <v>-8706.7904739994556</v>
          </cell>
          <cell r="BS477">
            <v>-224.98193700000411</v>
          </cell>
          <cell r="BT477">
            <v>-231.17428500001552</v>
          </cell>
          <cell r="BU477">
            <v>-493.14917599997716</v>
          </cell>
          <cell r="BV477">
            <v>-189.21963000006508</v>
          </cell>
          <cell r="BW477">
            <v>-814.26853699993808</v>
          </cell>
          <cell r="BX477">
            <v>-1078.6001260000048</v>
          </cell>
          <cell r="BY477">
            <v>-2225.7450079999981</v>
          </cell>
          <cell r="BZ477">
            <v>-1244.6309430000256</v>
          </cell>
          <cell r="CA477">
            <v>-708.20630800002255</v>
          </cell>
          <cell r="CB477">
            <v>-883.36913099995581</v>
          </cell>
          <cell r="CC477">
            <v>-500.21910300001036</v>
          </cell>
          <cell r="CD477">
            <v>-113.22628999996232</v>
          </cell>
          <cell r="CE477">
            <v>-8077.4618570003659</v>
          </cell>
          <cell r="CF477">
            <v>-279.12833999999566</v>
          </cell>
          <cell r="CG477">
            <v>-61.579339999996591</v>
          </cell>
          <cell r="CH477">
            <v>-887.58445399999619</v>
          </cell>
          <cell r="CI477">
            <v>-593.67820299998857</v>
          </cell>
          <cell r="CJ477">
            <v>-626.18697400001111</v>
          </cell>
          <cell r="CK477">
            <v>-152.44490000000224</v>
          </cell>
          <cell r="CL477">
            <v>-2015.7195859999629</v>
          </cell>
          <cell r="CM477">
            <v>-1363.7438440000406</v>
          </cell>
          <cell r="CN477">
            <v>-669.6267049999442</v>
          </cell>
          <cell r="CO477">
            <v>-1199.2647710000165</v>
          </cell>
          <cell r="CP477">
            <v>-137.51098999998067</v>
          </cell>
          <cell r="CQ477">
            <v>-90.993750000023283</v>
          </cell>
          <cell r="CR477">
            <v>-9080.9539009993896</v>
          </cell>
          <cell r="CS477">
            <v>-112.28391699999338</v>
          </cell>
          <cell r="CT477">
            <v>-678.79934099991806</v>
          </cell>
          <cell r="CU477">
            <v>-1109.9980629999773</v>
          </cell>
          <cell r="CV477">
            <v>-392.31426900002407</v>
          </cell>
          <cell r="CW477">
            <v>-609.3772010000539</v>
          </cell>
          <cell r="CX477">
            <v>-750.71680100006051</v>
          </cell>
          <cell r="CY477">
            <v>-1580.9407750000246</v>
          </cell>
          <cell r="CZ477">
            <v>-1245.076286000025</v>
          </cell>
          <cell r="DA477">
            <v>-741.81354399997508</v>
          </cell>
          <cell r="DB477">
            <v>-1054.4644919999409</v>
          </cell>
          <cell r="DC477">
            <v>-594.94975000002887</v>
          </cell>
          <cell r="DD477">
            <v>-210.21946200000821</v>
          </cell>
          <cell r="DE477">
            <v>-9378.0230480004102</v>
          </cell>
          <cell r="DF477">
            <v>-175.9969750000746</v>
          </cell>
          <cell r="DG477">
            <v>-245.60998599999584</v>
          </cell>
          <cell r="DH477">
            <v>-792.90820400003577</v>
          </cell>
          <cell r="DI477">
            <v>-269.79390699998476</v>
          </cell>
          <cell r="DJ477">
            <v>-1043.8458810000448</v>
          </cell>
          <cell r="DK477">
            <v>-930.99663900001906</v>
          </cell>
          <cell r="DL477">
            <v>-2077.6324340000283</v>
          </cell>
          <cell r="DM477">
            <v>-1655.5156609999831</v>
          </cell>
          <cell r="DN477">
            <v>-550.40901500004111</v>
          </cell>
          <cell r="DO477">
            <v>-1052.9755909999949</v>
          </cell>
          <cell r="DP477">
            <v>-481.66860500001349</v>
          </cell>
          <cell r="DQ477">
            <v>-100.67015000007814</v>
          </cell>
          <cell r="DR477">
            <v>-8658.4935580007732</v>
          </cell>
          <cell r="DS477">
            <v>-108.25800999999046</v>
          </cell>
          <cell r="DT477">
            <v>-77.098399999900721</v>
          </cell>
          <cell r="DU477">
            <v>-811.55914499994833</v>
          </cell>
          <cell r="DV477">
            <v>-835.03051999997115</v>
          </cell>
          <cell r="DW477">
            <v>-552.23103000002448</v>
          </cell>
          <cell r="DX477">
            <v>-383.9585439999355</v>
          </cell>
          <cell r="DY477">
            <v>-2229.3820170000545</v>
          </cell>
          <cell r="DZ477">
            <v>-1492.1496600000537</v>
          </cell>
          <cell r="EA477">
            <v>-805.73342900001444</v>
          </cell>
          <cell r="EB477">
            <v>-697.36886500002583</v>
          </cell>
          <cell r="EC477">
            <v>-580.65195299999323</v>
          </cell>
          <cell r="ED477">
            <v>-85.071984999987762</v>
          </cell>
        </row>
        <row r="478">
          <cell r="C478" t="str">
            <v>Hayden</v>
          </cell>
          <cell r="F478">
            <v>-59.213354999999865</v>
          </cell>
          <cell r="G478">
            <v>-116.0863709999976</v>
          </cell>
          <cell r="H478">
            <v>-25.582835000008345</v>
          </cell>
          <cell r="I478">
            <v>-32.828580000001239</v>
          </cell>
          <cell r="J478">
            <v>0</v>
          </cell>
          <cell r="K478">
            <v>-23.338616000000911</v>
          </cell>
          <cell r="L478">
            <v>-52.895822999998927</v>
          </cell>
          <cell r="M478">
            <v>-97.627039999999397</v>
          </cell>
          <cell r="N478">
            <v>-145.1377599999978</v>
          </cell>
          <cell r="O478">
            <v>-127.47018399999797</v>
          </cell>
          <cell r="P478">
            <v>-131.78478800000448</v>
          </cell>
          <cell r="Q478">
            <v>-201.96129700000165</v>
          </cell>
          <cell r="R478">
            <v>-1078.2623550000717</v>
          </cell>
          <cell r="S478">
            <v>-59.379411999994772</v>
          </cell>
          <cell r="T478">
            <v>-62.899988000004669</v>
          </cell>
          <cell r="U478">
            <v>-58.613138000000617</v>
          </cell>
          <cell r="V478">
            <v>-23.745566999998118</v>
          </cell>
          <cell r="W478">
            <v>-2.2115499999999884</v>
          </cell>
          <cell r="X478">
            <v>-21.028355999995256</v>
          </cell>
          <cell r="Y478">
            <v>-141.29183700000431</v>
          </cell>
          <cell r="Z478">
            <v>-130.62881800000469</v>
          </cell>
          <cell r="AA478">
            <v>-256.53370799999539</v>
          </cell>
          <cell r="AB478">
            <v>-59.188266000001022</v>
          </cell>
          <cell r="AC478">
            <v>-87.084721999999601</v>
          </cell>
          <cell r="AD478">
            <v>-175.65699300000415</v>
          </cell>
          <cell r="AE478">
            <v>-475.54772899992531</v>
          </cell>
          <cell r="AF478">
            <v>-177.01715599999443</v>
          </cell>
          <cell r="AG478">
            <v>-76.15733299999556</v>
          </cell>
          <cell r="AH478">
            <v>-22.971418000000995</v>
          </cell>
          <cell r="AI478">
            <v>-32.922684000004665</v>
          </cell>
          <cell r="AJ478">
            <v>0</v>
          </cell>
          <cell r="AK478">
            <v>-4.1013220000022557</v>
          </cell>
          <cell r="AL478">
            <v>-121.18884500000422</v>
          </cell>
          <cell r="AM478">
            <v>-7.6672379999945406</v>
          </cell>
          <cell r="AN478">
            <v>55.599999999998545</v>
          </cell>
          <cell r="AO478">
            <v>0</v>
          </cell>
          <cell r="AP478">
            <v>-56.638267000002088</v>
          </cell>
          <cell r="AQ478">
            <v>-32.483465999990585</v>
          </cell>
          <cell r="AR478">
            <v>-127.65902800002368</v>
          </cell>
          <cell r="AS478">
            <v>-55.821084000002884</v>
          </cell>
          <cell r="AT478">
            <v>19.883419999998296</v>
          </cell>
          <cell r="AU478">
            <v>-16.376036000001477</v>
          </cell>
          <cell r="AV478">
            <v>0</v>
          </cell>
          <cell r="AW478">
            <v>0</v>
          </cell>
          <cell r="AX478">
            <v>0</v>
          </cell>
          <cell r="AY478">
            <v>-31.029845999997633</v>
          </cell>
          <cell r="AZ478">
            <v>0</v>
          </cell>
          <cell r="BA478">
            <v>-7.4118809999999939</v>
          </cell>
          <cell r="BB478">
            <v>-37.713415999998688</v>
          </cell>
          <cell r="BC478">
            <v>-7.6308960000023944</v>
          </cell>
          <cell r="BD478">
            <v>8.4407109999956447</v>
          </cell>
          <cell r="BE478">
            <v>-191.73071400000481</v>
          </cell>
          <cell r="BF478">
            <v>-62.446848999999929</v>
          </cell>
          <cell r="BG478">
            <v>-38.899491000003763</v>
          </cell>
          <cell r="BH478">
            <v>-19.891328999998223</v>
          </cell>
          <cell r="BI478">
            <v>-21.427952999998524</v>
          </cell>
          <cell r="BJ478">
            <v>0</v>
          </cell>
          <cell r="BK478">
            <v>-4.1717530000023544</v>
          </cell>
          <cell r="BL478">
            <v>0</v>
          </cell>
          <cell r="BM478">
            <v>0</v>
          </cell>
          <cell r="BN478">
            <v>0</v>
          </cell>
          <cell r="BO478">
            <v>-44.893338999994739</v>
          </cell>
          <cell r="BP478">
            <v>0</v>
          </cell>
          <cell r="BQ478">
            <v>0</v>
          </cell>
          <cell r="BR478">
            <v>-12.09713800001191</v>
          </cell>
          <cell r="BS478">
            <v>0</v>
          </cell>
          <cell r="BT478">
            <v>0</v>
          </cell>
          <cell r="BU478">
            <v>0</v>
          </cell>
          <cell r="BV478">
            <v>-7.9463189999987662</v>
          </cell>
          <cell r="BW478">
            <v>0</v>
          </cell>
          <cell r="BX478">
            <v>-4.1508189999985916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-3.7355450000031851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-3.7355450000031851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-11.461086000024807</v>
          </cell>
          <cell r="CS478">
            <v>0</v>
          </cell>
          <cell r="CT478">
            <v>0</v>
          </cell>
          <cell r="CU478">
            <v>-11.461085999995703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-105.43974399997387</v>
          </cell>
          <cell r="DF478">
            <v>-16.430292999997619</v>
          </cell>
          <cell r="DG478">
            <v>-13.817878000001656</v>
          </cell>
          <cell r="DH478">
            <v>-20.3995400000058</v>
          </cell>
          <cell r="DI478">
            <v>-19.487849999997707</v>
          </cell>
          <cell r="DJ478">
            <v>-0.8999629999998433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-26.167567999997118</v>
          </cell>
          <cell r="DP478">
            <v>0</v>
          </cell>
          <cell r="DQ478">
            <v>-8.2366519999995944</v>
          </cell>
          <cell r="DR478">
            <v>-40.251265999919269</v>
          </cell>
          <cell r="DS478">
            <v>-1.7001049999998941</v>
          </cell>
          <cell r="DT478">
            <v>-1.5515739999973448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-27.740465999999287</v>
          </cell>
          <cell r="DZ478">
            <v>-7.1551180000024033</v>
          </cell>
          <cell r="EA478">
            <v>-2.1040029999967373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>Hunter</v>
          </cell>
          <cell r="F479">
            <v>-194.1222500000149</v>
          </cell>
          <cell r="G479">
            <v>-137.77159999997821</v>
          </cell>
          <cell r="H479">
            <v>-298.26696999999695</v>
          </cell>
          <cell r="I479">
            <v>-2889.2987199999625</v>
          </cell>
          <cell r="J479">
            <v>-1763.2483500001254</v>
          </cell>
          <cell r="K479">
            <v>-4708.391203999985</v>
          </cell>
          <cell r="L479">
            <v>-2421.2854299999308</v>
          </cell>
          <cell r="M479">
            <v>-1598.1241199999349</v>
          </cell>
          <cell r="N479">
            <v>-1997.0793500000145</v>
          </cell>
          <cell r="O479">
            <v>-621.14386000006925</v>
          </cell>
          <cell r="P479">
            <v>-487.61464999988675</v>
          </cell>
          <cell r="Q479">
            <v>-23.829699999885634</v>
          </cell>
          <cell r="R479">
            <v>-19454.490209000185</v>
          </cell>
          <cell r="S479">
            <v>-262.81321000005119</v>
          </cell>
          <cell r="T479">
            <v>-278.05911999987438</v>
          </cell>
          <cell r="U479">
            <v>-1041.1579599999823</v>
          </cell>
          <cell r="V479">
            <v>-2351.6555149999913</v>
          </cell>
          <cell r="W479">
            <v>-2687.4535000000615</v>
          </cell>
          <cell r="X479">
            <v>-2791.8380240000552</v>
          </cell>
          <cell r="Y479">
            <v>-2608.2241100000683</v>
          </cell>
          <cell r="Z479">
            <v>-3946.7136499999324</v>
          </cell>
          <cell r="AA479">
            <v>-1256.9712900000159</v>
          </cell>
          <cell r="AB479">
            <v>-1258.6692999999505</v>
          </cell>
          <cell r="AC479">
            <v>-227.68710999994073</v>
          </cell>
          <cell r="AD479">
            <v>-743.24741999991238</v>
          </cell>
          <cell r="AE479">
            <v>-28519.390877000056</v>
          </cell>
          <cell r="AF479">
            <v>-1182.1608300000662</v>
          </cell>
          <cell r="AG479">
            <v>-4853.6407500000205</v>
          </cell>
          <cell r="AH479">
            <v>-3626.8412649999955</v>
          </cell>
          <cell r="AI479">
            <v>-908.45136399997864</v>
          </cell>
          <cell r="AJ479">
            <v>-1486.7795190000325</v>
          </cell>
          <cell r="AK479">
            <v>-2535.4700999999768</v>
          </cell>
          <cell r="AL479">
            <v>-4379.1867489998695</v>
          </cell>
          <cell r="AM479">
            <v>-2930.7452799999155</v>
          </cell>
          <cell r="AN479">
            <v>-447.75312600005418</v>
          </cell>
          <cell r="AO479">
            <v>-2454.1292339998763</v>
          </cell>
          <cell r="AP479">
            <v>-1114.7616589999525</v>
          </cell>
          <cell r="AQ479">
            <v>-2599.4710009999108</v>
          </cell>
          <cell r="AR479">
            <v>-3009.9164339993149</v>
          </cell>
          <cell r="AS479">
            <v>-584.48930499999551</v>
          </cell>
          <cell r="AT479">
            <v>432.70409600005951</v>
          </cell>
          <cell r="AU479">
            <v>-341.05928000004496</v>
          </cell>
          <cell r="AV479">
            <v>-93.06557000009343</v>
          </cell>
          <cell r="AW479">
            <v>-143.09750999999233</v>
          </cell>
          <cell r="AX479">
            <v>-70.504804000025615</v>
          </cell>
          <cell r="AY479">
            <v>-402.55330999993021</v>
          </cell>
          <cell r="AZ479">
            <v>-318.04034000000684</v>
          </cell>
          <cell r="BA479">
            <v>-229.74444000003859</v>
          </cell>
          <cell r="BB479">
            <v>-180.55514000006951</v>
          </cell>
          <cell r="BC479">
            <v>-511.59023099998012</v>
          </cell>
          <cell r="BD479">
            <v>-567.9206000000122</v>
          </cell>
          <cell r="BE479">
            <v>-6353.9196919994429</v>
          </cell>
          <cell r="BF479">
            <v>-1292.0315849998733</v>
          </cell>
          <cell r="BG479">
            <v>-840.40673000004608</v>
          </cell>
          <cell r="BH479">
            <v>-170.12536000006367</v>
          </cell>
          <cell r="BI479">
            <v>-168.86235000001034</v>
          </cell>
          <cell r="BJ479">
            <v>-337.54018599999836</v>
          </cell>
          <cell r="BK479">
            <v>-287.42016400001012</v>
          </cell>
          <cell r="BL479">
            <v>-407.25500399997691</v>
          </cell>
          <cell r="BM479">
            <v>-210.81623999995645</v>
          </cell>
          <cell r="BN479">
            <v>-343.38630499993451</v>
          </cell>
          <cell r="BO479">
            <v>-257.95463500008918</v>
          </cell>
          <cell r="BP479">
            <v>-757.57842999999411</v>
          </cell>
          <cell r="BQ479">
            <v>-1280.5427030001301</v>
          </cell>
          <cell r="BR479">
            <v>-6409.895514998585</v>
          </cell>
          <cell r="BS479">
            <v>-1490.2008670000359</v>
          </cell>
          <cell r="BT479">
            <v>-344.29621000000043</v>
          </cell>
          <cell r="BU479">
            <v>-128.30780999996932</v>
          </cell>
          <cell r="BV479">
            <v>-293.83536999998614</v>
          </cell>
          <cell r="BW479">
            <v>-158.11209000000963</v>
          </cell>
          <cell r="BX479">
            <v>-239.91367000003811</v>
          </cell>
          <cell r="BY479">
            <v>-438.9804680000525</v>
          </cell>
          <cell r="BZ479">
            <v>-499.96374999999534</v>
          </cell>
          <cell r="CA479">
            <v>-513.90997000003699</v>
          </cell>
          <cell r="CB479">
            <v>-636.85431999992579</v>
          </cell>
          <cell r="CC479">
            <v>-750.65075999987312</v>
          </cell>
          <cell r="CD479">
            <v>-914.87022999988403</v>
          </cell>
          <cell r="CE479">
            <v>-4629.2102750018239</v>
          </cell>
          <cell r="CF479">
            <v>-620.58232899999712</v>
          </cell>
          <cell r="CG479">
            <v>-286.52671000000555</v>
          </cell>
          <cell r="CH479">
            <v>-175.01378999999724</v>
          </cell>
          <cell r="CI479">
            <v>-340.81030000007013</v>
          </cell>
          <cell r="CJ479">
            <v>-350.12243999994826</v>
          </cell>
          <cell r="CK479">
            <v>-187.8991859999951</v>
          </cell>
          <cell r="CL479">
            <v>-451.14486000000034</v>
          </cell>
          <cell r="CM479">
            <v>-370.46632000000682</v>
          </cell>
          <cell r="CN479">
            <v>-513.77197999996133</v>
          </cell>
          <cell r="CO479">
            <v>-422.68927000008989</v>
          </cell>
          <cell r="CP479">
            <v>-396.38426099997014</v>
          </cell>
          <cell r="CQ479">
            <v>-513.79882900009397</v>
          </cell>
          <cell r="CR479">
            <v>-5355.4370919996873</v>
          </cell>
          <cell r="CS479">
            <v>84.718589999945834</v>
          </cell>
          <cell r="CT479">
            <v>-439.95070500002475</v>
          </cell>
          <cell r="CU479">
            <v>-362.646139999968</v>
          </cell>
          <cell r="CV479">
            <v>-232.2740300000296</v>
          </cell>
          <cell r="CW479">
            <v>-434.88913900003536</v>
          </cell>
          <cell r="CX479">
            <v>-319.00373400002718</v>
          </cell>
          <cell r="CY479">
            <v>-901.44279599993024</v>
          </cell>
          <cell r="CZ479">
            <v>-364.11189000005834</v>
          </cell>
          <cell r="DA479">
            <v>-554.98566999996547</v>
          </cell>
          <cell r="DB479">
            <v>-326.25393999996595</v>
          </cell>
          <cell r="DC479">
            <v>-604.82371000002604</v>
          </cell>
          <cell r="DD479">
            <v>-899.77392800000962</v>
          </cell>
          <cell r="DE479">
            <v>-8095.1947229988873</v>
          </cell>
          <cell r="DF479">
            <v>-1540.0653059999458</v>
          </cell>
          <cell r="DG479">
            <v>-765.99208999995608</v>
          </cell>
          <cell r="DH479">
            <v>-443.22557000000961</v>
          </cell>
          <cell r="DI479">
            <v>-286.80580999999074</v>
          </cell>
          <cell r="DJ479">
            <v>-224.30667999992147</v>
          </cell>
          <cell r="DK479">
            <v>-326.64295000000857</v>
          </cell>
          <cell r="DL479">
            <v>-432.33057400002144</v>
          </cell>
          <cell r="DM479">
            <v>-372.88766999996733</v>
          </cell>
          <cell r="DN479">
            <v>-530.36361800000304</v>
          </cell>
          <cell r="DO479">
            <v>-518.90155499998946</v>
          </cell>
          <cell r="DP479">
            <v>-950.34580000001006</v>
          </cell>
          <cell r="DQ479">
            <v>-1703.3270999998786</v>
          </cell>
          <cell r="DR479">
            <v>-9504.2360979998484</v>
          </cell>
          <cell r="DS479">
            <v>-1895.1599309999729</v>
          </cell>
          <cell r="DT479">
            <v>-1029.179509999929</v>
          </cell>
          <cell r="DU479">
            <v>-749.82404400000814</v>
          </cell>
          <cell r="DV479">
            <v>-374.92605000000913</v>
          </cell>
          <cell r="DW479">
            <v>-311.52572899992811</v>
          </cell>
          <cell r="DX479">
            <v>-537.15103999996791</v>
          </cell>
          <cell r="DY479">
            <v>-324.93918400001712</v>
          </cell>
          <cell r="DZ479">
            <v>-773.50614000007045</v>
          </cell>
          <cell r="EA479">
            <v>-677.42179000005126</v>
          </cell>
          <cell r="EB479">
            <v>-396.89951000001747</v>
          </cell>
          <cell r="EC479">
            <v>-1000.3422799999826</v>
          </cell>
          <cell r="ED479">
            <v>-1433.3608900000108</v>
          </cell>
        </row>
        <row r="480">
          <cell r="C480" t="str">
            <v>Huntington</v>
          </cell>
          <cell r="F480">
            <v>-112.41723000002094</v>
          </cell>
          <cell r="G480">
            <v>-180.89028999995207</v>
          </cell>
          <cell r="H480">
            <v>-539.47816000005696</v>
          </cell>
          <cell r="I480">
            <v>-4114.186968999973</v>
          </cell>
          <cell r="J480">
            <v>-2023.4361200000276</v>
          </cell>
          <cell r="K480">
            <v>-4234.386979999952</v>
          </cell>
          <cell r="L480">
            <v>-1738.5081649999483</v>
          </cell>
          <cell r="M480">
            <v>-2640.3231099999975</v>
          </cell>
          <cell r="N480">
            <v>-3013.0287660000613</v>
          </cell>
          <cell r="O480">
            <v>-1954.3797199999681</v>
          </cell>
          <cell r="P480">
            <v>-917.08960999996634</v>
          </cell>
          <cell r="Q480">
            <v>-197.49881999997888</v>
          </cell>
          <cell r="R480">
            <v>-20285.76138699986</v>
          </cell>
          <cell r="S480">
            <v>-8.4740999999921769</v>
          </cell>
          <cell r="T480">
            <v>-6.3025199999683537</v>
          </cell>
          <cell r="U480">
            <v>-1743.6123149999767</v>
          </cell>
          <cell r="V480">
            <v>-3055.7291899999836</v>
          </cell>
          <cell r="W480">
            <v>-2151.9672000000137</v>
          </cell>
          <cell r="X480">
            <v>-2786.9690349999582</v>
          </cell>
          <cell r="Y480">
            <v>-2197.1468960000202</v>
          </cell>
          <cell r="Z480">
            <v>-3416.0719700000482</v>
          </cell>
          <cell r="AA480">
            <v>-2191.4197850000346</v>
          </cell>
          <cell r="AB480">
            <v>-1363.8255059999647</v>
          </cell>
          <cell r="AC480">
            <v>-473.04347000003327</v>
          </cell>
          <cell r="AD480">
            <v>-891.19940000004135</v>
          </cell>
          <cell r="AE480">
            <v>-34435.530121999793</v>
          </cell>
          <cell r="AF480">
            <v>-1444.2956560000312</v>
          </cell>
          <cell r="AG480">
            <v>-2715.4513400000287</v>
          </cell>
          <cell r="AH480">
            <v>-4992.7725339999306</v>
          </cell>
          <cell r="AI480">
            <v>-3018.7879199999152</v>
          </cell>
          <cell r="AJ480">
            <v>-2690.5196789999609</v>
          </cell>
          <cell r="AK480">
            <v>-4153.0479259999702</v>
          </cell>
          <cell r="AL480">
            <v>-4398.3874749999959</v>
          </cell>
          <cell r="AM480">
            <v>-3879.3863000000129</v>
          </cell>
          <cell r="AN480">
            <v>-1332.6184639999992</v>
          </cell>
          <cell r="AO480">
            <v>-2353.2526800000342</v>
          </cell>
          <cell r="AP480">
            <v>-1704.7455179999815</v>
          </cell>
          <cell r="AQ480">
            <v>-1752.2646299999324</v>
          </cell>
          <cell r="AR480">
            <v>-15358.616747999564</v>
          </cell>
          <cell r="AS480">
            <v>-3243.2381339999847</v>
          </cell>
          <cell r="AT480">
            <v>-1700.2686540000141</v>
          </cell>
          <cell r="AU480">
            <v>-936.61969399999361</v>
          </cell>
          <cell r="AV480">
            <v>-471.549514000013</v>
          </cell>
          <cell r="AW480">
            <v>-800.06164500006707</v>
          </cell>
          <cell r="AX480">
            <v>-609.28885000001173</v>
          </cell>
          <cell r="AY480">
            <v>-1082.5502400000114</v>
          </cell>
          <cell r="AZ480">
            <v>-900.42302999994718</v>
          </cell>
          <cell r="BA480">
            <v>-447.7628600000171</v>
          </cell>
          <cell r="BB480">
            <v>-947.33165999996709</v>
          </cell>
          <cell r="BC480">
            <v>-2908.0532849999727</v>
          </cell>
          <cell r="BD480">
            <v>-1311.4691820000298</v>
          </cell>
          <cell r="BE480">
            <v>-19232.289288999513</v>
          </cell>
          <cell r="BF480">
            <v>-3163.4801460000454</v>
          </cell>
          <cell r="BG480">
            <v>-2804.7951300000423</v>
          </cell>
          <cell r="BH480">
            <v>-1238.0322700000252</v>
          </cell>
          <cell r="BI480">
            <v>-843.31795999995666</v>
          </cell>
          <cell r="BJ480">
            <v>-1246.5588100000168</v>
          </cell>
          <cell r="BK480">
            <v>-1497.0363960000104</v>
          </cell>
          <cell r="BL480">
            <v>-1919.0885549999657</v>
          </cell>
          <cell r="BM480">
            <v>-859.55958999996074</v>
          </cell>
          <cell r="BN480">
            <v>-402.7167560000089</v>
          </cell>
          <cell r="BO480">
            <v>-802.60988999996334</v>
          </cell>
          <cell r="BP480">
            <v>-1955.2099099999759</v>
          </cell>
          <cell r="BQ480">
            <v>-2499.8838759998325</v>
          </cell>
          <cell r="BR480">
            <v>-22360.200393999927</v>
          </cell>
          <cell r="BS480">
            <v>-4009.639945999952</v>
          </cell>
          <cell r="BT480">
            <v>-2601.3662539999932</v>
          </cell>
          <cell r="BU480">
            <v>-1756.7265100000659</v>
          </cell>
          <cell r="BV480">
            <v>-746.15502000000561</v>
          </cell>
          <cell r="BW480">
            <v>-723.75021399999969</v>
          </cell>
          <cell r="BX480">
            <v>-1188.72490500001</v>
          </cell>
          <cell r="BY480">
            <v>-1930.0004399999743</v>
          </cell>
          <cell r="BZ480">
            <v>-975.36534399999073</v>
          </cell>
          <cell r="CA480">
            <v>-683.21550999995088</v>
          </cell>
          <cell r="CB480">
            <v>-1085.7612199999858</v>
          </cell>
          <cell r="CC480">
            <v>-3562.0488609999884</v>
          </cell>
          <cell r="CD480">
            <v>-3097.4461700000102</v>
          </cell>
          <cell r="CE480">
            <v>-22772.286062000319</v>
          </cell>
          <cell r="CF480">
            <v>-4113.3690599999391</v>
          </cell>
          <cell r="CG480">
            <v>-1094.3946700000088</v>
          </cell>
          <cell r="CH480">
            <v>-1912.9207900000038</v>
          </cell>
          <cell r="CI480">
            <v>-644.41141000000061</v>
          </cell>
          <cell r="CJ480">
            <v>-620.27073600003496</v>
          </cell>
          <cell r="CK480">
            <v>-1323.7742599999765</v>
          </cell>
          <cell r="CL480">
            <v>-2330.1322699999437</v>
          </cell>
          <cell r="CM480">
            <v>-1283.8998100000317</v>
          </cell>
          <cell r="CN480">
            <v>-1028.2908200000529</v>
          </cell>
          <cell r="CO480">
            <v>-1634.0348400000366</v>
          </cell>
          <cell r="CP480">
            <v>-2891.859850000008</v>
          </cell>
          <cell r="CQ480">
            <v>-3894.9275459998753</v>
          </cell>
          <cell r="CR480">
            <v>-23241.314957000315</v>
          </cell>
          <cell r="CS480">
            <v>-2605.2325109998928</v>
          </cell>
          <cell r="CT480">
            <v>-2063.9548400000203</v>
          </cell>
          <cell r="CU480">
            <v>-1987.2907460000133</v>
          </cell>
          <cell r="CV480">
            <v>-652.81275499996264</v>
          </cell>
          <cell r="CW480">
            <v>-924.34449799999129</v>
          </cell>
          <cell r="CX480">
            <v>-836.42418999999063</v>
          </cell>
          <cell r="CY480">
            <v>-3437.8014499999699</v>
          </cell>
          <cell r="CZ480">
            <v>-2262.6265770000173</v>
          </cell>
          <cell r="DA480">
            <v>-876.01737999997567</v>
          </cell>
          <cell r="DB480">
            <v>-1775.3676500000292</v>
          </cell>
          <cell r="DC480">
            <v>-2115.3864499999909</v>
          </cell>
          <cell r="DD480">
            <v>-3704.0559099999955</v>
          </cell>
          <cell r="DE480">
            <v>-27557.459634001367</v>
          </cell>
          <cell r="DF480">
            <v>-3820.0276299999095</v>
          </cell>
          <cell r="DG480">
            <v>-3235.4748799999943</v>
          </cell>
          <cell r="DH480">
            <v>-1616.270961000002</v>
          </cell>
          <cell r="DI480">
            <v>-1031.9752799999551</v>
          </cell>
          <cell r="DJ480">
            <v>-657.9628500000108</v>
          </cell>
          <cell r="DK480">
            <v>-1517.3453050000244</v>
          </cell>
          <cell r="DL480">
            <v>-2881.918364000041</v>
          </cell>
          <cell r="DM480">
            <v>-3333.3350299999584</v>
          </cell>
          <cell r="DN480">
            <v>-1196.3337199999951</v>
          </cell>
          <cell r="DO480">
            <v>-1365.8768050000072</v>
          </cell>
          <cell r="DP480">
            <v>-3640.1190090000164</v>
          </cell>
          <cell r="DQ480">
            <v>-3260.8197999999393</v>
          </cell>
          <cell r="DR480">
            <v>-26045.492070999928</v>
          </cell>
          <cell r="DS480">
            <v>-3637.8201560000889</v>
          </cell>
          <cell r="DT480">
            <v>-3494.6320800000103</v>
          </cell>
          <cell r="DU480">
            <v>-1396.8142999999691</v>
          </cell>
          <cell r="DV480">
            <v>-669.24066000001039</v>
          </cell>
          <cell r="DW480">
            <v>-1606.3427950000041</v>
          </cell>
          <cell r="DX480">
            <v>-1810.438519999967</v>
          </cell>
          <cell r="DY480">
            <v>-3748.4142200000351</v>
          </cell>
          <cell r="DZ480">
            <v>-2490.5654900000081</v>
          </cell>
          <cell r="EA480">
            <v>-953.67106000002241</v>
          </cell>
          <cell r="EB480">
            <v>-1406.7915150000481</v>
          </cell>
          <cell r="EC480">
            <v>-1726.379889999982</v>
          </cell>
          <cell r="ED480">
            <v>-3104.3813849999569</v>
          </cell>
        </row>
        <row r="481">
          <cell r="C481" t="str">
            <v>Jim Bridger</v>
          </cell>
          <cell r="F481">
            <v>-623.49359000008553</v>
          </cell>
          <cell r="G481">
            <v>-533.60831000015605</v>
          </cell>
          <cell r="H481">
            <v>-2284.5496649999404</v>
          </cell>
          <cell r="I481">
            <v>-2362.2366389999515</v>
          </cell>
          <cell r="J481">
            <v>-3045.5456190000405</v>
          </cell>
          <cell r="K481">
            <v>-2535.1554349999642</v>
          </cell>
          <cell r="L481">
            <v>-3352.2851310000988</v>
          </cell>
          <cell r="M481">
            <v>-7789.0900510000065</v>
          </cell>
          <cell r="N481">
            <v>-7793.552165000001</v>
          </cell>
          <cell r="O481">
            <v>-5763.6681499999249</v>
          </cell>
          <cell r="P481">
            <v>-4783.7119919999968</v>
          </cell>
          <cell r="Q481">
            <v>-3413.3799940000754</v>
          </cell>
          <cell r="R481">
            <v>-47613.256808999926</v>
          </cell>
          <cell r="S481">
            <v>-668.45824499987066</v>
          </cell>
          <cell r="T481">
            <v>-1548.9377899999963</v>
          </cell>
          <cell r="U481">
            <v>-2326.5841299999738</v>
          </cell>
          <cell r="V481">
            <v>-2473.9978559999727</v>
          </cell>
          <cell r="W481">
            <v>-3711.5161510000471</v>
          </cell>
          <cell r="X481">
            <v>-3205.6048960000044</v>
          </cell>
          <cell r="Y481">
            <v>-5577.7623219998786</v>
          </cell>
          <cell r="Z481">
            <v>-7507.5535539999837</v>
          </cell>
          <cell r="AA481">
            <v>-6996.0603070000652</v>
          </cell>
          <cell r="AB481">
            <v>-6435.7485309998738</v>
          </cell>
          <cell r="AC481">
            <v>-3784.2587460000068</v>
          </cell>
          <cell r="AD481">
            <v>-3376.7742809999036</v>
          </cell>
          <cell r="AE481">
            <v>-23004.829046000727</v>
          </cell>
          <cell r="AF481">
            <v>-4388.5397359998897</v>
          </cell>
          <cell r="AG481">
            <v>-2977.9750709999353</v>
          </cell>
          <cell r="AH481">
            <v>-1988.3185200000298</v>
          </cell>
          <cell r="AI481">
            <v>-776.99201599997468</v>
          </cell>
          <cell r="AJ481">
            <v>-875.22504100005608</v>
          </cell>
          <cell r="AK481">
            <v>-1636.9064650000073</v>
          </cell>
          <cell r="AL481">
            <v>-3988.0428479999537</v>
          </cell>
          <cell r="AM481">
            <v>-3115.5630399999209</v>
          </cell>
          <cell r="AN481">
            <v>-165.07786900002975</v>
          </cell>
          <cell r="AO481">
            <v>-1080.1299640000216</v>
          </cell>
          <cell r="AP481">
            <v>-860.04657099995529</v>
          </cell>
          <cell r="AQ481">
            <v>-1152.0119050000794</v>
          </cell>
          <cell r="AR481">
            <v>-3667.2583790011704</v>
          </cell>
          <cell r="AS481">
            <v>-594.97662400000263</v>
          </cell>
          <cell r="AT481">
            <v>795.55329100001836</v>
          </cell>
          <cell r="AU481">
            <v>-469.91082200000528</v>
          </cell>
          <cell r="AV481">
            <v>-139.49547000002349</v>
          </cell>
          <cell r="AW481">
            <v>-111.74475499999244</v>
          </cell>
          <cell r="AX481">
            <v>-139.63166600000113</v>
          </cell>
          <cell r="AY481">
            <v>-371.55498900002567</v>
          </cell>
          <cell r="AZ481">
            <v>-691.94989099999657</v>
          </cell>
          <cell r="BA481">
            <v>-398.83541999995941</v>
          </cell>
          <cell r="BB481">
            <v>-306.45413999998709</v>
          </cell>
          <cell r="BC481">
            <v>-494.45090400008485</v>
          </cell>
          <cell r="BD481">
            <v>-743.80698900006246</v>
          </cell>
          <cell r="BE481">
            <v>-6384.4733799993992</v>
          </cell>
          <cell r="BF481">
            <v>-1451.5485300000291</v>
          </cell>
          <cell r="BG481">
            <v>-599.32019899995066</v>
          </cell>
          <cell r="BH481">
            <v>-613.95910799998092</v>
          </cell>
          <cell r="BI481">
            <v>-150.59993999998551</v>
          </cell>
          <cell r="BJ481">
            <v>-98.044184000056703</v>
          </cell>
          <cell r="BK481">
            <v>-284.25098000001162</v>
          </cell>
          <cell r="BL481">
            <v>-423.39652700000443</v>
          </cell>
          <cell r="BM481">
            <v>-314.31334900000365</v>
          </cell>
          <cell r="BN481">
            <v>-464.53767999995034</v>
          </cell>
          <cell r="BO481">
            <v>-256.13682499993593</v>
          </cell>
          <cell r="BP481">
            <v>-703.27581999998074</v>
          </cell>
          <cell r="BQ481">
            <v>-1025.090237999917</v>
          </cell>
          <cell r="BR481">
            <v>-6221.3581349998713</v>
          </cell>
          <cell r="BS481">
            <v>-1049.2414930000668</v>
          </cell>
          <cell r="BT481">
            <v>-512.47532399994088</v>
          </cell>
          <cell r="BU481">
            <v>-711.31968000001507</v>
          </cell>
          <cell r="BV481">
            <v>-506.01479599997401</v>
          </cell>
          <cell r="BW481">
            <v>-136.49918899999466</v>
          </cell>
          <cell r="BX481">
            <v>-162.11929000006057</v>
          </cell>
          <cell r="BY481">
            <v>-309.66711499996018</v>
          </cell>
          <cell r="BZ481">
            <v>-431.90710100007709</v>
          </cell>
          <cell r="CA481">
            <v>-465.60704500001157</v>
          </cell>
          <cell r="CB481">
            <v>-490.10125499992864</v>
          </cell>
          <cell r="CC481">
            <v>-626.33930799999507</v>
          </cell>
          <cell r="CD481">
            <v>-820.06653900002129</v>
          </cell>
          <cell r="CE481">
            <v>-5390.102181000635</v>
          </cell>
          <cell r="CF481">
            <v>-499.87050700007239</v>
          </cell>
          <cell r="CG481">
            <v>-276.86978500004625</v>
          </cell>
          <cell r="CH481">
            <v>-641.96565000002738</v>
          </cell>
          <cell r="CI481">
            <v>-348.17906400002539</v>
          </cell>
          <cell r="CJ481">
            <v>-80.372301000053994</v>
          </cell>
          <cell r="CK481">
            <v>-54.108095000032336</v>
          </cell>
          <cell r="CL481">
            <v>-622.4587659999961</v>
          </cell>
          <cell r="CM481">
            <v>-641.92013899993617</v>
          </cell>
          <cell r="CN481">
            <v>-353.29019400000107</v>
          </cell>
          <cell r="CO481">
            <v>-498.81227100000251</v>
          </cell>
          <cell r="CP481">
            <v>-595.35453800001414</v>
          </cell>
          <cell r="CQ481">
            <v>-776.90087100001983</v>
          </cell>
          <cell r="CR481">
            <v>-5668.2116229990497</v>
          </cell>
          <cell r="CS481">
            <v>-5.8413860000437126</v>
          </cell>
          <cell r="CT481">
            <v>-564.37717699998757</v>
          </cell>
          <cell r="CU481">
            <v>-665.66074499994284</v>
          </cell>
          <cell r="CV481">
            <v>-232.46042000001762</v>
          </cell>
          <cell r="CW481">
            <v>-574.44809499999974</v>
          </cell>
          <cell r="CX481">
            <v>-174.00257000001147</v>
          </cell>
          <cell r="CY481">
            <v>-1046.914963999996</v>
          </cell>
          <cell r="CZ481">
            <v>-614.34126899996772</v>
          </cell>
          <cell r="DA481">
            <v>-489.74532400007593</v>
          </cell>
          <cell r="DB481">
            <v>-241.84117999998853</v>
          </cell>
          <cell r="DC481">
            <v>-468.79234899999574</v>
          </cell>
          <cell r="DD481">
            <v>-589.78614400001243</v>
          </cell>
          <cell r="DE481">
            <v>-6357.6548179993406</v>
          </cell>
          <cell r="DF481">
            <v>-285.37713999999687</v>
          </cell>
          <cell r="DG481">
            <v>-483.98310100001981</v>
          </cell>
          <cell r="DH481">
            <v>-711.06585600000108</v>
          </cell>
          <cell r="DI481">
            <v>-321.35515999997733</v>
          </cell>
          <cell r="DJ481">
            <v>-525.22413000004599</v>
          </cell>
          <cell r="DK481">
            <v>-160.20773500000359</v>
          </cell>
          <cell r="DL481">
            <v>-1088.5629000001354</v>
          </cell>
          <cell r="DM481">
            <v>-924.62197100004414</v>
          </cell>
          <cell r="DN481">
            <v>-377.62390999996569</v>
          </cell>
          <cell r="DO481">
            <v>-206.5497439999599</v>
          </cell>
          <cell r="DP481">
            <v>-885.18936399999075</v>
          </cell>
          <cell r="DQ481">
            <v>-387.89380700001493</v>
          </cell>
          <cell r="DR481">
            <v>-6417.0980369988829</v>
          </cell>
          <cell r="DS481">
            <v>-487.79189999995288</v>
          </cell>
          <cell r="DT481">
            <v>-390.5454739999841</v>
          </cell>
          <cell r="DU481">
            <v>-604.74964900006307</v>
          </cell>
          <cell r="DV481">
            <v>-98.018015999987256</v>
          </cell>
          <cell r="DW481">
            <v>-570.19304099999135</v>
          </cell>
          <cell r="DX481">
            <v>-136.88347000000067</v>
          </cell>
          <cell r="DY481">
            <v>-1285.0398000000278</v>
          </cell>
          <cell r="DZ481">
            <v>-996.39466999995057</v>
          </cell>
          <cell r="EA481">
            <v>-453.17305900005158</v>
          </cell>
          <cell r="EB481">
            <v>-322.80164000001969</v>
          </cell>
          <cell r="EC481">
            <v>-321.31988399999682</v>
          </cell>
          <cell r="ED481">
            <v>-750.18743400002131</v>
          </cell>
        </row>
        <row r="482">
          <cell r="C482" t="str">
            <v>Naughton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-158.35878000000957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-634.88909499999136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-90.761459999979706</v>
          </cell>
          <cell r="X482">
            <v>-544.12763499998255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-21811.25188399991</v>
          </cell>
          <cell r="AF482">
            <v>0</v>
          </cell>
          <cell r="AG482">
            <v>-108.51960999998846</v>
          </cell>
          <cell r="AH482">
            <v>-1681.7610089999798</v>
          </cell>
          <cell r="AI482">
            <v>-4012.0890609999769</v>
          </cell>
          <cell r="AJ482">
            <v>-2501.5956430000078</v>
          </cell>
          <cell r="AK482">
            <v>-3885.982113999984</v>
          </cell>
          <cell r="AL482">
            <v>-1336.4355029999861</v>
          </cell>
          <cell r="AM482">
            <v>-2377.6337850000127</v>
          </cell>
          <cell r="AN482">
            <v>-3410.2906230000081</v>
          </cell>
          <cell r="AO482">
            <v>-1587.6773070000345</v>
          </cell>
          <cell r="AP482">
            <v>-285.32617899999605</v>
          </cell>
          <cell r="AQ482">
            <v>-623.9410500000231</v>
          </cell>
          <cell r="AR482">
            <v>-15475.105265999679</v>
          </cell>
          <cell r="AS482">
            <v>-636.13170200001332</v>
          </cell>
          <cell r="AT482">
            <v>-692.2209440000006</v>
          </cell>
          <cell r="AU482">
            <v>-1827.3578689999995</v>
          </cell>
          <cell r="AV482">
            <v>-685.9299619999947</v>
          </cell>
          <cell r="AW482">
            <v>-1050.3942399999942</v>
          </cell>
          <cell r="AX482">
            <v>-875.59769100000267</v>
          </cell>
          <cell r="AY482">
            <v>-2259.6096989999933</v>
          </cell>
          <cell r="AZ482">
            <v>-2122.2824590000091</v>
          </cell>
          <cell r="BA482">
            <v>-868.93908800001373</v>
          </cell>
          <cell r="BB482">
            <v>-1660.4744819999905</v>
          </cell>
          <cell r="BC482">
            <v>-1944.496146999998</v>
          </cell>
          <cell r="BD482">
            <v>-851.67098300001817</v>
          </cell>
          <cell r="BE482">
            <v>-706.63585499976762</v>
          </cell>
          <cell r="BF482">
            <v>-4.8357390000019222</v>
          </cell>
          <cell r="BG482">
            <v>-128.51141500000085</v>
          </cell>
          <cell r="BH482">
            <v>-130.00667499998235</v>
          </cell>
          <cell r="BI482">
            <v>-14.002010000011069</v>
          </cell>
          <cell r="BJ482">
            <v>-1.8370049999939511</v>
          </cell>
          <cell r="BK482">
            <v>0</v>
          </cell>
          <cell r="BL482">
            <v>-34.09427400000277</v>
          </cell>
          <cell r="BM482">
            <v>-42.170144000003347</v>
          </cell>
          <cell r="BN482">
            <v>-19.726834000000963</v>
          </cell>
          <cell r="BO482">
            <v>-108.21845800000301</v>
          </cell>
          <cell r="BP482">
            <v>-51.417175999988103</v>
          </cell>
          <cell r="BQ482">
            <v>-171.816124999983</v>
          </cell>
          <cell r="BR482">
            <v>-1326.3951409999281</v>
          </cell>
          <cell r="BS482">
            <v>-95.76980999999796</v>
          </cell>
          <cell r="BT482">
            <v>-210.88727600000857</v>
          </cell>
          <cell r="BU482">
            <v>-137.21099600000889</v>
          </cell>
          <cell r="BV482">
            <v>-216.80447400000412</v>
          </cell>
          <cell r="BW482">
            <v>-25.856960000004619</v>
          </cell>
          <cell r="BX482">
            <v>-26.34306099999958</v>
          </cell>
          <cell r="BY482">
            <v>-40.329228000002331</v>
          </cell>
          <cell r="BZ482">
            <v>-39.849304999996093</v>
          </cell>
          <cell r="CA482">
            <v>-12.292692000017269</v>
          </cell>
          <cell r="CB482">
            <v>-142.46555700000317</v>
          </cell>
          <cell r="CC482">
            <v>-178.99117799999658</v>
          </cell>
          <cell r="CD482">
            <v>-199.59460399998352</v>
          </cell>
          <cell r="CE482">
            <v>-569.22420599986799</v>
          </cell>
          <cell r="CF482">
            <v>-95.937279000005219</v>
          </cell>
          <cell r="CG482">
            <v>-126.66358299998683</v>
          </cell>
          <cell r="CH482">
            <v>-112.96948899999552</v>
          </cell>
          <cell r="CI482">
            <v>-11.69243500000448</v>
          </cell>
          <cell r="CJ482">
            <v>-2.7292760000054841</v>
          </cell>
          <cell r="CK482">
            <v>-4.5775969999958761</v>
          </cell>
          <cell r="CL482">
            <v>-9.5623599999962607</v>
          </cell>
          <cell r="CM482">
            <v>-73.561384000000544</v>
          </cell>
          <cell r="CN482">
            <v>-14.602479999986826</v>
          </cell>
          <cell r="CO482">
            <v>-56.18774900000426</v>
          </cell>
          <cell r="CP482">
            <v>51.452266000007512</v>
          </cell>
          <cell r="CQ482">
            <v>-112.19284000000334</v>
          </cell>
          <cell r="CR482">
            <v>-1053.5840340000577</v>
          </cell>
          <cell r="CS482">
            <v>-119.94284099999641</v>
          </cell>
          <cell r="CT482">
            <v>-118.95317399999476</v>
          </cell>
          <cell r="CU482">
            <v>-98.700700999994297</v>
          </cell>
          <cell r="CV482">
            <v>-46.537481999999727</v>
          </cell>
          <cell r="CW482">
            <v>-36.217501999999513</v>
          </cell>
          <cell r="CX482">
            <v>-16.287345999997342</v>
          </cell>
          <cell r="CY482">
            <v>-156.75027899999986</v>
          </cell>
          <cell r="CZ482">
            <v>-223.7350679999945</v>
          </cell>
          <cell r="DA482">
            <v>-7.2652600000001257</v>
          </cell>
          <cell r="DB482">
            <v>-79.223645999998553</v>
          </cell>
          <cell r="DC482">
            <v>-17.543089999991935</v>
          </cell>
          <cell r="DD482">
            <v>-132.42764500000339</v>
          </cell>
          <cell r="DE482">
            <v>-1178.0894280000357</v>
          </cell>
          <cell r="DF482">
            <v>-146.84425400001055</v>
          </cell>
          <cell r="DG482">
            <v>-80.473104999997304</v>
          </cell>
          <cell r="DH482">
            <v>-129.23719400001573</v>
          </cell>
          <cell r="DI482">
            <v>-23.152035000006435</v>
          </cell>
          <cell r="DJ482">
            <v>-92.654722999999649</v>
          </cell>
          <cell r="DK482">
            <v>-78.514706000016304</v>
          </cell>
          <cell r="DL482">
            <v>-186.2664850000001</v>
          </cell>
          <cell r="DM482">
            <v>-87.909677999996347</v>
          </cell>
          <cell r="DN482">
            <v>-48.418001999991247</v>
          </cell>
          <cell r="DO482">
            <v>-73.844955999986269</v>
          </cell>
          <cell r="DP482">
            <v>-133.87129899999127</v>
          </cell>
          <cell r="DQ482">
            <v>-96.902990999995382</v>
          </cell>
          <cell r="DR482">
            <v>-1041.6085600000806</v>
          </cell>
          <cell r="DS482">
            <v>-92.05390100000659</v>
          </cell>
          <cell r="DT482">
            <v>-105.80865900000208</v>
          </cell>
          <cell r="DU482">
            <v>-214.35508599999594</v>
          </cell>
          <cell r="DV482">
            <v>-54.749236000003293</v>
          </cell>
          <cell r="DW482">
            <v>-46.146361999999499</v>
          </cell>
          <cell r="DX482">
            <v>-16.276054000016302</v>
          </cell>
          <cell r="DY482">
            <v>-57.520627999998396</v>
          </cell>
          <cell r="DZ482">
            <v>-114.39135299999907</v>
          </cell>
          <cell r="EA482">
            <v>-100.70921600000293</v>
          </cell>
          <cell r="EB482">
            <v>-61.359953000006499</v>
          </cell>
          <cell r="EC482">
            <v>-66.978719999999157</v>
          </cell>
          <cell r="ED482">
            <v>-111.25939199999266</v>
          </cell>
        </row>
        <row r="483">
          <cell r="C483" t="str">
            <v>Wyodak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-2978.0451400000602</v>
          </cell>
          <cell r="AF483">
            <v>0</v>
          </cell>
          <cell r="AG483">
            <v>0</v>
          </cell>
          <cell r="AH483">
            <v>-41.367859999998473</v>
          </cell>
          <cell r="AI483">
            <v>-764.87723000001279</v>
          </cell>
          <cell r="AJ483">
            <v>-550.79257000001962</v>
          </cell>
          <cell r="AK483">
            <v>-664.44620000000577</v>
          </cell>
          <cell r="AL483">
            <v>-195.20517000000109</v>
          </cell>
          <cell r="AM483">
            <v>-375.71736000000965</v>
          </cell>
          <cell r="AN483">
            <v>-210.71349000002374</v>
          </cell>
          <cell r="AO483">
            <v>-171.76800999999978</v>
          </cell>
          <cell r="AP483">
            <v>0</v>
          </cell>
          <cell r="AQ483">
            <v>-3.1572499999892898</v>
          </cell>
          <cell r="AR483">
            <v>-4821.12770000007</v>
          </cell>
          <cell r="AS483">
            <v>-72.949930000002496</v>
          </cell>
          <cell r="AT483">
            <v>60.642869999996037</v>
          </cell>
          <cell r="AU483">
            <v>-466.96684000000823</v>
          </cell>
          <cell r="AV483">
            <v>-209.34880000000703</v>
          </cell>
          <cell r="AW483">
            <v>-570.24501000001328</v>
          </cell>
          <cell r="AX483">
            <v>-499.10507000001962</v>
          </cell>
          <cell r="AY483">
            <v>-1235.0470999999961</v>
          </cell>
          <cell r="AZ483">
            <v>-942.18046000000322</v>
          </cell>
          <cell r="BA483">
            <v>-424.76773999998113</v>
          </cell>
          <cell r="BB483">
            <v>-266.04109000001336</v>
          </cell>
          <cell r="BC483">
            <v>-195.11853000000701</v>
          </cell>
          <cell r="BD483">
            <v>0</v>
          </cell>
          <cell r="BE483">
            <v>-4457.6662500000093</v>
          </cell>
          <cell r="BF483">
            <v>-17.49753000002238</v>
          </cell>
          <cell r="BG483">
            <v>-52.486659999995027</v>
          </cell>
          <cell r="BH483">
            <v>-387.58279000000039</v>
          </cell>
          <cell r="BI483">
            <v>-386.99257000000216</v>
          </cell>
          <cell r="BJ483">
            <v>-540.95131999999285</v>
          </cell>
          <cell r="BK483">
            <v>-569.21562999999151</v>
          </cell>
          <cell r="BL483">
            <v>-931.88289000000805</v>
          </cell>
          <cell r="BM483">
            <v>-647.36542999997619</v>
          </cell>
          <cell r="BN483">
            <v>-308.18689000001177</v>
          </cell>
          <cell r="BO483">
            <v>-399.33572000000277</v>
          </cell>
          <cell r="BP483">
            <v>-183.97473000001628</v>
          </cell>
          <cell r="BQ483">
            <v>-32.194089999975404</v>
          </cell>
          <cell r="BR483">
            <v>-4171.3704599998891</v>
          </cell>
          <cell r="BS483">
            <v>-4.947970000008354</v>
          </cell>
          <cell r="BT483">
            <v>-62.988449999989825</v>
          </cell>
          <cell r="BU483">
            <v>-286.88106000001426</v>
          </cell>
          <cell r="BV483">
            <v>-542.08346000000893</v>
          </cell>
          <cell r="BW483">
            <v>-410.34029000002192</v>
          </cell>
          <cell r="BX483">
            <v>-548.11695999998483</v>
          </cell>
          <cell r="BY483">
            <v>-999.41398000001209</v>
          </cell>
          <cell r="BZ483">
            <v>-413.39767000000575</v>
          </cell>
          <cell r="CA483">
            <v>-566.19356000001426</v>
          </cell>
          <cell r="CB483">
            <v>-125.81346000000485</v>
          </cell>
          <cell r="CC483">
            <v>-176.43163999999524</v>
          </cell>
          <cell r="CD483">
            <v>-34.761960000003455</v>
          </cell>
          <cell r="CE483">
            <v>-3731.8189999999013</v>
          </cell>
          <cell r="CF483">
            <v>-69.231529999990016</v>
          </cell>
          <cell r="CG483">
            <v>-101.29639000000316</v>
          </cell>
          <cell r="CH483">
            <v>-260.41419999999925</v>
          </cell>
          <cell r="CI483">
            <v>-151.86199999999371</v>
          </cell>
          <cell r="CJ483">
            <v>-541.67970000000787</v>
          </cell>
          <cell r="CK483">
            <v>-561.86813000001712</v>
          </cell>
          <cell r="CL483">
            <v>-692.73258000001078</v>
          </cell>
          <cell r="CM483">
            <v>-507.74015999998664</v>
          </cell>
          <cell r="CN483">
            <v>-432.72406999999657</v>
          </cell>
          <cell r="CO483">
            <v>-239.93891000002623</v>
          </cell>
          <cell r="CP483">
            <v>-105.50417000000016</v>
          </cell>
          <cell r="CQ483">
            <v>-66.827159999986179</v>
          </cell>
          <cell r="CR483">
            <v>-4583.8140500003938</v>
          </cell>
          <cell r="CS483">
            <v>-68.44226000001072</v>
          </cell>
          <cell r="CT483">
            <v>-323.82735999999568</v>
          </cell>
          <cell r="CU483">
            <v>-216.31969999999274</v>
          </cell>
          <cell r="CV483">
            <v>-166.69374999999127</v>
          </cell>
          <cell r="CW483">
            <v>-542.79550000000745</v>
          </cell>
          <cell r="CX483">
            <v>-443.0189900000114</v>
          </cell>
          <cell r="CY483">
            <v>-917.79559000002337</v>
          </cell>
          <cell r="CZ483">
            <v>-835.83413999999175</v>
          </cell>
          <cell r="DA483">
            <v>-458.52541000000201</v>
          </cell>
          <cell r="DB483">
            <v>-151.01173000002746</v>
          </cell>
          <cell r="DC483">
            <v>-360.55063000001246</v>
          </cell>
          <cell r="DD483">
            <v>-98.998989999992773</v>
          </cell>
          <cell r="DE483">
            <v>-3941.7735600001179</v>
          </cell>
          <cell r="DF483">
            <v>-86.791809999995166</v>
          </cell>
          <cell r="DG483">
            <v>-164.89433999999892</v>
          </cell>
          <cell r="DH483">
            <v>-232.31188000000839</v>
          </cell>
          <cell r="DI483">
            <v>-385.7728000000061</v>
          </cell>
          <cell r="DJ483">
            <v>-415.97355999998399</v>
          </cell>
          <cell r="DK483">
            <v>-437.1577099999995</v>
          </cell>
          <cell r="DL483">
            <v>-510.1545299999998</v>
          </cell>
          <cell r="DM483">
            <v>-694.77974999998696</v>
          </cell>
          <cell r="DN483">
            <v>-376.59318999998504</v>
          </cell>
          <cell r="DO483">
            <v>-260.01614999998128</v>
          </cell>
          <cell r="DP483">
            <v>-306.70309999998426</v>
          </cell>
          <cell r="DQ483">
            <v>-70.624739999999292</v>
          </cell>
          <cell r="DR483">
            <v>-4598.4561199997552</v>
          </cell>
          <cell r="DS483">
            <v>-179.88724999999977</v>
          </cell>
          <cell r="DT483">
            <v>-116.88075000001118</v>
          </cell>
          <cell r="DU483">
            <v>-351.04489000000467</v>
          </cell>
          <cell r="DV483">
            <v>-180.91332000000693</v>
          </cell>
          <cell r="DW483">
            <v>-312.75156999999308</v>
          </cell>
          <cell r="DX483">
            <v>-982.18882000001031</v>
          </cell>
          <cell r="DY483">
            <v>-967.54722999999649</v>
          </cell>
          <cell r="DZ483">
            <v>-466.70101000001887</v>
          </cell>
          <cell r="EA483">
            <v>-566.36363999999594</v>
          </cell>
          <cell r="EB483">
            <v>-237.53323999998975</v>
          </cell>
          <cell r="EC483">
            <v>-235.84674999999697</v>
          </cell>
          <cell r="ED483">
            <v>-0.79764999999315478</v>
          </cell>
        </row>
        <row r="484">
          <cell r="C484" t="str">
            <v>Ramp Loss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6">
          <cell r="A486" t="str">
            <v>Total Coal Generation</v>
          </cell>
          <cell r="F486">
            <v>-996.76845499966294</v>
          </cell>
          <cell r="G486">
            <v>-1616.3010510001332</v>
          </cell>
          <cell r="H486">
            <v>-3661.8463409994729</v>
          </cell>
          <cell r="I486">
            <v>-9466.6427229996771</v>
          </cell>
          <cell r="J486">
            <v>-7115.3737190002576</v>
          </cell>
          <cell r="K486">
            <v>-12559.037884999998</v>
          </cell>
          <cell r="L486">
            <v>-7622.8332989993505</v>
          </cell>
          <cell r="M486">
            <v>-12304.462930999696</v>
          </cell>
          <cell r="N486">
            <v>-13377.326710999478</v>
          </cell>
          <cell r="O486">
            <v>-9094.3078739997</v>
          </cell>
          <cell r="P486">
            <v>-6747.5741699999198</v>
          </cell>
          <cell r="Q486">
            <v>-4260.1889909999445</v>
          </cell>
          <cell r="R486">
            <v>-94425.515314005315</v>
          </cell>
          <cell r="S486">
            <v>-1098.7604970000684</v>
          </cell>
          <cell r="T486">
            <v>-2644.3950379993767</v>
          </cell>
          <cell r="U486">
            <v>-5478.4092120002024</v>
          </cell>
          <cell r="V486">
            <v>-8191.8733600000851</v>
          </cell>
          <cell r="W486">
            <v>-8765.5978009998798</v>
          </cell>
          <cell r="X486">
            <v>-10120.033383999951</v>
          </cell>
          <cell r="Y486">
            <v>-10960.650265000761</v>
          </cell>
          <cell r="Z486">
            <v>-15149.218191999942</v>
          </cell>
          <cell r="AA486">
            <v>-10965.871550000273</v>
          </cell>
          <cell r="AB486">
            <v>-10358.35190299945</v>
          </cell>
          <cell r="AC486">
            <v>-5037.6119479998015</v>
          </cell>
          <cell r="AD486">
            <v>-5654.7421639999375</v>
          </cell>
          <cell r="AE486">
            <v>-129211.26550599933</v>
          </cell>
          <cell r="AF486">
            <v>-7684.0770279988647</v>
          </cell>
          <cell r="AG486">
            <v>-10982.315183999948</v>
          </cell>
          <cell r="AH486">
            <v>-13370.401211000048</v>
          </cell>
          <cell r="AI486">
            <v>-11596.635872999672</v>
          </cell>
          <cell r="AJ486">
            <v>-11017.00756400032</v>
          </cell>
          <cell r="AK486">
            <v>-16520.687513999641</v>
          </cell>
          <cell r="AL486">
            <v>-15765.017766999546</v>
          </cell>
          <cell r="AM486">
            <v>-15417.829993000254</v>
          </cell>
          <cell r="AN486">
            <v>-7614.0731200003065</v>
          </cell>
          <cell r="AO486">
            <v>-8263.2912679994479</v>
          </cell>
          <cell r="AP486">
            <v>-4196.3052500006743</v>
          </cell>
          <cell r="AQ486">
            <v>-6783.6237339996733</v>
          </cell>
          <cell r="AR486">
            <v>-56069.037661999464</v>
          </cell>
          <cell r="AS486">
            <v>-5739.0935819996521</v>
          </cell>
          <cell r="AT486">
            <v>-1366.2300249999389</v>
          </cell>
          <cell r="AU486">
            <v>-5169.8891580004711</v>
          </cell>
          <cell r="AV486">
            <v>-2438.9744660002179</v>
          </cell>
          <cell r="AW486">
            <v>-3456.2203640001826</v>
          </cell>
          <cell r="AX486">
            <v>-3546.6147659998387</v>
          </cell>
          <cell r="AY486">
            <v>-7838.2167460001074</v>
          </cell>
          <cell r="AZ486">
            <v>-7482.4291400001384</v>
          </cell>
          <cell r="BA486">
            <v>-3731.6154489996843</v>
          </cell>
          <cell r="BB486">
            <v>-4383.2156219999306</v>
          </cell>
          <cell r="BC486">
            <v>-7018.6892570001073</v>
          </cell>
          <cell r="BD486">
            <v>-3897.8490869994275</v>
          </cell>
          <cell r="BE486">
            <v>-51455.802030000836</v>
          </cell>
          <cell r="BF486">
            <v>-6781.7388169998303</v>
          </cell>
          <cell r="BG486">
            <v>-5463.6465139999054</v>
          </cell>
          <cell r="BH486">
            <v>-3910.654526000144</v>
          </cell>
          <cell r="BI486">
            <v>-1948.8612330001779</v>
          </cell>
          <cell r="BJ486">
            <v>-3356.0539989997633</v>
          </cell>
          <cell r="BK486">
            <v>-3671.9707130002789</v>
          </cell>
          <cell r="BL486">
            <v>-6457.6684099999256</v>
          </cell>
          <cell r="BM486">
            <v>-3850.4933050000109</v>
          </cell>
          <cell r="BN486">
            <v>-2625.1995659996755</v>
          </cell>
          <cell r="BO486">
            <v>-3073.0404090001248</v>
          </cell>
          <cell r="BP486">
            <v>-5033.3397160000168</v>
          </cell>
          <cell r="BQ486">
            <v>-5283.1348220002837</v>
          </cell>
          <cell r="BR486">
            <v>-55642.481127999723</v>
          </cell>
          <cell r="BS486">
            <v>-7371.4260980002582</v>
          </cell>
          <cell r="BT486">
            <v>-4874.5327729999553</v>
          </cell>
          <cell r="BU486">
            <v>-3844.3683099998161</v>
          </cell>
          <cell r="BV486">
            <v>-2640.5643680000212</v>
          </cell>
          <cell r="BW486">
            <v>-2700.49160400033</v>
          </cell>
          <cell r="BX486">
            <v>-3798.2741580004804</v>
          </cell>
          <cell r="BY486">
            <v>-6382.6701199999079</v>
          </cell>
          <cell r="BZ486">
            <v>-4199.2427909998223</v>
          </cell>
          <cell r="CA486">
            <v>-3531.1332529999781</v>
          </cell>
          <cell r="CB486">
            <v>-3805.0288089998066</v>
          </cell>
          <cell r="CC486">
            <v>-6944.7155759995803</v>
          </cell>
          <cell r="CD486">
            <v>-5550.0332679995336</v>
          </cell>
          <cell r="CE486">
            <v>-51868.265262000263</v>
          </cell>
          <cell r="CF486">
            <v>-6555.9548840001225</v>
          </cell>
          <cell r="CG486">
            <v>-2568.1299899998121</v>
          </cell>
          <cell r="CH486">
            <v>-4204.8756619996857</v>
          </cell>
          <cell r="CI486">
            <v>-2473.9399089997169</v>
          </cell>
          <cell r="CJ486">
            <v>-2697.9510250000749</v>
          </cell>
          <cell r="CK486">
            <v>-2788.0419079998974</v>
          </cell>
          <cell r="CL486">
            <v>-6919.7381100002676</v>
          </cell>
          <cell r="CM486">
            <v>-5133.3410919997841</v>
          </cell>
          <cell r="CN486">
            <v>-3333.0386529997922</v>
          </cell>
          <cell r="CO486">
            <v>-4639.9474539998919</v>
          </cell>
          <cell r="CP486">
            <v>-4659.4700840003788</v>
          </cell>
          <cell r="CQ486">
            <v>-5893.8364909999073</v>
          </cell>
          <cell r="CR486">
            <v>-56973.281395997852</v>
          </cell>
          <cell r="CS486">
            <v>-3391.8802640000358</v>
          </cell>
          <cell r="CT486">
            <v>-4819.9368869997561</v>
          </cell>
          <cell r="CU486">
            <v>-5128.3390719997697</v>
          </cell>
          <cell r="CV486">
            <v>-1925.5786559998523</v>
          </cell>
          <cell r="CW486">
            <v>-3763.270915000001</v>
          </cell>
          <cell r="CX486">
            <v>-3215.80165199982</v>
          </cell>
          <cell r="CY486">
            <v>-9431.1395080001093</v>
          </cell>
          <cell r="CZ486">
            <v>-6721.0035769995302</v>
          </cell>
          <cell r="DA486">
            <v>-3589.5134349998552</v>
          </cell>
          <cell r="DB486">
            <v>-4085.8303509997204</v>
          </cell>
          <cell r="DC486">
            <v>-4778.2626009997912</v>
          </cell>
          <cell r="DD486">
            <v>-6122.7244780003093</v>
          </cell>
          <cell r="DE486">
            <v>-65671.865164000541</v>
          </cell>
          <cell r="DF486">
            <v>-6974.601266999729</v>
          </cell>
          <cell r="DG486">
            <v>-5833.1974410000257</v>
          </cell>
          <cell r="DH486">
            <v>-4546.1596019996796</v>
          </cell>
          <cell r="DI486">
            <v>-2453.0861129998229</v>
          </cell>
          <cell r="DJ486">
            <v>-3409.8827359999996</v>
          </cell>
          <cell r="DK486">
            <v>-4423.9722629999742</v>
          </cell>
          <cell r="DL486">
            <v>-8607.7967799995095</v>
          </cell>
          <cell r="DM486">
            <v>-8253.7511870004237</v>
          </cell>
          <cell r="DN486">
            <v>-3503.577130000107</v>
          </cell>
          <cell r="DO486">
            <v>-4473.3073229999281</v>
          </cell>
          <cell r="DP486">
            <v>-7292.7775679994375</v>
          </cell>
          <cell r="DQ486">
            <v>-5899.755753999576</v>
          </cell>
          <cell r="DR486">
            <v>-64968.497784998268</v>
          </cell>
          <cell r="DS486">
            <v>-7193.2175400000997</v>
          </cell>
          <cell r="DT486">
            <v>-6202.8601110000163</v>
          </cell>
          <cell r="DU486">
            <v>-4426.0692829997279</v>
          </cell>
          <cell r="DV486">
            <v>-2516.4876659996808</v>
          </cell>
          <cell r="DW486">
            <v>-4281.7417180000339</v>
          </cell>
          <cell r="DX486">
            <v>-4335.6853599997703</v>
          </cell>
          <cell r="DY486">
            <v>-9940.8424720000476</v>
          </cell>
          <cell r="DZ486">
            <v>-7181.2968770009466</v>
          </cell>
          <cell r="EA486">
            <v>-4179.7092470000498</v>
          </cell>
          <cell r="EB486">
            <v>-3920.9682219997048</v>
          </cell>
          <cell r="EC486">
            <v>-4667.8943320000544</v>
          </cell>
          <cell r="ED486">
            <v>-6121.7249569999985</v>
          </cell>
        </row>
        <row r="488">
          <cell r="A488" t="str">
            <v>Gas Generation</v>
          </cell>
        </row>
        <row r="489">
          <cell r="C489" t="str">
            <v>Chehalis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-47.000500000081956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-47.000500000023749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-1540.0637500000012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-1540.0637500000012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-1399.7098599999445</v>
          </cell>
          <cell r="AS489">
            <v>0</v>
          </cell>
          <cell r="AT489">
            <v>0</v>
          </cell>
          <cell r="AU489">
            <v>0</v>
          </cell>
          <cell r="AV489">
            <v>-103.00380000000587</v>
          </cell>
          <cell r="AW489">
            <v>0</v>
          </cell>
          <cell r="AX489">
            <v>0</v>
          </cell>
          <cell r="AY489">
            <v>-745.16904999996768</v>
          </cell>
          <cell r="AZ489">
            <v>-551.53701000000001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-1852.150009999983</v>
          </cell>
          <cell r="BF489">
            <v>0</v>
          </cell>
          <cell r="BG489">
            <v>0</v>
          </cell>
          <cell r="BH489">
            <v>0</v>
          </cell>
          <cell r="BI489">
            <v>-425.27559999999357</v>
          </cell>
          <cell r="BJ489">
            <v>0</v>
          </cell>
          <cell r="BK489">
            <v>0</v>
          </cell>
          <cell r="BL489">
            <v>-824.87815999996383</v>
          </cell>
          <cell r="BM489">
            <v>-480.19062000000849</v>
          </cell>
          <cell r="BN489">
            <v>-121.80562999998801</v>
          </cell>
          <cell r="BO489">
            <v>0</v>
          </cell>
          <cell r="BP489">
            <v>0</v>
          </cell>
          <cell r="BQ489">
            <v>0</v>
          </cell>
          <cell r="BR489">
            <v>-1685.9698999999091</v>
          </cell>
          <cell r="BS489">
            <v>0</v>
          </cell>
          <cell r="BT489">
            <v>0</v>
          </cell>
          <cell r="BU489">
            <v>0</v>
          </cell>
          <cell r="BV489">
            <v>-167.39269000000786</v>
          </cell>
          <cell r="BW489">
            <v>0</v>
          </cell>
          <cell r="BX489">
            <v>0</v>
          </cell>
          <cell r="BY489">
            <v>-874.41057000000728</v>
          </cell>
          <cell r="BZ489">
            <v>-644.16663999998127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-1276.1167000000132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-732.35320000001229</v>
          </cell>
          <cell r="CM489">
            <v>-543.76350000000093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-164.35046000001603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-164.35046000001603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-123.76720999999088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-123.76720999999088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-152.70470999999088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-152.70470999999088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C490" t="str">
            <v>Cholla - Gas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Currant Creek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-329.0966999999946</v>
          </cell>
          <cell r="M491">
            <v>-36.033660000015516</v>
          </cell>
          <cell r="N491">
            <v>-32.30253200000152</v>
          </cell>
          <cell r="O491">
            <v>0</v>
          </cell>
          <cell r="P491">
            <v>0</v>
          </cell>
          <cell r="Q491">
            <v>0</v>
          </cell>
          <cell r="R491">
            <v>-671.181081000017</v>
          </cell>
          <cell r="S491">
            <v>0</v>
          </cell>
          <cell r="T491">
            <v>-11.19249900000068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-283.12317999999505</v>
          </cell>
          <cell r="Z491">
            <v>-376.86540200002491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-13.308145999999397</v>
          </cell>
          <cell r="AF491">
            <v>0</v>
          </cell>
          <cell r="AG491">
            <v>-6</v>
          </cell>
          <cell r="AH491">
            <v>-7.3081460000003062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-332.56491999997525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-332.56491999997525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Gadsby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-25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-25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Gadsby CT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30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10</v>
          </cell>
          <cell r="X493">
            <v>0</v>
          </cell>
          <cell r="Y493">
            <v>0</v>
          </cell>
          <cell r="Z493">
            <v>0</v>
          </cell>
          <cell r="AA493">
            <v>10</v>
          </cell>
          <cell r="AB493">
            <v>10</v>
          </cell>
          <cell r="AC493">
            <v>0</v>
          </cell>
          <cell r="AD493">
            <v>0</v>
          </cell>
          <cell r="AE493">
            <v>30.000008000002708</v>
          </cell>
          <cell r="AF493">
            <v>20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10.00000799999907</v>
          </cell>
          <cell r="AO493">
            <v>0</v>
          </cell>
          <cell r="AP493">
            <v>0</v>
          </cell>
          <cell r="AQ493">
            <v>0</v>
          </cell>
          <cell r="AR493">
            <v>160</v>
          </cell>
          <cell r="AS493">
            <v>100</v>
          </cell>
          <cell r="AT493">
            <v>30</v>
          </cell>
          <cell r="AU493">
            <v>0</v>
          </cell>
          <cell r="AV493">
            <v>20</v>
          </cell>
          <cell r="AW493">
            <v>-10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20</v>
          </cell>
          <cell r="BD493">
            <v>0</v>
          </cell>
          <cell r="BE493">
            <v>110</v>
          </cell>
          <cell r="BF493">
            <v>0</v>
          </cell>
          <cell r="BG493">
            <v>80</v>
          </cell>
          <cell r="BH493">
            <v>30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30</v>
          </cell>
          <cell r="BS493">
            <v>10</v>
          </cell>
          <cell r="BT493">
            <v>0</v>
          </cell>
          <cell r="BU493">
            <v>10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10</v>
          </cell>
          <cell r="CD493">
            <v>0</v>
          </cell>
          <cell r="CE493">
            <v>50</v>
          </cell>
          <cell r="CF493">
            <v>10</v>
          </cell>
          <cell r="CG493">
            <v>0</v>
          </cell>
          <cell r="CH493">
            <v>10</v>
          </cell>
          <cell r="CI493">
            <v>20</v>
          </cell>
          <cell r="CJ493">
            <v>0</v>
          </cell>
          <cell r="CK493">
            <v>30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-20</v>
          </cell>
          <cell r="CQ493">
            <v>0</v>
          </cell>
          <cell r="CR493">
            <v>40</v>
          </cell>
          <cell r="CS493">
            <v>0</v>
          </cell>
          <cell r="CT493">
            <v>0</v>
          </cell>
          <cell r="CU493">
            <v>30</v>
          </cell>
          <cell r="CV493">
            <v>0</v>
          </cell>
          <cell r="CW493">
            <v>20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-10</v>
          </cell>
          <cell r="DE493">
            <v>30</v>
          </cell>
          <cell r="DF493">
            <v>0</v>
          </cell>
          <cell r="DG493">
            <v>0</v>
          </cell>
          <cell r="DH493">
            <v>-10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20</v>
          </cell>
          <cell r="DP493">
            <v>20</v>
          </cell>
          <cell r="DQ493">
            <v>0</v>
          </cell>
          <cell r="DR493">
            <v>-50</v>
          </cell>
          <cell r="DS493">
            <v>0</v>
          </cell>
          <cell r="DT493">
            <v>0</v>
          </cell>
          <cell r="DU493">
            <v>-10</v>
          </cell>
          <cell r="DV493">
            <v>-20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-20</v>
          </cell>
          <cell r="ED493">
            <v>0</v>
          </cell>
        </row>
        <row r="494">
          <cell r="C494" t="str">
            <v>Hermiston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-2058.1109599997289</v>
          </cell>
          <cell r="AF494">
            <v>0</v>
          </cell>
          <cell r="AG494">
            <v>-46.939339999982622</v>
          </cell>
          <cell r="AH494">
            <v>-104.10811000000103</v>
          </cell>
          <cell r="AI494">
            <v>-587.75832999999693</v>
          </cell>
          <cell r="AJ494">
            <v>0</v>
          </cell>
          <cell r="AK494">
            <v>-104.50299000000086</v>
          </cell>
          <cell r="AL494">
            <v>-276.88688999999431</v>
          </cell>
          <cell r="AM494">
            <v>-207.90992999999435</v>
          </cell>
          <cell r="AN494">
            <v>-198.47010999999475</v>
          </cell>
          <cell r="AO494">
            <v>-4.7494200000073761</v>
          </cell>
          <cell r="AP494">
            <v>-331.20212999999058</v>
          </cell>
          <cell r="AQ494">
            <v>-195.58371000000625</v>
          </cell>
          <cell r="AR494">
            <v>-998.01681999978609</v>
          </cell>
          <cell r="AS494">
            <v>-218.78188999998383</v>
          </cell>
          <cell r="AT494">
            <v>-73.30081000001519</v>
          </cell>
          <cell r="AU494">
            <v>-57.796570000005886</v>
          </cell>
          <cell r="AV494">
            <v>-77.948059999995166</v>
          </cell>
          <cell r="AW494">
            <v>-57.995859999999993</v>
          </cell>
          <cell r="AX494">
            <v>-17.196529999986524</v>
          </cell>
          <cell r="AY494">
            <v>-64.766529999993509</v>
          </cell>
          <cell r="AZ494">
            <v>-16.811019999993732</v>
          </cell>
          <cell r="BA494">
            <v>-2.7909700000018347</v>
          </cell>
          <cell r="BB494">
            <v>-85.345689999987371</v>
          </cell>
          <cell r="BC494">
            <v>-110.08402999999817</v>
          </cell>
          <cell r="BD494">
            <v>-215.19886000000406</v>
          </cell>
          <cell r="BE494">
            <v>-1018.2130800003652</v>
          </cell>
          <cell r="BF494">
            <v>-161.90312999999151</v>
          </cell>
          <cell r="BG494">
            <v>-110.83264999999665</v>
          </cell>
          <cell r="BH494">
            <v>-63.653060000011465</v>
          </cell>
          <cell r="BI494">
            <v>-105.74676999999792</v>
          </cell>
          <cell r="BJ494">
            <v>0</v>
          </cell>
          <cell r="BK494">
            <v>0</v>
          </cell>
          <cell r="BL494">
            <v>-84.465970000004745</v>
          </cell>
          <cell r="BM494">
            <v>-75.022670000005746</v>
          </cell>
          <cell r="BN494">
            <v>0</v>
          </cell>
          <cell r="BO494">
            <v>-106.57274000000325</v>
          </cell>
          <cell r="BP494">
            <v>-222.37853000001633</v>
          </cell>
          <cell r="BQ494">
            <v>-87.63756000000285</v>
          </cell>
          <cell r="BR494">
            <v>-1275.8904100002255</v>
          </cell>
          <cell r="BS494">
            <v>-144.01324000000022</v>
          </cell>
          <cell r="BT494">
            <v>-301.25394999998389</v>
          </cell>
          <cell r="BU494">
            <v>-115.43873999998323</v>
          </cell>
          <cell r="BV494">
            <v>-53.951860000001034</v>
          </cell>
          <cell r="BW494">
            <v>0</v>
          </cell>
          <cell r="BX494">
            <v>-29.320879999999306</v>
          </cell>
          <cell r="BY494">
            <v>-33.600189999997383</v>
          </cell>
          <cell r="BZ494">
            <v>-147.89206000001286</v>
          </cell>
          <cell r="CA494">
            <v>19.179579999996349</v>
          </cell>
          <cell r="CB494">
            <v>-113.5658799999801</v>
          </cell>
          <cell r="CC494">
            <v>-291.82183000000077</v>
          </cell>
          <cell r="CD494">
            <v>-64.211360000015702</v>
          </cell>
          <cell r="CE494">
            <v>-1353.4606800002512</v>
          </cell>
          <cell r="CF494">
            <v>-181.8941899999918</v>
          </cell>
          <cell r="CG494">
            <v>-289.968120000005</v>
          </cell>
          <cell r="CH494">
            <v>-62.15612999998848</v>
          </cell>
          <cell r="CI494">
            <v>-29.238990000012564</v>
          </cell>
          <cell r="CJ494">
            <v>0</v>
          </cell>
          <cell r="CK494">
            <v>-42.56532999999763</v>
          </cell>
          <cell r="CL494">
            <v>-103.76516999999876</v>
          </cell>
          <cell r="CM494">
            <v>-85.100749999983236</v>
          </cell>
          <cell r="CN494">
            <v>-24.349860000016633</v>
          </cell>
          <cell r="CO494">
            <v>-150.84360999998171</v>
          </cell>
          <cell r="CP494">
            <v>-221.20590000000084</v>
          </cell>
          <cell r="CQ494">
            <v>-162.37262999999803</v>
          </cell>
          <cell r="CR494">
            <v>-847.46866000024602</v>
          </cell>
          <cell r="CS494">
            <v>-144.21047999997973</v>
          </cell>
          <cell r="CT494">
            <v>-25.619999999995343</v>
          </cell>
          <cell r="CU494">
            <v>-29.682620000006864</v>
          </cell>
          <cell r="CV494">
            <v>-8.342160000000149</v>
          </cell>
          <cell r="CW494">
            <v>0</v>
          </cell>
          <cell r="CX494">
            <v>0</v>
          </cell>
          <cell r="CY494">
            <v>-113.66748999999254</v>
          </cell>
          <cell r="CZ494">
            <v>-91.430790000013076</v>
          </cell>
          <cell r="DA494">
            <v>-174.40748999998323</v>
          </cell>
          <cell r="DB494">
            <v>-158.29881999999634</v>
          </cell>
          <cell r="DC494">
            <v>-77.213030000013532</v>
          </cell>
          <cell r="DD494">
            <v>-24.595780000003288</v>
          </cell>
          <cell r="DE494">
            <v>-591.84256000025198</v>
          </cell>
          <cell r="DF494">
            <v>-56.670339999982389</v>
          </cell>
          <cell r="DG494">
            <v>-46.137939999985974</v>
          </cell>
          <cell r="DH494">
            <v>-5.7298300000256859</v>
          </cell>
          <cell r="DI494">
            <v>44.261349999986123</v>
          </cell>
          <cell r="DJ494">
            <v>0</v>
          </cell>
          <cell r="DK494">
            <v>-40.857040000002598</v>
          </cell>
          <cell r="DL494">
            <v>-143.61768999998458</v>
          </cell>
          <cell r="DM494">
            <v>-93.813629999989644</v>
          </cell>
          <cell r="DN494">
            <v>-118.46012000000337</v>
          </cell>
          <cell r="DO494">
            <v>-88.821649999998044</v>
          </cell>
          <cell r="DP494">
            <v>-20.461509999993723</v>
          </cell>
          <cell r="DQ494">
            <v>-21.534159999981057</v>
          </cell>
          <cell r="DR494">
            <v>-534.50370999984443</v>
          </cell>
          <cell r="DS494">
            <v>-19.117920000018785</v>
          </cell>
          <cell r="DT494">
            <v>-56.005199999985052</v>
          </cell>
          <cell r="DU494">
            <v>-0.21358999999938533</v>
          </cell>
          <cell r="DV494">
            <v>-11.853029999998398</v>
          </cell>
          <cell r="DW494">
            <v>0</v>
          </cell>
          <cell r="DX494">
            <v>-93.126749999995809</v>
          </cell>
          <cell r="DY494">
            <v>-141.18396999998367</v>
          </cell>
          <cell r="DZ494">
            <v>-72.394979999982752</v>
          </cell>
          <cell r="EA494">
            <v>-103.97999999998137</v>
          </cell>
          <cell r="EB494">
            <v>0</v>
          </cell>
          <cell r="EC494">
            <v>-27.494740000023739</v>
          </cell>
          <cell r="ED494">
            <v>-9.1335300000209827</v>
          </cell>
        </row>
        <row r="495">
          <cell r="C495" t="str">
            <v>Lake Side 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-1177.9933600000222</v>
          </cell>
          <cell r="K495">
            <v>-882.71215000003576</v>
          </cell>
          <cell r="L495">
            <v>-15.059570000041276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-251.52552999998443</v>
          </cell>
          <cell r="R495">
            <v>-1836.6053399997763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-1098.7445500000031</v>
          </cell>
          <cell r="Y495">
            <v>-437.00525000004563</v>
          </cell>
          <cell r="Z495">
            <v>-271.11731999996118</v>
          </cell>
          <cell r="AA495">
            <v>-29.738219999999274</v>
          </cell>
          <cell r="AB495">
            <v>0</v>
          </cell>
          <cell r="AC495">
            <v>0</v>
          </cell>
          <cell r="AD495">
            <v>0</v>
          </cell>
          <cell r="AE495">
            <v>-695.01632999995491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-695.01632999995491</v>
          </cell>
          <cell r="AO495">
            <v>0</v>
          </cell>
          <cell r="AP495">
            <v>0</v>
          </cell>
          <cell r="AQ495">
            <v>0</v>
          </cell>
          <cell r="AR495">
            <v>-1517.1147799999453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-931.96695999999065</v>
          </cell>
          <cell r="AZ495">
            <v>-450.54787000000942</v>
          </cell>
          <cell r="BA495">
            <v>-134.59995000000345</v>
          </cell>
          <cell r="BB495">
            <v>0</v>
          </cell>
          <cell r="BC495">
            <v>0</v>
          </cell>
          <cell r="BD495">
            <v>0</v>
          </cell>
          <cell r="BE495">
            <v>-2119.652499999851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-1206.5016599999508</v>
          </cell>
          <cell r="BM495">
            <v>-151.28289000003133</v>
          </cell>
          <cell r="BN495">
            <v>-461.39895000000251</v>
          </cell>
          <cell r="BO495">
            <v>-300.46899999998277</v>
          </cell>
          <cell r="BP495">
            <v>0</v>
          </cell>
          <cell r="BQ495">
            <v>0</v>
          </cell>
          <cell r="BR495">
            <v>-2061.7767899999162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-1027.5486200000159</v>
          </cell>
          <cell r="BZ495">
            <v>-831.88609000004362</v>
          </cell>
          <cell r="CA495">
            <v>-202.34207999997307</v>
          </cell>
          <cell r="CB495">
            <v>0</v>
          </cell>
          <cell r="CC495">
            <v>0</v>
          </cell>
          <cell r="CD495">
            <v>0</v>
          </cell>
          <cell r="CE495">
            <v>-4691.4186699995771</v>
          </cell>
          <cell r="CF495">
            <v>-818.64781999995466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-1336.1568499999703</v>
          </cell>
          <cell r="CM495">
            <v>-1073.247880000039</v>
          </cell>
          <cell r="CN495">
            <v>-192.06375999999</v>
          </cell>
          <cell r="CO495">
            <v>0</v>
          </cell>
          <cell r="CP495">
            <v>0</v>
          </cell>
          <cell r="CQ495">
            <v>-1271.3023600000306</v>
          </cell>
          <cell r="CR495">
            <v>-5380.8153400002047</v>
          </cell>
          <cell r="CS495">
            <v>-689.38971000001766</v>
          </cell>
          <cell r="CT495">
            <v>-146.25997000001371</v>
          </cell>
          <cell r="CU495">
            <v>0</v>
          </cell>
          <cell r="CV495">
            <v>-355.71399999997811</v>
          </cell>
          <cell r="CW495">
            <v>0</v>
          </cell>
          <cell r="CX495">
            <v>0</v>
          </cell>
          <cell r="CY495">
            <v>-1201.2129700000514</v>
          </cell>
          <cell r="CZ495">
            <v>-978.48765999998432</v>
          </cell>
          <cell r="DA495">
            <v>-586.46542999998201</v>
          </cell>
          <cell r="DB495">
            <v>-450.59391999998479</v>
          </cell>
          <cell r="DC495">
            <v>-396.17083999997703</v>
          </cell>
          <cell r="DD495">
            <v>-576.52084000001196</v>
          </cell>
          <cell r="DE495">
            <v>-2761.9991800000425</v>
          </cell>
          <cell r="DF495">
            <v>-203.88499999995111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-1084.1845200000098</v>
          </cell>
          <cell r="DM495">
            <v>-624.61963999993168</v>
          </cell>
          <cell r="DN495">
            <v>-549.71192999999039</v>
          </cell>
          <cell r="DO495">
            <v>-92.58049000002211</v>
          </cell>
          <cell r="DP495">
            <v>0</v>
          </cell>
          <cell r="DQ495">
            <v>-207.01760000002105</v>
          </cell>
          <cell r="DR495">
            <v>-5645.5602399997879</v>
          </cell>
          <cell r="DS495">
            <v>-232.59389999997802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-4021.3389800000004</v>
          </cell>
          <cell r="DZ495">
            <v>-669.66315000003669</v>
          </cell>
          <cell r="EA495">
            <v>-417.31643999996595</v>
          </cell>
          <cell r="EB495">
            <v>-90.041460000007646</v>
          </cell>
          <cell r="EC495">
            <v>-165.48946999997133</v>
          </cell>
          <cell r="ED495">
            <v>-49.116840000031516</v>
          </cell>
        </row>
        <row r="496">
          <cell r="C496" t="str">
            <v>Lake Side 2</v>
          </cell>
          <cell r="F496">
            <v>0</v>
          </cell>
          <cell r="G496">
            <v>-24.313439999998081</v>
          </cell>
          <cell r="H496">
            <v>0</v>
          </cell>
          <cell r="I496">
            <v>-486.12059999996563</v>
          </cell>
          <cell r="J496">
            <v>-1032.881240000017</v>
          </cell>
          <cell r="K496">
            <v>-989.91208999999799</v>
          </cell>
          <cell r="L496">
            <v>-478.93022999999812</v>
          </cell>
          <cell r="M496">
            <v>0</v>
          </cell>
          <cell r="N496">
            <v>-265.16506999998819</v>
          </cell>
          <cell r="O496">
            <v>0</v>
          </cell>
          <cell r="P496">
            <v>-30.932720000040717</v>
          </cell>
          <cell r="Q496">
            <v>-42.818009999988135</v>
          </cell>
          <cell r="R496">
            <v>-3305.3028100002557</v>
          </cell>
          <cell r="S496">
            <v>-33.719869999971706</v>
          </cell>
          <cell r="T496">
            <v>-56.994520000007469</v>
          </cell>
          <cell r="U496">
            <v>-182.45855999999912</v>
          </cell>
          <cell r="V496">
            <v>-529.06445000000531</v>
          </cell>
          <cell r="W496">
            <v>-320.05099999997765</v>
          </cell>
          <cell r="X496">
            <v>-667.30199999996694</v>
          </cell>
          <cell r="Y496">
            <v>-303.78077000001213</v>
          </cell>
          <cell r="Z496">
            <v>-410.50322999997297</v>
          </cell>
          <cell r="AA496">
            <v>-430.84804000001168</v>
          </cell>
          <cell r="AB496">
            <v>-8.2833600000012666</v>
          </cell>
          <cell r="AC496">
            <v>-21.986810000031255</v>
          </cell>
          <cell r="AD496">
            <v>-340.31020000000717</v>
          </cell>
          <cell r="AE496">
            <v>-23030.129209999926</v>
          </cell>
          <cell r="AF496">
            <v>-576.9584699999541</v>
          </cell>
          <cell r="AG496">
            <v>-180.81554999999935</v>
          </cell>
          <cell r="AH496">
            <v>7370.9285199999576</v>
          </cell>
          <cell r="AI496">
            <v>-771.42842999999993</v>
          </cell>
          <cell r="AJ496">
            <v>-2685.7056800000137</v>
          </cell>
          <cell r="AK496">
            <v>-1797.7612499999814</v>
          </cell>
          <cell r="AL496">
            <v>-896.64225999999326</v>
          </cell>
          <cell r="AM496">
            <v>-1873.3081099999836</v>
          </cell>
          <cell r="AN496">
            <v>-5596.0091900000116</v>
          </cell>
          <cell r="AO496">
            <v>-4852.4495500000194</v>
          </cell>
          <cell r="AP496">
            <v>-10147.193599999999</v>
          </cell>
          <cell r="AQ496">
            <v>-1022.7856399999582</v>
          </cell>
          <cell r="AR496">
            <v>-26294.649660000112</v>
          </cell>
          <cell r="AS496">
            <v>-4176.4654999999912</v>
          </cell>
          <cell r="AT496">
            <v>-13617.255999999994</v>
          </cell>
          <cell r="AU496">
            <v>-218.56514000002062</v>
          </cell>
          <cell r="AV496">
            <v>-467.43586999998661</v>
          </cell>
          <cell r="AW496">
            <v>-448.11443999997573</v>
          </cell>
          <cell r="AX496">
            <v>-238.06641000002855</v>
          </cell>
          <cell r="AY496">
            <v>-106.75680999999167</v>
          </cell>
          <cell r="AZ496">
            <v>-274.31067999999505</v>
          </cell>
          <cell r="BA496">
            <v>-1018.1055700000143</v>
          </cell>
          <cell r="BB496">
            <v>-112.74877000000561</v>
          </cell>
          <cell r="BC496">
            <v>-308.8049100000062</v>
          </cell>
          <cell r="BD496">
            <v>-5308.0195599999861</v>
          </cell>
          <cell r="BE496">
            <v>-9693.699640000239</v>
          </cell>
          <cell r="BF496">
            <v>-1397.0337000000291</v>
          </cell>
          <cell r="BG496">
            <v>-835.90200000000186</v>
          </cell>
          <cell r="BH496">
            <v>-673.35829000000376</v>
          </cell>
          <cell r="BI496">
            <v>-133.05066999996779</v>
          </cell>
          <cell r="BJ496">
            <v>-397.62077000003774</v>
          </cell>
          <cell r="BK496">
            <v>-852.18463999999221</v>
          </cell>
          <cell r="BL496">
            <v>-845.83546000003116</v>
          </cell>
          <cell r="BM496">
            <v>-810.47258000000147</v>
          </cell>
          <cell r="BN496">
            <v>-684.27337000000989</v>
          </cell>
          <cell r="BO496">
            <v>-437.0771399999503</v>
          </cell>
          <cell r="BP496">
            <v>-1346.1200000000536</v>
          </cell>
          <cell r="BQ496">
            <v>-1280.7710200000438</v>
          </cell>
          <cell r="BR496">
            <v>-7706.789779999759</v>
          </cell>
          <cell r="BS496">
            <v>-833.53682999999728</v>
          </cell>
          <cell r="BT496">
            <v>-462.43061999999918</v>
          </cell>
          <cell r="BU496">
            <v>-471.73132000002079</v>
          </cell>
          <cell r="BV496">
            <v>18.711910000012722</v>
          </cell>
          <cell r="BW496">
            <v>-632.01065999997081</v>
          </cell>
          <cell r="BX496">
            <v>-518.46913000004133</v>
          </cell>
          <cell r="BY496">
            <v>-474.47317000001203</v>
          </cell>
          <cell r="BZ496">
            <v>-1998.3056199999992</v>
          </cell>
          <cell r="CA496">
            <v>6.3845799999544397</v>
          </cell>
          <cell r="CB496">
            <v>-669.66432999999961</v>
          </cell>
          <cell r="CC496">
            <v>-614.58526000002166</v>
          </cell>
          <cell r="CD496">
            <v>-1056.6793300000136</v>
          </cell>
          <cell r="CE496">
            <v>-13973.717650000472</v>
          </cell>
          <cell r="CF496">
            <v>-469.77765999996336</v>
          </cell>
          <cell r="CG496">
            <v>-4114.7902400000021</v>
          </cell>
          <cell r="CH496">
            <v>-48.032809999946039</v>
          </cell>
          <cell r="CI496">
            <v>-202.20711000001756</v>
          </cell>
          <cell r="CJ496">
            <v>-434.4615600000252</v>
          </cell>
          <cell r="CK496">
            <v>-1092.1656599999988</v>
          </cell>
          <cell r="CL496">
            <v>-660.17869999998948</v>
          </cell>
          <cell r="CM496">
            <v>-819.85373999999138</v>
          </cell>
          <cell r="CN496">
            <v>-275.83464999997523</v>
          </cell>
          <cell r="CO496">
            <v>-528.86019999999553</v>
          </cell>
          <cell r="CP496">
            <v>-5067.5638100000215</v>
          </cell>
          <cell r="CQ496">
            <v>-259.99151000002166</v>
          </cell>
          <cell r="CR496">
            <v>-8685.1642699996009</v>
          </cell>
          <cell r="CS496">
            <v>-4972.3284499999718</v>
          </cell>
          <cell r="CT496">
            <v>-326.25753999996232</v>
          </cell>
          <cell r="CU496">
            <v>184.51312000001781</v>
          </cell>
          <cell r="CV496">
            <v>-74.502480000024661</v>
          </cell>
          <cell r="CW496">
            <v>-127.83258999994723</v>
          </cell>
          <cell r="CX496">
            <v>-787.63010000000941</v>
          </cell>
          <cell r="CY496">
            <v>-1427.4600399999763</v>
          </cell>
          <cell r="CZ496">
            <v>-819.46653999999398</v>
          </cell>
          <cell r="DA496">
            <v>-400.88036000001011</v>
          </cell>
          <cell r="DB496">
            <v>104.87278999999398</v>
          </cell>
          <cell r="DC496">
            <v>-37.545500000007451</v>
          </cell>
          <cell r="DD496">
            <v>-0.64657999994233251</v>
          </cell>
          <cell r="DE496">
            <v>-3622.3150200000964</v>
          </cell>
          <cell r="DF496">
            <v>0</v>
          </cell>
          <cell r="DG496">
            <v>-0.3270300000149291</v>
          </cell>
          <cell r="DH496">
            <v>-4.9652900000219233</v>
          </cell>
          <cell r="DI496">
            <v>47.805330000002868</v>
          </cell>
          <cell r="DJ496">
            <v>-716.38932999997633</v>
          </cell>
          <cell r="DK496">
            <v>-176.7911600000225</v>
          </cell>
          <cell r="DL496">
            <v>-2305.293079999974</v>
          </cell>
          <cell r="DM496">
            <v>-214.08397999999579</v>
          </cell>
          <cell r="DN496">
            <v>-248.49457999999868</v>
          </cell>
          <cell r="DO496">
            <v>-0.97630000003846362</v>
          </cell>
          <cell r="DP496">
            <v>-1.6392800000030547</v>
          </cell>
          <cell r="DQ496">
            <v>-1.1603200000245124</v>
          </cell>
          <cell r="DR496">
            <v>174.41982000088319</v>
          </cell>
          <cell r="DS496">
            <v>0</v>
          </cell>
          <cell r="DT496">
            <v>-0.27924999999231659</v>
          </cell>
          <cell r="DU496">
            <v>-4.9468700000434183</v>
          </cell>
          <cell r="DV496">
            <v>-199.95420999999624</v>
          </cell>
          <cell r="DW496">
            <v>1570.9632099999872</v>
          </cell>
          <cell r="DX496">
            <v>-129.95072000002256</v>
          </cell>
          <cell r="DY496">
            <v>-727.64854000002379</v>
          </cell>
          <cell r="DZ496">
            <v>-249.22048999997787</v>
          </cell>
          <cell r="EA496">
            <v>-81.878499999991618</v>
          </cell>
          <cell r="EB496">
            <v>-0.91354000003775582</v>
          </cell>
          <cell r="EC496">
            <v>-1.2307300000102259</v>
          </cell>
          <cell r="ED496">
            <v>-0.52053999999770895</v>
          </cell>
        </row>
        <row r="497">
          <cell r="C497" t="str">
            <v>Naughton - Gas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9">
          <cell r="A499" t="str">
            <v>Total Gas Generation</v>
          </cell>
          <cell r="F499">
            <v>0</v>
          </cell>
          <cell r="G499">
            <v>-24.313439999939874</v>
          </cell>
          <cell r="H499">
            <v>0</v>
          </cell>
          <cell r="I499">
            <v>-486.12059999996563</v>
          </cell>
          <cell r="J499">
            <v>-2200.874599999981</v>
          </cell>
          <cell r="K499">
            <v>-1872.6242400000338</v>
          </cell>
          <cell r="L499">
            <v>-823.08649999997579</v>
          </cell>
          <cell r="M499">
            <v>-36.033659999957308</v>
          </cell>
          <cell r="N499">
            <v>-297.46760200010613</v>
          </cell>
          <cell r="O499">
            <v>0</v>
          </cell>
          <cell r="P499">
            <v>-30.932720000040717</v>
          </cell>
          <cell r="Q499">
            <v>-294.34354000003077</v>
          </cell>
          <cell r="R499">
            <v>-5830.0897309985012</v>
          </cell>
          <cell r="S499">
            <v>-33.719869999971706</v>
          </cell>
          <cell r="T499">
            <v>-68.187019000004511</v>
          </cell>
          <cell r="U499">
            <v>-182.45855999999912</v>
          </cell>
          <cell r="V499">
            <v>-529.06445000006352</v>
          </cell>
          <cell r="W499">
            <v>-310.05099999997765</v>
          </cell>
          <cell r="X499">
            <v>-1766.04654999997</v>
          </cell>
          <cell r="Y499">
            <v>-1023.909200000111</v>
          </cell>
          <cell r="Z499">
            <v>-1105.4864519999828</v>
          </cell>
          <cell r="AA499">
            <v>-450.58625999989454</v>
          </cell>
          <cell r="AB499">
            <v>1.7166399999987334</v>
          </cell>
          <cell r="AC499">
            <v>-21.986810000031255</v>
          </cell>
          <cell r="AD499">
            <v>-340.31020000006538</v>
          </cell>
          <cell r="AE499">
            <v>-27306.62838799879</v>
          </cell>
          <cell r="AF499">
            <v>-556.9584699999541</v>
          </cell>
          <cell r="AG499">
            <v>-233.75488999998197</v>
          </cell>
          <cell r="AH499">
            <v>7259.5122639999609</v>
          </cell>
          <cell r="AI499">
            <v>-1359.1867599999532</v>
          </cell>
          <cell r="AJ499">
            <v>-2685.7056800000137</v>
          </cell>
          <cell r="AK499">
            <v>-1902.2642399999895</v>
          </cell>
          <cell r="AL499">
            <v>-1173.5291499999585</v>
          </cell>
          <cell r="AM499">
            <v>-3621.2817899999209</v>
          </cell>
          <cell r="AN499">
            <v>-6479.4956219999585</v>
          </cell>
          <cell r="AO499">
            <v>-4857.1989700000267</v>
          </cell>
          <cell r="AP499">
            <v>-10478.395729999989</v>
          </cell>
          <cell r="AQ499">
            <v>-1218.3693500000518</v>
          </cell>
          <cell r="AR499">
            <v>-30049.491120002232</v>
          </cell>
          <cell r="AS499">
            <v>-4295.247389999975</v>
          </cell>
          <cell r="AT499">
            <v>-13660.55680999998</v>
          </cell>
          <cell r="AU499">
            <v>-276.36171000002651</v>
          </cell>
          <cell r="AV499">
            <v>-628.38773000007495</v>
          </cell>
          <cell r="AW499">
            <v>-516.11030000000028</v>
          </cell>
          <cell r="AX499">
            <v>-255.26293999998597</v>
          </cell>
          <cell r="AY499">
            <v>-1848.6593499998562</v>
          </cell>
          <cell r="AZ499">
            <v>-1293.2065799999982</v>
          </cell>
          <cell r="BA499">
            <v>-1155.4964900000487</v>
          </cell>
          <cell r="BB499">
            <v>-198.09445999993477</v>
          </cell>
          <cell r="BC499">
            <v>-398.88894000003347</v>
          </cell>
          <cell r="BD499">
            <v>-5523.2184199999319</v>
          </cell>
          <cell r="BE499">
            <v>-14906.280149999075</v>
          </cell>
          <cell r="BF499">
            <v>-1558.9368300000206</v>
          </cell>
          <cell r="BG499">
            <v>-866.73464999999851</v>
          </cell>
          <cell r="BH499">
            <v>-707.01134999998612</v>
          </cell>
          <cell r="BI499">
            <v>-664.07303999993019</v>
          </cell>
          <cell r="BJ499">
            <v>-397.62077000003774</v>
          </cell>
          <cell r="BK499">
            <v>-852.18463999999221</v>
          </cell>
          <cell r="BL499">
            <v>-2961.6812499999069</v>
          </cell>
          <cell r="BM499">
            <v>-1849.5336800001096</v>
          </cell>
          <cell r="BN499">
            <v>-1267.4779499999713</v>
          </cell>
          <cell r="BO499">
            <v>-844.11887999996543</v>
          </cell>
          <cell r="BP499">
            <v>-1568.498530000099</v>
          </cell>
          <cell r="BQ499">
            <v>-1368.4085800000466</v>
          </cell>
          <cell r="BR499">
            <v>-12700.42688000109</v>
          </cell>
          <cell r="BS499">
            <v>-967.5500699999975</v>
          </cell>
          <cell r="BT499">
            <v>-763.68456999998307</v>
          </cell>
          <cell r="BU499">
            <v>-577.17006000003312</v>
          </cell>
          <cell r="BV499">
            <v>-202.63263999996707</v>
          </cell>
          <cell r="BW499">
            <v>-632.01065999997081</v>
          </cell>
          <cell r="BX499">
            <v>-547.79001000005519</v>
          </cell>
          <cell r="BY499">
            <v>-2410.03255000012</v>
          </cell>
          <cell r="BZ499">
            <v>-3622.2504100000951</v>
          </cell>
          <cell r="CA499">
            <v>-176.77792000002228</v>
          </cell>
          <cell r="CB499">
            <v>-783.23021000000881</v>
          </cell>
          <cell r="CC499">
            <v>-896.40708999999333</v>
          </cell>
          <cell r="CD499">
            <v>-1120.8906900000293</v>
          </cell>
          <cell r="CE499">
            <v>-21244.713700000197</v>
          </cell>
          <cell r="CF499">
            <v>-1460.3196699998807</v>
          </cell>
          <cell r="CG499">
            <v>-4404.7583600000362</v>
          </cell>
          <cell r="CH499">
            <v>-100.18893999990541</v>
          </cell>
          <cell r="CI499">
            <v>-211.44610000005923</v>
          </cell>
          <cell r="CJ499">
            <v>-434.46155999996699</v>
          </cell>
          <cell r="CK499">
            <v>-1104.7309900000109</v>
          </cell>
          <cell r="CL499">
            <v>-2832.4539199999999</v>
          </cell>
          <cell r="CM499">
            <v>-2521.9658700000728</v>
          </cell>
          <cell r="CN499">
            <v>-492.24827000009827</v>
          </cell>
          <cell r="CO499">
            <v>-679.70380999997724</v>
          </cell>
          <cell r="CP499">
            <v>-5308.7697100000223</v>
          </cell>
          <cell r="CQ499">
            <v>-1693.6664999999339</v>
          </cell>
          <cell r="CR499">
            <v>-15037.798729998991</v>
          </cell>
          <cell r="CS499">
            <v>-5805.9286400000565</v>
          </cell>
          <cell r="CT499">
            <v>-498.13751000002958</v>
          </cell>
          <cell r="CU499">
            <v>184.83049999998184</v>
          </cell>
          <cell r="CV499">
            <v>-438.55864000006113</v>
          </cell>
          <cell r="CW499">
            <v>-107.83258999994723</v>
          </cell>
          <cell r="CX499">
            <v>-787.63010000006761</v>
          </cell>
          <cell r="CY499">
            <v>-2742.3404999999329</v>
          </cell>
          <cell r="CZ499">
            <v>-2053.7354499999201</v>
          </cell>
          <cell r="DA499">
            <v>-1161.7532800000627</v>
          </cell>
          <cell r="DB499">
            <v>-504.01994999998715</v>
          </cell>
          <cell r="DC499">
            <v>-510.92937000002712</v>
          </cell>
          <cell r="DD499">
            <v>-611.76319999992847</v>
          </cell>
          <cell r="DE499">
            <v>-7094.923969999887</v>
          </cell>
          <cell r="DF499">
            <v>-260.55533999984618</v>
          </cell>
          <cell r="DG499">
            <v>-46.464970000030007</v>
          </cell>
          <cell r="DH499">
            <v>-20.695120000047609</v>
          </cell>
          <cell r="DI499">
            <v>92.066679999988992</v>
          </cell>
          <cell r="DJ499">
            <v>-716.38932999997633</v>
          </cell>
          <cell r="DK499">
            <v>-242.648199999996</v>
          </cell>
          <cell r="DL499">
            <v>-3533.095289999852</v>
          </cell>
          <cell r="DM499">
            <v>-1056.2844599997625</v>
          </cell>
          <cell r="DN499">
            <v>-916.66662999999244</v>
          </cell>
          <cell r="DO499">
            <v>-162.37844000000041</v>
          </cell>
          <cell r="DP499">
            <v>-2.1007900000549853</v>
          </cell>
          <cell r="DQ499">
            <v>-229.71208000008482</v>
          </cell>
          <cell r="DR499">
            <v>-6208.3488400001079</v>
          </cell>
          <cell r="DS499">
            <v>-251.7118199999677</v>
          </cell>
          <cell r="DT499">
            <v>-56.284449999977369</v>
          </cell>
          <cell r="DU499">
            <v>-15.160460000042804</v>
          </cell>
          <cell r="DV499">
            <v>-231.80723999999464</v>
          </cell>
          <cell r="DW499">
            <v>1570.9632100000163</v>
          </cell>
          <cell r="DX499">
            <v>-223.07747000001837</v>
          </cell>
          <cell r="DY499">
            <v>-4890.1714899999788</v>
          </cell>
          <cell r="DZ499">
            <v>-1143.9833299999591</v>
          </cell>
          <cell r="EA499">
            <v>-603.17493999993894</v>
          </cell>
          <cell r="EB499">
            <v>-90.955000000074506</v>
          </cell>
          <cell r="EC499">
            <v>-214.2149399999762</v>
          </cell>
          <cell r="ED499">
            <v>-58.770909999962896</v>
          </cell>
        </row>
        <row r="501">
          <cell r="A501" t="str">
            <v>Hydro Generation</v>
          </cell>
        </row>
        <row r="502">
          <cell r="C502" t="str">
            <v>West Hydro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East Hydro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Total Hydro Generation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A507" t="str">
            <v>Other Generation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Total Other Generation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A529" t="str">
            <v>IRP Resources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-19104.008000000002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-19768.82335999998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-19768.82335999998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-19103.995999999999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Total IRP Resources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-19104.008000000002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-19103.995999999999</v>
          </cell>
          <cell r="R554">
            <v>-19768.82335999998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-19768.82335999998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A556" t="str">
            <v>Growth Station Resources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-23.434749999999894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-0.70499999999992724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-0.70499999999992724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-1.0743309999999999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-1.0743309999999999</v>
          </cell>
          <cell r="CC561">
            <v>0</v>
          </cell>
          <cell r="CD561">
            <v>0</v>
          </cell>
          <cell r="CE561">
            <v>-54.894559999999998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-54.894559999999998</v>
          </cell>
          <cell r="CP561">
            <v>0</v>
          </cell>
          <cell r="CQ561">
            <v>0</v>
          </cell>
          <cell r="CR561">
            <v>-273.214291</v>
          </cell>
          <cell r="CS561">
            <v>0</v>
          </cell>
          <cell r="CT561">
            <v>0</v>
          </cell>
          <cell r="CU561">
            <v>-49.604001000000004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-223.61028999999996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-99.399905999999987</v>
          </cell>
          <cell r="DF561">
            <v>0</v>
          </cell>
          <cell r="DG561">
            <v>0</v>
          </cell>
          <cell r="DH561">
            <v>-99.399905999999987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-2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-2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-7.2079519999999988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-7.2079519999999997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5">
          <cell r="A565" t="str">
            <v>Total Growth Station Resources</v>
          </cell>
          <cell r="F565">
            <v>0</v>
          </cell>
          <cell r="G565">
            <v>0</v>
          </cell>
          <cell r="H565">
            <v>-23.43474999999944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-0.70500000000174623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-0.70499999999992724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-1.0743310000000008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-1.0743310000000008</v>
          </cell>
          <cell r="CC565">
            <v>0</v>
          </cell>
          <cell r="CD565">
            <v>0</v>
          </cell>
          <cell r="CE565">
            <v>-56.894560000000013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-2</v>
          </cell>
          <cell r="CL565">
            <v>0</v>
          </cell>
          <cell r="CM565">
            <v>0</v>
          </cell>
          <cell r="CN565">
            <v>0</v>
          </cell>
          <cell r="CO565">
            <v>-54.894559999999998</v>
          </cell>
          <cell r="CP565">
            <v>0</v>
          </cell>
          <cell r="CQ565">
            <v>0</v>
          </cell>
          <cell r="CR565">
            <v>-280.42224299999998</v>
          </cell>
          <cell r="CS565">
            <v>0</v>
          </cell>
          <cell r="CT565">
            <v>0</v>
          </cell>
          <cell r="CU565">
            <v>-49.604001000000004</v>
          </cell>
          <cell r="CV565">
            <v>0</v>
          </cell>
          <cell r="CW565">
            <v>0</v>
          </cell>
          <cell r="CX565">
            <v>-7.2079519999999997</v>
          </cell>
          <cell r="CY565">
            <v>0</v>
          </cell>
          <cell r="CZ565">
            <v>-223.61028999999996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-99.399905999999987</v>
          </cell>
          <cell r="DF565">
            <v>0</v>
          </cell>
          <cell r="DG565">
            <v>0</v>
          </cell>
          <cell r="DH565">
            <v>-99.399905999999987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A567" t="str">
            <v>Total Resources</v>
          </cell>
          <cell r="F567">
            <v>2867.1005450002849</v>
          </cell>
          <cell r="G567">
            <v>3020.7985090008005</v>
          </cell>
          <cell r="H567">
            <v>3394.3049090001732</v>
          </cell>
          <cell r="I567">
            <v>2456.3924770001322</v>
          </cell>
          <cell r="J567">
            <v>830.95628099981695</v>
          </cell>
          <cell r="K567">
            <v>1172.2773749995977</v>
          </cell>
          <cell r="L567">
            <v>-1601.2159789996222</v>
          </cell>
          <cell r="M567">
            <v>1027.5352490004152</v>
          </cell>
          <cell r="N567">
            <v>941.41848200093955</v>
          </cell>
          <cell r="O567">
            <v>3591.4230260010809</v>
          </cell>
          <cell r="P567">
            <v>2218.9550200002268</v>
          </cell>
          <cell r="Q567">
            <v>-8097.959530999884</v>
          </cell>
          <cell r="R567">
            <v>21919.360680989921</v>
          </cell>
          <cell r="S567">
            <v>4993.0676330002025</v>
          </cell>
          <cell r="T567">
            <v>4247.515439000912</v>
          </cell>
          <cell r="U567">
            <v>3239.0968180000782</v>
          </cell>
          <cell r="V567">
            <v>3235.7645900007337</v>
          </cell>
          <cell r="W567">
            <v>466.52149899955839</v>
          </cell>
          <cell r="X567">
            <v>595.63166600000113</v>
          </cell>
          <cell r="Y567">
            <v>-5614.1762650003657</v>
          </cell>
          <cell r="Z567">
            <v>741.99227599985898</v>
          </cell>
          <cell r="AA567">
            <v>1904.8340900000185</v>
          </cell>
          <cell r="AB567">
            <v>3399.4283370012417</v>
          </cell>
          <cell r="AC567">
            <v>3070.3113019997254</v>
          </cell>
          <cell r="AD567">
            <v>1639.3732960000634</v>
          </cell>
          <cell r="AE567">
            <v>41597.1634259969</v>
          </cell>
          <cell r="AF567">
            <v>1180.1776620019227</v>
          </cell>
          <cell r="AG567">
            <v>366.67182600032538</v>
          </cell>
          <cell r="AH567">
            <v>5121.8462330000475</v>
          </cell>
          <cell r="AI567">
            <v>5515.5823670001701</v>
          </cell>
          <cell r="AJ567">
            <v>8679.5690559986979</v>
          </cell>
          <cell r="AK567">
            <v>5374.1362460004166</v>
          </cell>
          <cell r="AL567">
            <v>2355.8515330003574</v>
          </cell>
          <cell r="AM567">
            <v>2611.5515170004219</v>
          </cell>
          <cell r="AN567">
            <v>6714.1908579990268</v>
          </cell>
          <cell r="AO567">
            <v>3228.0404920009896</v>
          </cell>
          <cell r="AP567">
            <v>-17.791280000470579</v>
          </cell>
          <cell r="AQ567">
            <v>467.3369160015136</v>
          </cell>
          <cell r="AR567">
            <v>131987.64589799941</v>
          </cell>
          <cell r="AS567">
            <v>1059.2930279998109</v>
          </cell>
          <cell r="AT567">
            <v>1757.1608649995178</v>
          </cell>
          <cell r="AU567">
            <v>11780.094121999107</v>
          </cell>
          <cell r="AV567">
            <v>17824.809204000048</v>
          </cell>
          <cell r="AW567">
            <v>19583.745435999706</v>
          </cell>
          <cell r="AX567">
            <v>21299.658893998712</v>
          </cell>
          <cell r="AY567">
            <v>12952.868804000318</v>
          </cell>
          <cell r="AZ567">
            <v>14269.981069999747</v>
          </cell>
          <cell r="BA567">
            <v>15568.471261001192</v>
          </cell>
          <cell r="BB567">
            <v>11280.335417998955</v>
          </cell>
          <cell r="BC567">
            <v>3509.3678029999137</v>
          </cell>
          <cell r="BD567">
            <v>1101.8599930005148</v>
          </cell>
          <cell r="BE567">
            <v>141524.04934601486</v>
          </cell>
          <cell r="BF567">
            <v>1490.8933530002832</v>
          </cell>
          <cell r="BG567">
            <v>4660.2496020002291</v>
          </cell>
          <cell r="BH567">
            <v>12432.189844000153</v>
          </cell>
          <cell r="BI567">
            <v>17981.085726999678</v>
          </cell>
          <cell r="BJ567">
            <v>19469.312630998902</v>
          </cell>
          <cell r="BK567">
            <v>20384.260947000235</v>
          </cell>
          <cell r="BL567">
            <v>13037.720340000466</v>
          </cell>
          <cell r="BM567">
            <v>17332.982594999485</v>
          </cell>
          <cell r="BN567">
            <v>16467.62018399965</v>
          </cell>
          <cell r="BO567">
            <v>12458.00520100072</v>
          </cell>
          <cell r="BP567">
            <v>4358.9079839996994</v>
          </cell>
          <cell r="BQ567">
            <v>1450.8209380004555</v>
          </cell>
          <cell r="BR567">
            <v>135709.1921299994</v>
          </cell>
          <cell r="BS567">
            <v>1431.23583199922</v>
          </cell>
          <cell r="BT567">
            <v>5328.0990570001304</v>
          </cell>
          <cell r="BU567">
            <v>13101.408630000427</v>
          </cell>
          <cell r="BV567">
            <v>17236.562992000021</v>
          </cell>
          <cell r="BW567">
            <v>19765.572316000238</v>
          </cell>
          <cell r="BX567">
            <v>20225.812532000244</v>
          </cell>
          <cell r="BY567">
            <v>13741.387329999357</v>
          </cell>
          <cell r="BZ567">
            <v>14965.275598999113</v>
          </cell>
          <cell r="CA567">
            <v>14602.147927000187</v>
          </cell>
          <cell r="CB567">
            <v>11469.9929500008</v>
          </cell>
          <cell r="CC567">
            <v>2983.1222339998931</v>
          </cell>
          <cell r="CD567">
            <v>858.5747310006991</v>
          </cell>
          <cell r="CE567">
            <v>136504.50931701064</v>
          </cell>
          <cell r="CF567">
            <v>2011.7684459993616</v>
          </cell>
          <cell r="CG567">
            <v>5359.5981489997357</v>
          </cell>
          <cell r="CH567">
            <v>12658.833588000387</v>
          </cell>
          <cell r="CI567">
            <v>17626.356530999765</v>
          </cell>
          <cell r="CJ567">
            <v>19673.196975000203</v>
          </cell>
          <cell r="CK567">
            <v>20468.970302000642</v>
          </cell>
          <cell r="CL567">
            <v>12942.604169999249</v>
          </cell>
          <cell r="CM567">
            <v>15063.611537999474</v>
          </cell>
          <cell r="CN567">
            <v>16298.322757000104</v>
          </cell>
          <cell r="CO567">
            <v>10617.947576000355</v>
          </cell>
          <cell r="CP567">
            <v>3006.6307759992778</v>
          </cell>
          <cell r="CQ567">
            <v>776.66850899998099</v>
          </cell>
          <cell r="CR567">
            <v>134910.84810099751</v>
          </cell>
          <cell r="CS567">
            <v>1858.875096000731</v>
          </cell>
          <cell r="CT567">
            <v>5845.8866029996425</v>
          </cell>
          <cell r="CU567">
            <v>12263.161427000538</v>
          </cell>
          <cell r="CV567">
            <v>17973.722893998958</v>
          </cell>
          <cell r="CW567">
            <v>19401.055495000444</v>
          </cell>
          <cell r="CX567">
            <v>19950.021825999022</v>
          </cell>
          <cell r="CY567">
            <v>10119.056092000566</v>
          </cell>
          <cell r="CZ567">
            <v>13652.532433001325</v>
          </cell>
          <cell r="DA567">
            <v>15223.03348499909</v>
          </cell>
          <cell r="DB567">
            <v>11414.954399000853</v>
          </cell>
          <cell r="DC567">
            <v>5593.1780289998278</v>
          </cell>
          <cell r="DD567">
            <v>1615.370321999304</v>
          </cell>
          <cell r="DE567">
            <v>131395.40017561615</v>
          </cell>
          <cell r="DF567">
            <v>2732.1663930006325</v>
          </cell>
          <cell r="DG567">
            <v>5019.4055890003219</v>
          </cell>
          <cell r="DH567">
            <v>12521.848372001201</v>
          </cell>
          <cell r="DI567">
            <v>17193.603428600356</v>
          </cell>
          <cell r="DJ567">
            <v>18850.817533999681</v>
          </cell>
          <cell r="DK567">
            <v>19457.875206998549</v>
          </cell>
          <cell r="DL567">
            <v>10200.745930000208</v>
          </cell>
          <cell r="DM567">
            <v>13174.638812999241</v>
          </cell>
          <cell r="DN567">
            <v>15494.297239998356</v>
          </cell>
          <cell r="DO567">
            <v>11361.237436999567</v>
          </cell>
          <cell r="DP567">
            <v>3346.3255420010537</v>
          </cell>
          <cell r="DQ567">
            <v>2042.4386900002137</v>
          </cell>
          <cell r="DR567">
            <v>131059.17058099806</v>
          </cell>
          <cell r="DS567">
            <v>2504.5379400001839</v>
          </cell>
          <cell r="DT567">
            <v>4287.3174390001222</v>
          </cell>
          <cell r="DU567">
            <v>12622.047793000005</v>
          </cell>
          <cell r="DV567">
            <v>17224.379493000917</v>
          </cell>
          <cell r="DW567">
            <v>20118.481463000178</v>
          </cell>
          <cell r="DX567">
            <v>19528.931370000355</v>
          </cell>
          <cell r="DY567">
            <v>7351.8600379992276</v>
          </cell>
          <cell r="DZ567">
            <v>12446.013892998919</v>
          </cell>
          <cell r="EA567">
            <v>15036.597213000059</v>
          </cell>
          <cell r="EB567">
            <v>12014.461078000255</v>
          </cell>
          <cell r="EC567">
            <v>5938.8607279993594</v>
          </cell>
          <cell r="ED567">
            <v>1985.6821329994127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  <cell r="AF569" t="str">
            <v/>
          </cell>
          <cell r="AG569" t="str">
            <v/>
          </cell>
          <cell r="AH569" t="str">
            <v/>
          </cell>
          <cell r="AI569" t="str">
            <v/>
          </cell>
          <cell r="AJ569" t="str">
            <v/>
          </cell>
          <cell r="AK569" t="str">
            <v/>
          </cell>
          <cell r="AL569" t="str">
            <v/>
          </cell>
          <cell r="AM569" t="str">
            <v/>
          </cell>
          <cell r="AN569" t="str">
            <v/>
          </cell>
          <cell r="AO569" t="str">
            <v/>
          </cell>
          <cell r="AP569" t="str">
            <v/>
          </cell>
          <cell r="AQ569" t="str">
            <v/>
          </cell>
          <cell r="AR569" t="str">
            <v/>
          </cell>
          <cell r="AS569" t="str">
            <v/>
          </cell>
          <cell r="AT569" t="str">
            <v/>
          </cell>
          <cell r="AU569" t="str">
            <v/>
          </cell>
          <cell r="AV569" t="str">
            <v/>
          </cell>
          <cell r="AW569" t="str">
            <v/>
          </cell>
          <cell r="AX569" t="str">
            <v/>
          </cell>
          <cell r="AY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  <cell r="BD569" t="str">
            <v/>
          </cell>
          <cell r="BE569" t="str">
            <v/>
          </cell>
          <cell r="BF569" t="str">
            <v/>
          </cell>
          <cell r="BG569" t="str">
            <v/>
          </cell>
          <cell r="BH569" t="str">
            <v/>
          </cell>
          <cell r="BI569" t="str">
            <v/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  <cell r="BN569" t="str">
            <v/>
          </cell>
          <cell r="BO569" t="str">
            <v/>
          </cell>
          <cell r="BP569" t="str">
            <v/>
          </cell>
          <cell r="BQ569" t="str">
            <v/>
          </cell>
          <cell r="BR569" t="str">
            <v/>
          </cell>
          <cell r="BS569" t="str">
            <v/>
          </cell>
          <cell r="BT569" t="str">
            <v/>
          </cell>
          <cell r="BU569" t="str">
            <v/>
          </cell>
          <cell r="BV569" t="str">
            <v/>
          </cell>
          <cell r="BW569" t="str">
            <v/>
          </cell>
          <cell r="BX569" t="str">
            <v/>
          </cell>
          <cell r="BY569" t="str">
            <v/>
          </cell>
          <cell r="BZ569" t="str">
            <v/>
          </cell>
          <cell r="CA569" t="str">
            <v/>
          </cell>
          <cell r="CB569" t="str">
            <v/>
          </cell>
          <cell r="CC569" t="str">
            <v/>
          </cell>
          <cell r="CD569" t="str">
            <v/>
          </cell>
          <cell r="CE569" t="str">
            <v/>
          </cell>
          <cell r="CF569" t="str">
            <v/>
          </cell>
          <cell r="CG569" t="str">
            <v/>
          </cell>
          <cell r="CH569" t="str">
            <v/>
          </cell>
          <cell r="CI569" t="str">
            <v/>
          </cell>
          <cell r="CJ569" t="str">
            <v/>
          </cell>
          <cell r="CK569" t="str">
            <v/>
          </cell>
          <cell r="CL569" t="str">
            <v/>
          </cell>
          <cell r="CM569" t="str">
            <v/>
          </cell>
          <cell r="CN569" t="str">
            <v/>
          </cell>
          <cell r="CO569" t="str">
            <v/>
          </cell>
          <cell r="CP569" t="str">
            <v/>
          </cell>
          <cell r="CQ569" t="str">
            <v/>
          </cell>
          <cell r="CR569" t="str">
            <v/>
          </cell>
          <cell r="CS569" t="str">
            <v/>
          </cell>
          <cell r="CT569" t="str">
            <v/>
          </cell>
          <cell r="CU569" t="str">
            <v/>
          </cell>
          <cell r="CV569" t="str">
            <v/>
          </cell>
          <cell r="CW569" t="str">
            <v/>
          </cell>
          <cell r="CX569" t="str">
            <v/>
          </cell>
          <cell r="CY569" t="str">
            <v/>
          </cell>
          <cell r="CZ569" t="str">
            <v/>
          </cell>
          <cell r="DA569" t="str">
            <v/>
          </cell>
          <cell r="DB569" t="str">
            <v/>
          </cell>
          <cell r="DC569" t="str">
            <v/>
          </cell>
          <cell r="DD569" t="str">
            <v/>
          </cell>
          <cell r="DE569" t="str">
            <v/>
          </cell>
          <cell r="DF569" t="str">
            <v/>
          </cell>
          <cell r="DG569" t="str">
            <v/>
          </cell>
          <cell r="DH569" t="str">
            <v/>
          </cell>
          <cell r="DI569" t="str">
            <v/>
          </cell>
          <cell r="DJ569" t="str">
            <v/>
          </cell>
          <cell r="DK569" t="str">
            <v/>
          </cell>
          <cell r="DL569" t="str">
            <v/>
          </cell>
          <cell r="DM569" t="str">
            <v/>
          </cell>
          <cell r="DN569" t="str">
            <v/>
          </cell>
          <cell r="DO569" t="str">
            <v/>
          </cell>
          <cell r="DP569" t="str">
            <v/>
          </cell>
          <cell r="DQ569" t="str">
            <v/>
          </cell>
          <cell r="DR569" t="str">
            <v/>
          </cell>
          <cell r="DS569" t="str">
            <v/>
          </cell>
          <cell r="DT569" t="str">
            <v/>
          </cell>
          <cell r="DU569" t="str">
            <v/>
          </cell>
          <cell r="DV569" t="str">
            <v/>
          </cell>
          <cell r="DW569" t="str">
            <v/>
          </cell>
          <cell r="DX569" t="str">
            <v/>
          </cell>
          <cell r="DY569" t="str">
            <v/>
          </cell>
          <cell r="DZ569" t="str">
            <v/>
          </cell>
          <cell r="EA569" t="str">
            <v/>
          </cell>
          <cell r="EB569" t="str">
            <v/>
          </cell>
          <cell r="EC569" t="str">
            <v/>
          </cell>
          <cell r="ED569" t="str">
            <v/>
          </cell>
        </row>
        <row r="570"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  <cell r="AF570" t="str">
            <v/>
          </cell>
          <cell r="AG570" t="str">
            <v/>
          </cell>
          <cell r="AH570" t="str">
            <v/>
          </cell>
          <cell r="AI570" t="str">
            <v/>
          </cell>
          <cell r="AJ570" t="str">
            <v/>
          </cell>
          <cell r="AK570" t="str">
            <v/>
          </cell>
          <cell r="AL570" t="str">
            <v/>
          </cell>
          <cell r="AM570" t="str">
            <v/>
          </cell>
          <cell r="AN570" t="str">
            <v/>
          </cell>
          <cell r="AO570" t="str">
            <v/>
          </cell>
          <cell r="AP570" t="str">
            <v/>
          </cell>
          <cell r="AQ570" t="str">
            <v/>
          </cell>
          <cell r="AR570" t="str">
            <v/>
          </cell>
          <cell r="AS570" t="str">
            <v/>
          </cell>
          <cell r="AT570" t="str">
            <v/>
          </cell>
          <cell r="AU570" t="str">
            <v/>
          </cell>
          <cell r="AV570" t="str">
            <v/>
          </cell>
          <cell r="AW570" t="str">
            <v/>
          </cell>
          <cell r="AX570" t="str">
            <v/>
          </cell>
          <cell r="AY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  <cell r="BD570" t="str">
            <v/>
          </cell>
          <cell r="BE570" t="str">
            <v/>
          </cell>
          <cell r="BF570" t="str">
            <v/>
          </cell>
          <cell r="BG570" t="str">
            <v/>
          </cell>
          <cell r="BH570" t="str">
            <v/>
          </cell>
          <cell r="BI570" t="str">
            <v/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  <cell r="BN570" t="str">
            <v/>
          </cell>
          <cell r="BO570" t="str">
            <v/>
          </cell>
          <cell r="BP570" t="str">
            <v/>
          </cell>
          <cell r="BQ570" t="str">
            <v/>
          </cell>
          <cell r="BR570" t="str">
            <v/>
          </cell>
          <cell r="BS570" t="str">
            <v/>
          </cell>
          <cell r="BT570" t="str">
            <v/>
          </cell>
          <cell r="BU570" t="str">
            <v/>
          </cell>
          <cell r="BV570" t="str">
            <v/>
          </cell>
          <cell r="BW570" t="str">
            <v/>
          </cell>
          <cell r="BX570" t="str">
            <v/>
          </cell>
          <cell r="BY570" t="str">
            <v/>
          </cell>
          <cell r="BZ570" t="str">
            <v/>
          </cell>
          <cell r="CA570" t="str">
            <v/>
          </cell>
          <cell r="CB570" t="str">
            <v/>
          </cell>
          <cell r="CC570" t="str">
            <v/>
          </cell>
          <cell r="CD570" t="str">
            <v/>
          </cell>
          <cell r="CE570" t="str">
            <v/>
          </cell>
          <cell r="CF570" t="str">
            <v/>
          </cell>
          <cell r="CG570" t="str">
            <v/>
          </cell>
          <cell r="CH570" t="str">
            <v/>
          </cell>
          <cell r="CI570" t="str">
            <v/>
          </cell>
          <cell r="CJ570" t="str">
            <v/>
          </cell>
          <cell r="CK570" t="str">
            <v/>
          </cell>
          <cell r="CL570" t="str">
            <v/>
          </cell>
          <cell r="CM570" t="str">
            <v/>
          </cell>
          <cell r="CN570" t="str">
            <v/>
          </cell>
          <cell r="CO570" t="str">
            <v/>
          </cell>
          <cell r="CP570" t="str">
            <v/>
          </cell>
          <cell r="CQ570" t="str">
            <v/>
          </cell>
          <cell r="CR570" t="str">
            <v/>
          </cell>
          <cell r="CS570" t="str">
            <v/>
          </cell>
          <cell r="CT570" t="str">
            <v/>
          </cell>
          <cell r="CU570" t="str">
            <v/>
          </cell>
          <cell r="CV570" t="str">
            <v/>
          </cell>
          <cell r="CW570" t="str">
            <v/>
          </cell>
          <cell r="CX570" t="str">
            <v/>
          </cell>
          <cell r="CY570" t="str">
            <v/>
          </cell>
          <cell r="CZ570" t="str">
            <v/>
          </cell>
          <cell r="DA570" t="str">
            <v/>
          </cell>
          <cell r="DB570" t="str">
            <v/>
          </cell>
          <cell r="DC570" t="str">
            <v/>
          </cell>
          <cell r="DD570" t="str">
            <v/>
          </cell>
          <cell r="DE570" t="str">
            <v/>
          </cell>
          <cell r="DF570" t="str">
            <v/>
          </cell>
          <cell r="DG570" t="str">
            <v/>
          </cell>
          <cell r="DH570" t="str">
            <v/>
          </cell>
          <cell r="DI570" t="str">
            <v/>
          </cell>
          <cell r="DJ570" t="str">
            <v/>
          </cell>
          <cell r="DK570" t="str">
            <v/>
          </cell>
          <cell r="DL570" t="str">
            <v/>
          </cell>
          <cell r="DM570" t="str">
            <v/>
          </cell>
          <cell r="DN570" t="str">
            <v/>
          </cell>
          <cell r="DO570" t="str">
            <v/>
          </cell>
          <cell r="DP570" t="str">
            <v/>
          </cell>
          <cell r="DQ570" t="str">
            <v/>
          </cell>
          <cell r="DR570" t="str">
            <v/>
          </cell>
          <cell r="DS570" t="str">
            <v/>
          </cell>
          <cell r="DT570" t="str">
            <v/>
          </cell>
          <cell r="DU570" t="str">
            <v/>
          </cell>
          <cell r="DV570" t="str">
            <v/>
          </cell>
          <cell r="DW570" t="str">
            <v/>
          </cell>
          <cell r="DX570" t="str">
            <v/>
          </cell>
          <cell r="DY570" t="str">
            <v/>
          </cell>
          <cell r="DZ570" t="str">
            <v/>
          </cell>
          <cell r="EA570" t="str">
            <v/>
          </cell>
          <cell r="EB570" t="str">
            <v/>
          </cell>
          <cell r="EC570" t="str">
            <v/>
          </cell>
          <cell r="ED570" t="str">
            <v/>
          </cell>
        </row>
        <row r="571">
          <cell r="J571" t="str">
            <v>"The Rack"</v>
          </cell>
          <cell r="W571" t="str">
            <v>"The Rack"</v>
          </cell>
          <cell r="AJ571" t="str">
            <v>"The Rack"</v>
          </cell>
          <cell r="AW571" t="str">
            <v>"The Rack"</v>
          </cell>
          <cell r="BJ571" t="str">
            <v>"The Rack"</v>
          </cell>
          <cell r="BW571" t="str">
            <v>"The Rack"</v>
          </cell>
          <cell r="CJ571" t="str">
            <v>"The Rack"</v>
          </cell>
          <cell r="CW571" t="str">
            <v>"The Rack"</v>
          </cell>
          <cell r="DJ571" t="str">
            <v>"The Rack"</v>
          </cell>
          <cell r="DW571" t="str">
            <v>"The Rack"</v>
          </cell>
        </row>
        <row r="573">
          <cell r="A573" t="str">
            <v>Fuel Burned  (MMBtu)</v>
          </cell>
        </row>
        <row r="574">
          <cell r="F574">
            <v>-74.699999999953434</v>
          </cell>
          <cell r="G574">
            <v>-6352.3999999999069</v>
          </cell>
          <cell r="H574">
            <v>-5018.8999999999069</v>
          </cell>
          <cell r="I574">
            <v>-606.9000000001397</v>
          </cell>
          <cell r="J574">
            <v>-499</v>
          </cell>
          <cell r="K574">
            <v>-2675.6999999999534</v>
          </cell>
          <cell r="L574">
            <v>-567.19999999995343</v>
          </cell>
          <cell r="M574">
            <v>-1756.8000000000466</v>
          </cell>
          <cell r="N574">
            <v>-4214.6999999999534</v>
          </cell>
          <cell r="O574">
            <v>-6181.3999999999069</v>
          </cell>
          <cell r="P574">
            <v>-4195.2999999998137</v>
          </cell>
          <cell r="Q574">
            <v>-4144.1999999999534</v>
          </cell>
          <cell r="R574">
            <v>-41345.60000000149</v>
          </cell>
          <cell r="S574">
            <v>-978.39999999990687</v>
          </cell>
          <cell r="T574">
            <v>-7338.6999999999534</v>
          </cell>
          <cell r="U574">
            <v>-3007.3999999999069</v>
          </cell>
          <cell r="V574">
            <v>-1911.1000000000931</v>
          </cell>
          <cell r="W574">
            <v>-33.5</v>
          </cell>
          <cell r="X574">
            <v>-91.699999999953434</v>
          </cell>
          <cell r="Y574">
            <v>-2622.8999999999069</v>
          </cell>
          <cell r="Z574">
            <v>-1452.6000000000931</v>
          </cell>
          <cell r="AA574">
            <v>-2586.8000000000466</v>
          </cell>
          <cell r="AB574">
            <v>-12187.699999999953</v>
          </cell>
          <cell r="AC574">
            <v>-4554.8999999999069</v>
          </cell>
          <cell r="AD574">
            <v>-4579.9000000001397</v>
          </cell>
          <cell r="AE574">
            <v>-16644.259999997914</v>
          </cell>
          <cell r="AF574">
            <v>-4853.1999999999534</v>
          </cell>
          <cell r="AG574">
            <v>-2458.5999999998603</v>
          </cell>
          <cell r="AH574">
            <v>-2696.3999999999069</v>
          </cell>
          <cell r="AI574">
            <v>-3483.6999999999534</v>
          </cell>
          <cell r="AJ574">
            <v>0</v>
          </cell>
          <cell r="AK574">
            <v>-663.89999999990687</v>
          </cell>
          <cell r="AL574">
            <v>-42</v>
          </cell>
          <cell r="AM574">
            <v>-1173.1000000000931</v>
          </cell>
          <cell r="AN574">
            <v>-231.26000000000931</v>
          </cell>
          <cell r="AO574">
            <v>-110.19999999995343</v>
          </cell>
          <cell r="AP574">
            <v>25.400000000139698</v>
          </cell>
          <cell r="AQ574">
            <v>-957.30000000004657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-370.19999999995343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-185.08999999985099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-185.09000000008382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-61880.049999998882</v>
          </cell>
          <cell r="AF575">
            <v>0</v>
          </cell>
          <cell r="AG575">
            <v>0</v>
          </cell>
          <cell r="AH575">
            <v>-1588.6200000000536</v>
          </cell>
          <cell r="AI575">
            <v>-12798.169999999925</v>
          </cell>
          <cell r="AJ575">
            <v>-12545.619999999995</v>
          </cell>
          <cell r="AK575">
            <v>-12771.089999999967</v>
          </cell>
          <cell r="AL575">
            <v>-3497.1999999999534</v>
          </cell>
          <cell r="AM575">
            <v>-3426.9399999999441</v>
          </cell>
          <cell r="AN575">
            <v>-11170.810000000056</v>
          </cell>
          <cell r="AO575">
            <v>-3754.4299999999348</v>
          </cell>
          <cell r="AP575">
            <v>1495.9599999999627</v>
          </cell>
          <cell r="AQ575">
            <v>-1823.1299999998882</v>
          </cell>
          <cell r="AR575">
            <v>-41640.980000000447</v>
          </cell>
          <cell r="AS575">
            <v>-6272.9399999999441</v>
          </cell>
          <cell r="AT575">
            <v>-3148.0400000000373</v>
          </cell>
          <cell r="AU575">
            <v>-2307.4100000000326</v>
          </cell>
          <cell r="AV575">
            <v>-3271.0299999999115</v>
          </cell>
          <cell r="AW575">
            <v>-2038.0299999999115</v>
          </cell>
          <cell r="AX575">
            <v>-1263.4200000001583</v>
          </cell>
          <cell r="AY575">
            <v>-4512.8400000000838</v>
          </cell>
          <cell r="AZ575">
            <v>-6109.3199999999488</v>
          </cell>
          <cell r="BA575">
            <v>-5310.3599999998696</v>
          </cell>
          <cell r="BB575">
            <v>-2712.4400000000605</v>
          </cell>
          <cell r="BC575">
            <v>-2233.5</v>
          </cell>
          <cell r="BD575">
            <v>-2461.6500000000233</v>
          </cell>
          <cell r="BE575">
            <v>-42528.089999997988</v>
          </cell>
          <cell r="BF575">
            <v>-2992.0600000000559</v>
          </cell>
          <cell r="BG575">
            <v>-4470.3699999998789</v>
          </cell>
          <cell r="BH575">
            <v>-2817.2199999999721</v>
          </cell>
          <cell r="BI575">
            <v>-1741.4800000000978</v>
          </cell>
          <cell r="BJ575">
            <v>-3477.3499999999767</v>
          </cell>
          <cell r="BK575">
            <v>-3345.7199999999721</v>
          </cell>
          <cell r="BL575">
            <v>-5228.859999999986</v>
          </cell>
          <cell r="BM575">
            <v>-5556.1199999999953</v>
          </cell>
          <cell r="BN575">
            <v>-3866.4700000002049</v>
          </cell>
          <cell r="BO575">
            <v>-3073.5100000000093</v>
          </cell>
          <cell r="BP575">
            <v>-4929.6900000000605</v>
          </cell>
          <cell r="BQ575">
            <v>-1029.2400000001071</v>
          </cell>
          <cell r="BR575">
            <v>-41031.030000001192</v>
          </cell>
          <cell r="BS575">
            <v>-2665.7099999999627</v>
          </cell>
          <cell r="BT575">
            <v>-7120.9000000000233</v>
          </cell>
          <cell r="BU575">
            <v>-1732.5599999999977</v>
          </cell>
          <cell r="BV575">
            <v>-1052.3399999999674</v>
          </cell>
          <cell r="BW575">
            <v>-3039.8400000000838</v>
          </cell>
          <cell r="BX575">
            <v>-3382.25</v>
          </cell>
          <cell r="BY575">
            <v>-3055.5</v>
          </cell>
          <cell r="BZ575">
            <v>-3475.4899999999907</v>
          </cell>
          <cell r="CA575">
            <v>-4273.9300000001676</v>
          </cell>
          <cell r="CB575">
            <v>-1658.8399999999674</v>
          </cell>
          <cell r="CC575">
            <v>-7479.0200000000186</v>
          </cell>
          <cell r="CD575">
            <v>-2094.6499999999069</v>
          </cell>
          <cell r="CE575">
            <v>-44587.769999999553</v>
          </cell>
          <cell r="CF575">
            <v>-5926.1000000000931</v>
          </cell>
          <cell r="CG575">
            <v>-4291.9299999999348</v>
          </cell>
          <cell r="CH575">
            <v>-1358.820000000007</v>
          </cell>
          <cell r="CI575">
            <v>-2672.8800000001211</v>
          </cell>
          <cell r="CJ575">
            <v>-3254.4200000000419</v>
          </cell>
          <cell r="CK575">
            <v>-4830.8399999999674</v>
          </cell>
          <cell r="CL575">
            <v>-5296.2800000000279</v>
          </cell>
          <cell r="CM575">
            <v>-5919.8799999998882</v>
          </cell>
          <cell r="CN575">
            <v>-1596.3200000000652</v>
          </cell>
          <cell r="CO575">
            <v>-3100.3299999999581</v>
          </cell>
          <cell r="CP575">
            <v>-3744.9000000000233</v>
          </cell>
          <cell r="CQ575">
            <v>-2595.0700000000652</v>
          </cell>
          <cell r="CR575">
            <v>-50916.099999999627</v>
          </cell>
          <cell r="CS575">
            <v>-3433.2000000001863</v>
          </cell>
          <cell r="CT575">
            <v>-3582.8100000000559</v>
          </cell>
          <cell r="CU575">
            <v>-3537.6600000000326</v>
          </cell>
          <cell r="CV575">
            <v>-1447.859999999986</v>
          </cell>
          <cell r="CW575">
            <v>-3282.0700000000652</v>
          </cell>
          <cell r="CX575">
            <v>-5075.5700000000652</v>
          </cell>
          <cell r="CY575">
            <v>-10329.069999999949</v>
          </cell>
          <cell r="CZ575">
            <v>-7572.5</v>
          </cell>
          <cell r="DA575">
            <v>-2363.229999999865</v>
          </cell>
          <cell r="DB575">
            <v>-2738.8300000000745</v>
          </cell>
          <cell r="DC575">
            <v>-4488.609999999986</v>
          </cell>
          <cell r="DD575">
            <v>-3064.6899999999441</v>
          </cell>
          <cell r="DE575">
            <v>-55858.000000003725</v>
          </cell>
          <cell r="DF575">
            <v>-6677.4899999999907</v>
          </cell>
          <cell r="DG575">
            <v>-4912.3600000001024</v>
          </cell>
          <cell r="DH575">
            <v>-3357.7600000000093</v>
          </cell>
          <cell r="DI575">
            <v>-456.36999999999534</v>
          </cell>
          <cell r="DJ575">
            <v>-3971.8000000000466</v>
          </cell>
          <cell r="DK575">
            <v>-6267.8499999999767</v>
          </cell>
          <cell r="DL575">
            <v>-7643.3199999999488</v>
          </cell>
          <cell r="DM575">
            <v>-7777.4099999999162</v>
          </cell>
          <cell r="DN575">
            <v>-2769.7399999999907</v>
          </cell>
          <cell r="DO575">
            <v>-5707.4199999999255</v>
          </cell>
          <cell r="DP575">
            <v>-4777.0499999999302</v>
          </cell>
          <cell r="DQ575">
            <v>-1539.4300000000512</v>
          </cell>
          <cell r="DR575">
            <v>-53552.900000000373</v>
          </cell>
          <cell r="DS575">
            <v>-6182.2699999997858</v>
          </cell>
          <cell r="DT575">
            <v>-4871.109999999986</v>
          </cell>
          <cell r="DU575">
            <v>-2247.5</v>
          </cell>
          <cell r="DV575">
            <v>-1929.8699999999953</v>
          </cell>
          <cell r="DW575">
            <v>-7913.1799999999348</v>
          </cell>
          <cell r="DX575">
            <v>-2846.1899999999441</v>
          </cell>
          <cell r="DY575">
            <v>-6837.0999999999767</v>
          </cell>
          <cell r="DZ575">
            <v>-4409.3600000001024</v>
          </cell>
          <cell r="EA575">
            <v>-3338.9599999999627</v>
          </cell>
          <cell r="EB575">
            <v>-4553.3299999999581</v>
          </cell>
          <cell r="EC575">
            <v>-4487.8099999999395</v>
          </cell>
          <cell r="ED575">
            <v>-3936.2199999999721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-147.05999999993946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-1202.5400000009686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-1202.5400000000373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-4618.0600000005215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-1.999999990221113E-2</v>
          </cell>
          <cell r="AL576">
            <v>-1497.6000000000931</v>
          </cell>
          <cell r="AM576">
            <v>-1798.3000000002794</v>
          </cell>
          <cell r="AN576">
            <v>199.3000000002794</v>
          </cell>
          <cell r="AO576">
            <v>-240.89999999990687</v>
          </cell>
          <cell r="AP576">
            <v>-655.33999999985099</v>
          </cell>
          <cell r="AQ576">
            <v>-625.19999999995343</v>
          </cell>
          <cell r="AR576">
            <v>-18141.664000000805</v>
          </cell>
          <cell r="AS576">
            <v>-1842.5400000000373</v>
          </cell>
          <cell r="AT576">
            <v>-1243.9499999999534</v>
          </cell>
          <cell r="AU576">
            <v>-846.25399999995716</v>
          </cell>
          <cell r="AV576">
            <v>-1891.8599999998696</v>
          </cell>
          <cell r="AW576">
            <v>0</v>
          </cell>
          <cell r="AX576">
            <v>-295.81999999994878</v>
          </cell>
          <cell r="AY576">
            <v>-3695.0300000000279</v>
          </cell>
          <cell r="AZ576">
            <v>-3733.3799999998882</v>
          </cell>
          <cell r="BA576">
            <v>-1797.7200000000885</v>
          </cell>
          <cell r="BB576">
            <v>-294.02999999979511</v>
          </cell>
          <cell r="BC576">
            <v>-1640.9599999999627</v>
          </cell>
          <cell r="BD576">
            <v>-860.12000000011176</v>
          </cell>
          <cell r="BE576">
            <v>-21114.359999997541</v>
          </cell>
          <cell r="BF576">
            <v>-3501.2999999998137</v>
          </cell>
          <cell r="BG576">
            <v>-4177.3199999999488</v>
          </cell>
          <cell r="BH576">
            <v>-612.07999999995809</v>
          </cell>
          <cell r="BI576">
            <v>-578.03000000002794</v>
          </cell>
          <cell r="BJ576">
            <v>0</v>
          </cell>
          <cell r="BK576">
            <v>-57.550000000046566</v>
          </cell>
          <cell r="BL576">
            <v>-4887.2599999998929</v>
          </cell>
          <cell r="BM576">
            <v>-1927.6300000000047</v>
          </cell>
          <cell r="BN576">
            <v>-917.59000000008382</v>
          </cell>
          <cell r="BO576">
            <v>-2028.0600000000559</v>
          </cell>
          <cell r="BP576">
            <v>-1933.0999999999767</v>
          </cell>
          <cell r="BQ576">
            <v>-494.43999999994412</v>
          </cell>
          <cell r="BR576">
            <v>-18532.015000000596</v>
          </cell>
          <cell r="BS576">
            <v>-1959.1899999999441</v>
          </cell>
          <cell r="BT576">
            <v>-1264.3399999999674</v>
          </cell>
          <cell r="BU576">
            <v>-1328.6300000000047</v>
          </cell>
          <cell r="BV576">
            <v>-219.63000000000466</v>
          </cell>
          <cell r="BW576">
            <v>-957.59500000003027</v>
          </cell>
          <cell r="BX576">
            <v>-1728.0599999999977</v>
          </cell>
          <cell r="BY576">
            <v>-980.46999999997206</v>
          </cell>
          <cell r="BZ576">
            <v>-2005.7299999999814</v>
          </cell>
          <cell r="CA576">
            <v>-1093</v>
          </cell>
          <cell r="CB576">
            <v>-2455.1199999999953</v>
          </cell>
          <cell r="CC576">
            <v>-3205.1899999999441</v>
          </cell>
          <cell r="CD576">
            <v>-1335.0599999999395</v>
          </cell>
          <cell r="CE576">
            <v>-17274.86999999918</v>
          </cell>
          <cell r="CF576">
            <v>-2173.5399999999208</v>
          </cell>
          <cell r="CG576">
            <v>-1450.7799999999115</v>
          </cell>
          <cell r="CH576">
            <v>-618.26999999996042</v>
          </cell>
          <cell r="CI576">
            <v>-878.21999999997206</v>
          </cell>
          <cell r="CJ576">
            <v>-1190.7399999999907</v>
          </cell>
          <cell r="CK576">
            <v>222.13000000000466</v>
          </cell>
          <cell r="CL576">
            <v>-2032.1800000000512</v>
          </cell>
          <cell r="CM576">
            <v>-2273.7299999999814</v>
          </cell>
          <cell r="CN576">
            <v>-1389.5299999999115</v>
          </cell>
          <cell r="CO576">
            <v>-2350.3399999999674</v>
          </cell>
          <cell r="CP576">
            <v>-1659.5</v>
          </cell>
          <cell r="CQ576">
            <v>-1480.1699999999255</v>
          </cell>
          <cell r="CR576">
            <v>-22945.070000000298</v>
          </cell>
          <cell r="CS576">
            <v>-1781.640000000014</v>
          </cell>
          <cell r="CT576">
            <v>-2241.1100000001024</v>
          </cell>
          <cell r="CU576">
            <v>-2717.1300000000047</v>
          </cell>
          <cell r="CV576">
            <v>-425.28000000002794</v>
          </cell>
          <cell r="CW576">
            <v>-2708.0599999999977</v>
          </cell>
          <cell r="CX576">
            <v>-1190.5599999999977</v>
          </cell>
          <cell r="CY576">
            <v>-2485.5999999999767</v>
          </cell>
          <cell r="CZ576">
            <v>-3304.1700000000419</v>
          </cell>
          <cell r="DA576">
            <v>-1922.8200000000652</v>
          </cell>
          <cell r="DB576">
            <v>-1498.5</v>
          </cell>
          <cell r="DC576">
            <v>-1203.9799999999814</v>
          </cell>
          <cell r="DD576">
            <v>-1466.2200000000885</v>
          </cell>
          <cell r="DE576">
            <v>-28166</v>
          </cell>
          <cell r="DF576">
            <v>-1661.179999999993</v>
          </cell>
          <cell r="DG576">
            <v>-2898.4599999999627</v>
          </cell>
          <cell r="DH576">
            <v>-2209</v>
          </cell>
          <cell r="DI576">
            <v>-596.30999999999767</v>
          </cell>
          <cell r="DJ576">
            <v>-152.39999999999418</v>
          </cell>
          <cell r="DK576">
            <v>-2744</v>
          </cell>
          <cell r="DL576">
            <v>-5690.6900000000023</v>
          </cell>
          <cell r="DM576">
            <v>-3207.3999999999651</v>
          </cell>
          <cell r="DN576">
            <v>-1155.9800000000396</v>
          </cell>
          <cell r="DO576">
            <v>-3304.0599999999977</v>
          </cell>
          <cell r="DP576">
            <v>-3578.2199999999721</v>
          </cell>
          <cell r="DQ576">
            <v>-968.29999999993015</v>
          </cell>
          <cell r="DR576">
            <v>-26813.429999999702</v>
          </cell>
          <cell r="DS576">
            <v>-1113.2199999999721</v>
          </cell>
          <cell r="DT576">
            <v>-4271.8499999999767</v>
          </cell>
          <cell r="DU576">
            <v>-495.03999999997905</v>
          </cell>
          <cell r="DV576">
            <v>-882.21999999997206</v>
          </cell>
          <cell r="DW576">
            <v>-215.75</v>
          </cell>
          <cell r="DX576">
            <v>-1500.4000000000233</v>
          </cell>
          <cell r="DY576">
            <v>-5236.6199999999953</v>
          </cell>
          <cell r="DZ576">
            <v>-3439.960000000021</v>
          </cell>
          <cell r="EA576">
            <v>-2452.9000000000233</v>
          </cell>
          <cell r="EB576">
            <v>-2863.9699999999721</v>
          </cell>
          <cell r="EC576">
            <v>-2374.1999999999534</v>
          </cell>
          <cell r="ED576">
            <v>-1967.3000000000466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-74.360000000335276</v>
          </cell>
          <cell r="J577">
            <v>-2516.4399999994785</v>
          </cell>
          <cell r="K577">
            <v>-6367.3700000001118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-10912.710000008345</v>
          </cell>
          <cell r="S577">
            <v>0</v>
          </cell>
          <cell r="T577">
            <v>0</v>
          </cell>
          <cell r="U577">
            <v>-17.330000000074506</v>
          </cell>
          <cell r="V577">
            <v>-1047.0500000007451</v>
          </cell>
          <cell r="W577">
            <v>-1233.8999999994412</v>
          </cell>
          <cell r="X577">
            <v>-6787.9099999992177</v>
          </cell>
          <cell r="Y577">
            <v>-1826.519999999553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-98610.239999994636</v>
          </cell>
          <cell r="AF577">
            <v>0</v>
          </cell>
          <cell r="AG577">
            <v>0</v>
          </cell>
          <cell r="AH577">
            <v>-6359.4199999999255</v>
          </cell>
          <cell r="AI577">
            <v>-3733.7399999992922</v>
          </cell>
          <cell r="AJ577">
            <v>-16668.459999999963</v>
          </cell>
          <cell r="AK577">
            <v>-23403.079999999143</v>
          </cell>
          <cell r="AL577">
            <v>-9017.9400000004098</v>
          </cell>
          <cell r="AM577">
            <v>-22215.839999999851</v>
          </cell>
          <cell r="AN577">
            <v>-9347.8499999996275</v>
          </cell>
          <cell r="AO577">
            <v>-1866.9000000003725</v>
          </cell>
          <cell r="AP577">
            <v>-3097.3100000005215</v>
          </cell>
          <cell r="AQ577">
            <v>-2899.7000000001863</v>
          </cell>
          <cell r="AR577">
            <v>-78196.200000017881</v>
          </cell>
          <cell r="AS577">
            <v>3505.8000000002794</v>
          </cell>
          <cell r="AT577">
            <v>2172.6999999997206</v>
          </cell>
          <cell r="AU577">
            <v>-8125.0499999998137</v>
          </cell>
          <cell r="AV577">
            <v>-3142.2099999999627</v>
          </cell>
          <cell r="AW577">
            <v>-5920.1500000003725</v>
          </cell>
          <cell r="AX577">
            <v>-13152.379999999888</v>
          </cell>
          <cell r="AY577">
            <v>-17478.239999999292</v>
          </cell>
          <cell r="AZ577">
            <v>-15790.560000000522</v>
          </cell>
          <cell r="BA577">
            <v>-6321.7700000004843</v>
          </cell>
          <cell r="BB577">
            <v>-7182.7599999997765</v>
          </cell>
          <cell r="BC577">
            <v>-5978.4900000002235</v>
          </cell>
          <cell r="BD577">
            <v>-783.09000000031665</v>
          </cell>
          <cell r="BE577">
            <v>-79157.09999999404</v>
          </cell>
          <cell r="BF577">
            <v>-1166.0600000000559</v>
          </cell>
          <cell r="BG577">
            <v>-844.42000000039116</v>
          </cell>
          <cell r="BH577">
            <v>-10614.870000000112</v>
          </cell>
          <cell r="BI577">
            <v>-1193.4500000001863</v>
          </cell>
          <cell r="BJ577">
            <v>-8035.5799999991432</v>
          </cell>
          <cell r="BK577">
            <v>-7129.6499999985099</v>
          </cell>
          <cell r="BL577">
            <v>-18101.450000000186</v>
          </cell>
          <cell r="BM577">
            <v>-10565.519999999553</v>
          </cell>
          <cell r="BN577">
            <v>-6126.3600000003353</v>
          </cell>
          <cell r="BO577">
            <v>-7248.4199999999255</v>
          </cell>
          <cell r="BP577">
            <v>-7008.3199999998324</v>
          </cell>
          <cell r="BQ577">
            <v>-1123</v>
          </cell>
          <cell r="BR577">
            <v>-94437.859999991953</v>
          </cell>
          <cell r="BS577">
            <v>-2426.8999999994412</v>
          </cell>
          <cell r="BT577">
            <v>-2453.2799999997951</v>
          </cell>
          <cell r="BU577">
            <v>-5330.6299999998882</v>
          </cell>
          <cell r="BV577">
            <v>-2217.4899999997579</v>
          </cell>
          <cell r="BW577">
            <v>-8844.4599999999627</v>
          </cell>
          <cell r="BX577">
            <v>-11589.860000000335</v>
          </cell>
          <cell r="BY577">
            <v>-24272.810000000522</v>
          </cell>
          <cell r="BZ577">
            <v>-13448.299999999814</v>
          </cell>
          <cell r="CA577">
            <v>-7458.679999999702</v>
          </cell>
          <cell r="CB577">
            <v>-9588.7900000000373</v>
          </cell>
          <cell r="CC577">
            <v>-5561.7799999997951</v>
          </cell>
          <cell r="CD577">
            <v>-1244.8799999998882</v>
          </cell>
          <cell r="CE577">
            <v>-87963.730000004172</v>
          </cell>
          <cell r="CF577">
            <v>-2929.839999999851</v>
          </cell>
          <cell r="CG577">
            <v>-622.79999999981374</v>
          </cell>
          <cell r="CH577">
            <v>-9662.1200000001118</v>
          </cell>
          <cell r="CI577">
            <v>-6503.9399999994785</v>
          </cell>
          <cell r="CJ577">
            <v>-6818.9900000002235</v>
          </cell>
          <cell r="CK577">
            <v>-1732.1399999996647</v>
          </cell>
          <cell r="CL577">
            <v>-21955.000000000931</v>
          </cell>
          <cell r="CM577">
            <v>-14901.490000000224</v>
          </cell>
          <cell r="CN577">
            <v>-7174.2399999992922</v>
          </cell>
          <cell r="CO577">
            <v>-13169.939999999478</v>
          </cell>
          <cell r="CP577">
            <v>-1442.5</v>
          </cell>
          <cell r="CQ577">
            <v>-1050.7299999999814</v>
          </cell>
          <cell r="CR577">
            <v>-98673.859999999404</v>
          </cell>
          <cell r="CS577">
            <v>-1299.0600000000559</v>
          </cell>
          <cell r="CT577">
            <v>-7335.5799999996088</v>
          </cell>
          <cell r="CU577">
            <v>-11767.41999999946</v>
          </cell>
          <cell r="CV577">
            <v>-4459.6900000004098</v>
          </cell>
          <cell r="CW577">
            <v>-6578.5499999998137</v>
          </cell>
          <cell r="CX577">
            <v>-7997.2000000001863</v>
          </cell>
          <cell r="CY577">
            <v>-17183.429999999702</v>
          </cell>
          <cell r="CZ577">
            <v>-13697.799999999814</v>
          </cell>
          <cell r="DA577">
            <v>-7932.339999999851</v>
          </cell>
          <cell r="DB577">
            <v>-11674.179999999702</v>
          </cell>
          <cell r="DC577">
            <v>-6375.25</v>
          </cell>
          <cell r="DD577">
            <v>-2373.3600000003353</v>
          </cell>
          <cell r="DE577">
            <v>-102520.59999998659</v>
          </cell>
          <cell r="DF577">
            <v>-2019.9500000001863</v>
          </cell>
          <cell r="DG577">
            <v>-2698.1800000001676</v>
          </cell>
          <cell r="DH577">
            <v>-8419.609999999404</v>
          </cell>
          <cell r="DI577">
            <v>-2962.9600000004284</v>
          </cell>
          <cell r="DJ577">
            <v>-11488.299999999814</v>
          </cell>
          <cell r="DK577">
            <v>-10159.889999999665</v>
          </cell>
          <cell r="DL577">
            <v>-22848</v>
          </cell>
          <cell r="DM577">
            <v>-18042.489999999292</v>
          </cell>
          <cell r="DN577">
            <v>-5986.6200000001118</v>
          </cell>
          <cell r="DO577">
            <v>-11572.749999999069</v>
          </cell>
          <cell r="DP577">
            <v>-5204.5499999998137</v>
          </cell>
          <cell r="DQ577">
            <v>-1117.2999999998137</v>
          </cell>
          <cell r="DR577">
            <v>-94200.209999985993</v>
          </cell>
          <cell r="DS577">
            <v>-1171.6499999994412</v>
          </cell>
          <cell r="DT577">
            <v>-821.70000000018626</v>
          </cell>
          <cell r="DU577">
            <v>-8805.1300000003539</v>
          </cell>
          <cell r="DV577">
            <v>-9196.6400000001304</v>
          </cell>
          <cell r="DW577">
            <v>-5884.75</v>
          </cell>
          <cell r="DX577">
            <v>-4331.8600000012666</v>
          </cell>
          <cell r="DY577">
            <v>-24272.009999999776</v>
          </cell>
          <cell r="DZ577">
            <v>-16220.239999999292</v>
          </cell>
          <cell r="EA577">
            <v>-8562.0500000007451</v>
          </cell>
          <cell r="EB577">
            <v>-7710.8499999996275</v>
          </cell>
          <cell r="EC577">
            <v>-6285.7399999997579</v>
          </cell>
          <cell r="ED577">
            <v>-937.59000000031665</v>
          </cell>
        </row>
        <row r="578">
          <cell r="F578">
            <v>-611.76000000000931</v>
          </cell>
          <cell r="G578">
            <v>-1180.7299999999814</v>
          </cell>
          <cell r="H578">
            <v>-257.11999999999534</v>
          </cell>
          <cell r="I578">
            <v>-329.94999999995343</v>
          </cell>
          <cell r="J578">
            <v>0</v>
          </cell>
          <cell r="K578">
            <v>-241.28000000002794</v>
          </cell>
          <cell r="L578">
            <v>-547.26999999990221</v>
          </cell>
          <cell r="M578">
            <v>-1013.4100000000326</v>
          </cell>
          <cell r="N578">
            <v>-1481.9799999999814</v>
          </cell>
          <cell r="O578">
            <v>-1318.5599999999977</v>
          </cell>
          <cell r="P578">
            <v>-1326.109999999986</v>
          </cell>
          <cell r="Q578">
            <v>-2045.1599999999162</v>
          </cell>
          <cell r="R578">
            <v>-10986.709999999963</v>
          </cell>
          <cell r="S578">
            <v>-604.30999999993946</v>
          </cell>
          <cell r="T578">
            <v>-640.07999999995809</v>
          </cell>
          <cell r="U578">
            <v>-608.54000000003725</v>
          </cell>
          <cell r="V578">
            <v>-244.03000000002794</v>
          </cell>
          <cell r="W578">
            <v>-23.419999999925494</v>
          </cell>
          <cell r="X578">
            <v>-217.59000000002561</v>
          </cell>
          <cell r="Y578">
            <v>-1462.3499999999767</v>
          </cell>
          <cell r="Z578">
            <v>-1344.9400000000605</v>
          </cell>
          <cell r="AA578">
            <v>-2581.9500000000116</v>
          </cell>
          <cell r="AB578">
            <v>-610.44000000000233</v>
          </cell>
          <cell r="AC578">
            <v>-879.15000000002328</v>
          </cell>
          <cell r="AD578">
            <v>-1769.9100000000908</v>
          </cell>
          <cell r="AE578">
            <v>-4870.6399999996647</v>
          </cell>
          <cell r="AF578">
            <v>-1820.6499999999069</v>
          </cell>
          <cell r="AG578">
            <v>-776.30000000004657</v>
          </cell>
          <cell r="AH578">
            <v>-238.30000000004657</v>
          </cell>
          <cell r="AI578">
            <v>-330.92999999999302</v>
          </cell>
          <cell r="AJ578">
            <v>0</v>
          </cell>
          <cell r="AK578">
            <v>-42.939999999944121</v>
          </cell>
          <cell r="AL578">
            <v>-1255.5599999999395</v>
          </cell>
          <cell r="AM578">
            <v>-78.25</v>
          </cell>
          <cell r="AN578">
            <v>566.1600000000326</v>
          </cell>
          <cell r="AO578">
            <v>0</v>
          </cell>
          <cell r="AP578">
            <v>-576.10999999998603</v>
          </cell>
          <cell r="AQ578">
            <v>-317.76000000000931</v>
          </cell>
          <cell r="AR578">
            <v>-1318.1500000003725</v>
          </cell>
          <cell r="AS578">
            <v>-576.12999999994645</v>
          </cell>
          <cell r="AT578">
            <v>196.90000000002328</v>
          </cell>
          <cell r="AU578">
            <v>-170.53999999992084</v>
          </cell>
          <cell r="AV578">
            <v>0</v>
          </cell>
          <cell r="AW578">
            <v>0</v>
          </cell>
          <cell r="AX578">
            <v>0</v>
          </cell>
          <cell r="AY578">
            <v>-312.0800000000163</v>
          </cell>
          <cell r="AZ578">
            <v>0</v>
          </cell>
          <cell r="BA578">
            <v>-75.799999999988358</v>
          </cell>
          <cell r="BB578">
            <v>-390.02999999999884</v>
          </cell>
          <cell r="BC578">
            <v>-80.190000000002328</v>
          </cell>
          <cell r="BD578">
            <v>89.71999999997206</v>
          </cell>
          <cell r="BE578">
            <v>-1931.4179999995977</v>
          </cell>
          <cell r="BF578">
            <v>-612.5</v>
          </cell>
          <cell r="BG578">
            <v>-389.60000000003492</v>
          </cell>
          <cell r="BH578">
            <v>-208.05999999993946</v>
          </cell>
          <cell r="BI578">
            <v>-220.42000000004191</v>
          </cell>
          <cell r="BJ578">
            <v>0</v>
          </cell>
          <cell r="BK578">
            <v>-41.10999999998603</v>
          </cell>
          <cell r="BL578">
            <v>0</v>
          </cell>
          <cell r="BM578">
            <v>0</v>
          </cell>
          <cell r="BN578">
            <v>0</v>
          </cell>
          <cell r="BO578">
            <v>-459.72800000000279</v>
          </cell>
          <cell r="BP578">
            <v>0</v>
          </cell>
          <cell r="BQ578">
            <v>0</v>
          </cell>
          <cell r="BR578">
            <v>-118.58499999996275</v>
          </cell>
          <cell r="BS578">
            <v>0</v>
          </cell>
          <cell r="BT578">
            <v>0</v>
          </cell>
          <cell r="BU578">
            <v>0</v>
          </cell>
          <cell r="BV578">
            <v>-77.205000000016298</v>
          </cell>
          <cell r="BW578">
            <v>0</v>
          </cell>
          <cell r="BX578">
            <v>-41.380000000004657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-36.109999999869615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-36.10999999998603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-111.83000000007451</v>
          </cell>
          <cell r="CS578">
            <v>0</v>
          </cell>
          <cell r="CT578">
            <v>0</v>
          </cell>
          <cell r="CU578">
            <v>-111.82999999995809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-1052.8670000005513</v>
          </cell>
          <cell r="DF578">
            <v>-170.57000000000698</v>
          </cell>
          <cell r="DG578">
            <v>-135.35999999998603</v>
          </cell>
          <cell r="DH578">
            <v>-201.38000000006286</v>
          </cell>
          <cell r="DI578">
            <v>-194.44999999995343</v>
          </cell>
          <cell r="DJ578">
            <v>-9.1099999999860302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-261.92699999996694</v>
          </cell>
          <cell r="DP578">
            <v>0</v>
          </cell>
          <cell r="DQ578">
            <v>-80.070000000006985</v>
          </cell>
          <cell r="DR578">
            <v>-397.2699999990873</v>
          </cell>
          <cell r="DS578">
            <v>-16.96999999997206</v>
          </cell>
          <cell r="DT578">
            <v>-15.150000000023283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-274.82000000000698</v>
          </cell>
          <cell r="DZ578">
            <v>-69.46999999997206</v>
          </cell>
          <cell r="EA578">
            <v>-20.85999999998603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-2073.1000000005588</v>
          </cell>
          <cell r="G579">
            <v>-1485.4000000003725</v>
          </cell>
          <cell r="H579">
            <v>-2990</v>
          </cell>
          <cell r="I579">
            <v>-28201.199999999255</v>
          </cell>
          <cell r="J579">
            <v>-17433.100000000559</v>
          </cell>
          <cell r="K579">
            <v>-45961.700000000186</v>
          </cell>
          <cell r="L579">
            <v>-23945.100000000559</v>
          </cell>
          <cell r="M579">
            <v>-16299.700000001118</v>
          </cell>
          <cell r="N579">
            <v>-20093.399999999441</v>
          </cell>
          <cell r="O579">
            <v>-6198.0999999996275</v>
          </cell>
          <cell r="P579">
            <v>-4847.0999999996275</v>
          </cell>
          <cell r="Q579">
            <v>-251.20000000018626</v>
          </cell>
          <cell r="R579">
            <v>-190368</v>
          </cell>
          <cell r="S579">
            <v>-2758.0999999996275</v>
          </cell>
          <cell r="T579">
            <v>-2889</v>
          </cell>
          <cell r="U579">
            <v>-10242.200000000186</v>
          </cell>
          <cell r="V579">
            <v>-22569.299999999814</v>
          </cell>
          <cell r="W579">
            <v>-26007.699999999255</v>
          </cell>
          <cell r="X579">
            <v>-26947.200000000186</v>
          </cell>
          <cell r="Y579">
            <v>-25739.599999999627</v>
          </cell>
          <cell r="Z579">
            <v>-38977.100000000559</v>
          </cell>
          <cell r="AA579">
            <v>-12339.200000001118</v>
          </cell>
          <cell r="AB579">
            <v>-12381.200000000186</v>
          </cell>
          <cell r="AC579">
            <v>-2221.7999999988824</v>
          </cell>
          <cell r="AD579">
            <v>-7295.5999999996275</v>
          </cell>
          <cell r="AE579">
            <v>-276042.29999999702</v>
          </cell>
          <cell r="AF579">
            <v>-11770.200000000186</v>
          </cell>
          <cell r="AG579">
            <v>-47663.099999999627</v>
          </cell>
          <cell r="AH579">
            <v>-35116.900000000373</v>
          </cell>
          <cell r="AI579">
            <v>-8651.5</v>
          </cell>
          <cell r="AJ579">
            <v>-14078.599999999627</v>
          </cell>
          <cell r="AK579">
            <v>-24266.200000000186</v>
          </cell>
          <cell r="AL579">
            <v>-42238</v>
          </cell>
          <cell r="AM579">
            <v>-28075.699999999255</v>
          </cell>
          <cell r="AN579">
            <v>-4406.7000000001863</v>
          </cell>
          <cell r="AO579">
            <v>-23687</v>
          </cell>
          <cell r="AP579">
            <v>-10755.099999999627</v>
          </cell>
          <cell r="AQ579">
            <v>-25333.300000000745</v>
          </cell>
          <cell r="AR579">
            <v>-28296.90000000596</v>
          </cell>
          <cell r="AS579">
            <v>-5542.7999999998137</v>
          </cell>
          <cell r="AT579">
            <v>4155.8000000007451</v>
          </cell>
          <cell r="AU579">
            <v>-3160.6400000001304</v>
          </cell>
          <cell r="AV579">
            <v>-873.16000000014901</v>
          </cell>
          <cell r="AW579">
            <v>-1346.0999999996275</v>
          </cell>
          <cell r="AX579">
            <v>-664.3000000002794</v>
          </cell>
          <cell r="AY579">
            <v>-3781</v>
          </cell>
          <cell r="AZ579">
            <v>-3017</v>
          </cell>
          <cell r="BA579">
            <v>-2141.4000000003725</v>
          </cell>
          <cell r="BB579">
            <v>-1718.2000000001863</v>
          </cell>
          <cell r="BC579">
            <v>-4829.4000000003725</v>
          </cell>
          <cell r="BD579">
            <v>-5378.7000000001863</v>
          </cell>
          <cell r="BE579">
            <v>-60207.10000000149</v>
          </cell>
          <cell r="BF579">
            <v>-12201.599999999627</v>
          </cell>
          <cell r="BG579">
            <v>-7964.1999999992549</v>
          </cell>
          <cell r="BH579">
            <v>-1592.1000000005588</v>
          </cell>
          <cell r="BI579">
            <v>-1587.2999999998137</v>
          </cell>
          <cell r="BJ579">
            <v>-3179.7000000001863</v>
          </cell>
          <cell r="BK579">
            <v>-2698.5</v>
          </cell>
          <cell r="BL579">
            <v>-3892.9000000003725</v>
          </cell>
          <cell r="BM579">
            <v>-2055.7000000001863</v>
          </cell>
          <cell r="BN579">
            <v>-3256.2999999998137</v>
          </cell>
          <cell r="BO579">
            <v>-2462.3000000007451</v>
          </cell>
          <cell r="BP579">
            <v>-7176.1000000005588</v>
          </cell>
          <cell r="BQ579">
            <v>-12140.400000000373</v>
          </cell>
          <cell r="BR579">
            <v>-61076.450000025332</v>
          </cell>
          <cell r="BS579">
            <v>-14107.299999999814</v>
          </cell>
          <cell r="BT579">
            <v>-3325.2000000001863</v>
          </cell>
          <cell r="BU579">
            <v>-1233.2000000001863</v>
          </cell>
          <cell r="BV579">
            <v>-2838.0499999998137</v>
          </cell>
          <cell r="BW579">
            <v>-1516.0999999996275</v>
          </cell>
          <cell r="BX579">
            <v>-2281.1999999992549</v>
          </cell>
          <cell r="BY579">
            <v>-4143.7999999998137</v>
          </cell>
          <cell r="BZ579">
            <v>-4778</v>
          </cell>
          <cell r="CA579">
            <v>-4945.5999999996275</v>
          </cell>
          <cell r="CB579">
            <v>-6115.5000000009313</v>
          </cell>
          <cell r="CC579">
            <v>-7142.0999999996275</v>
          </cell>
          <cell r="CD579">
            <v>-8650.4000000003725</v>
          </cell>
          <cell r="CE579">
            <v>-44317.999999992549</v>
          </cell>
          <cell r="CF579">
            <v>-5900.3000000007451</v>
          </cell>
          <cell r="CG579">
            <v>-2806.5</v>
          </cell>
          <cell r="CH579">
            <v>-1674</v>
          </cell>
          <cell r="CI579">
            <v>-3222.8000000002794</v>
          </cell>
          <cell r="CJ579">
            <v>-3319.5</v>
          </cell>
          <cell r="CK579">
            <v>-1782.1000000005588</v>
          </cell>
          <cell r="CL579">
            <v>-4380.1000000005588</v>
          </cell>
          <cell r="CM579">
            <v>-3540.7000000001863</v>
          </cell>
          <cell r="CN579">
            <v>-4910.7999999998137</v>
          </cell>
          <cell r="CO579">
            <v>-4024.3999999994412</v>
          </cell>
          <cell r="CP579">
            <v>-3886.2999999998137</v>
          </cell>
          <cell r="CQ579">
            <v>-4870.4999999990687</v>
          </cell>
          <cell r="CR579">
            <v>-51202.100000008941</v>
          </cell>
          <cell r="CS579">
            <v>877</v>
          </cell>
          <cell r="CT579">
            <v>-4139.0999999996275</v>
          </cell>
          <cell r="CU579">
            <v>-3443.5</v>
          </cell>
          <cell r="CV579">
            <v>-2191.3999999999069</v>
          </cell>
          <cell r="CW579">
            <v>-4118.2000000001863</v>
          </cell>
          <cell r="CX579">
            <v>-3005.8999999994412</v>
          </cell>
          <cell r="CY579">
            <v>-8625.0999999996275</v>
          </cell>
          <cell r="CZ579">
            <v>-3489.5</v>
          </cell>
          <cell r="DA579">
            <v>-5336.2000000001863</v>
          </cell>
          <cell r="DB579">
            <v>-3089.6000000005588</v>
          </cell>
          <cell r="DC579">
            <v>-5892.7999999998137</v>
          </cell>
          <cell r="DD579">
            <v>-8747.8000000007451</v>
          </cell>
          <cell r="DE579">
            <v>-78700.90000000596</v>
          </cell>
          <cell r="DF579">
            <v>-14890.099999999627</v>
          </cell>
          <cell r="DG579">
            <v>-7517.7999999998137</v>
          </cell>
          <cell r="DH579">
            <v>-4393.6000000005588</v>
          </cell>
          <cell r="DI579">
            <v>-2759.4000000008382</v>
          </cell>
          <cell r="DJ579">
            <v>-2164.7999999998137</v>
          </cell>
          <cell r="DK579">
            <v>-3120.9000000003725</v>
          </cell>
          <cell r="DL579">
            <v>-4176.5</v>
          </cell>
          <cell r="DM579">
            <v>-3587.4000000003725</v>
          </cell>
          <cell r="DN579">
            <v>-5080.9000000003725</v>
          </cell>
          <cell r="DO579">
            <v>-5098.4000000003725</v>
          </cell>
          <cell r="DP579">
            <v>-9244.5000000009313</v>
          </cell>
          <cell r="DQ579">
            <v>-16666.600000000559</v>
          </cell>
          <cell r="DR579">
            <v>-91889.90000000596</v>
          </cell>
          <cell r="DS579">
            <v>-18384.500000000931</v>
          </cell>
          <cell r="DT579">
            <v>-9887.4000000003725</v>
          </cell>
          <cell r="DU579">
            <v>-7199</v>
          </cell>
          <cell r="DV579">
            <v>-3608.6000000000931</v>
          </cell>
          <cell r="DW579">
            <v>-2982.2000000001863</v>
          </cell>
          <cell r="DX579">
            <v>-5110.1999999992549</v>
          </cell>
          <cell r="DY579">
            <v>-3105.7000000001863</v>
          </cell>
          <cell r="DZ579">
            <v>-7446.8999999994412</v>
          </cell>
          <cell r="EA579">
            <v>-6480.6000000005588</v>
          </cell>
          <cell r="EB579">
            <v>-3877.3000000007451</v>
          </cell>
          <cell r="EC579">
            <v>-9802.6000000005588</v>
          </cell>
          <cell r="ED579">
            <v>-14004.900000000373</v>
          </cell>
        </row>
        <row r="580">
          <cell r="F580">
            <v>-1101</v>
          </cell>
          <cell r="G580">
            <v>-1754.1000000005588</v>
          </cell>
          <cell r="H580">
            <v>-5062.5</v>
          </cell>
          <cell r="I580">
            <v>-37723.299999999814</v>
          </cell>
          <cell r="J580">
            <v>-18308.699999999721</v>
          </cell>
          <cell r="K580">
            <v>-38621.600000000093</v>
          </cell>
          <cell r="L580">
            <v>-16079</v>
          </cell>
          <cell r="M580">
            <v>-24990.200000000186</v>
          </cell>
          <cell r="N580">
            <v>-28038.699999999255</v>
          </cell>
          <cell r="O580">
            <v>-18421.599999999627</v>
          </cell>
          <cell r="P580">
            <v>-8702.7999999998137</v>
          </cell>
          <cell r="Q580">
            <v>-1869.0999999996275</v>
          </cell>
          <cell r="R580">
            <v>-187771.20000001043</v>
          </cell>
          <cell r="S580">
            <v>-80.599999999627471</v>
          </cell>
          <cell r="T580">
            <v>-60</v>
          </cell>
          <cell r="U580">
            <v>-16037.5</v>
          </cell>
          <cell r="V580">
            <v>-28003.5</v>
          </cell>
          <cell r="W580">
            <v>-19508.5</v>
          </cell>
          <cell r="X580">
            <v>-25381.099999999627</v>
          </cell>
          <cell r="Y580">
            <v>-20567</v>
          </cell>
          <cell r="Z580">
            <v>-31936.299999999814</v>
          </cell>
          <cell r="AA580">
            <v>-20309.299999999814</v>
          </cell>
          <cell r="AB580">
            <v>-12902.700000000186</v>
          </cell>
          <cell r="AC580">
            <v>-4500</v>
          </cell>
          <cell r="AD580">
            <v>-8484.7000000001863</v>
          </cell>
          <cell r="AE580">
            <v>-314872.33999998868</v>
          </cell>
          <cell r="AF580">
            <v>-13749.799999999814</v>
          </cell>
          <cell r="AG580">
            <v>-25258.5</v>
          </cell>
          <cell r="AH580">
            <v>-45835.100000000559</v>
          </cell>
          <cell r="AI580">
            <v>-27130.199999999721</v>
          </cell>
          <cell r="AJ580">
            <v>-24142.939999999944</v>
          </cell>
          <cell r="AK580">
            <v>-37763.100000000093</v>
          </cell>
          <cell r="AL580">
            <v>-40284.399999999441</v>
          </cell>
          <cell r="AM580">
            <v>-35727.799999999814</v>
          </cell>
          <cell r="AN580">
            <v>-12394.299999999814</v>
          </cell>
          <cell r="AO580">
            <v>-21433.799999999814</v>
          </cell>
          <cell r="AP580">
            <v>-15137.799999998882</v>
          </cell>
          <cell r="AQ580">
            <v>-16014.599999999627</v>
          </cell>
          <cell r="AR580">
            <v>-142137.70000000298</v>
          </cell>
          <cell r="AS580">
            <v>-30828.700000000186</v>
          </cell>
          <cell r="AT580">
            <v>-16218.099999999627</v>
          </cell>
          <cell r="AU580">
            <v>-8648.0999999996275</v>
          </cell>
          <cell r="AV580">
            <v>-4259.7999999998137</v>
          </cell>
          <cell r="AW580">
            <v>-7310.8999999999069</v>
          </cell>
          <cell r="AX580">
            <v>-5551.1000000000931</v>
          </cell>
          <cell r="AY580">
            <v>-9882.5</v>
          </cell>
          <cell r="AZ580">
            <v>-8197.5</v>
          </cell>
          <cell r="BA580">
            <v>-4182</v>
          </cell>
          <cell r="BB580">
            <v>-8752.5999999996275</v>
          </cell>
          <cell r="BC580">
            <v>-26413</v>
          </cell>
          <cell r="BD580">
            <v>-11893.400000000373</v>
          </cell>
          <cell r="BE580">
            <v>-178332.19999998808</v>
          </cell>
          <cell r="BF580">
            <v>-29868</v>
          </cell>
          <cell r="BG580">
            <v>-25704.900000000373</v>
          </cell>
          <cell r="BH580">
            <v>-11373.900000000373</v>
          </cell>
          <cell r="BI580">
            <v>-7847.9999999995343</v>
          </cell>
          <cell r="BJ580">
            <v>-11457.800000000279</v>
          </cell>
          <cell r="BK580">
            <v>-13656.899999999907</v>
          </cell>
          <cell r="BL580">
            <v>-17640.399999999441</v>
          </cell>
          <cell r="BM580">
            <v>-8026.2000000001863</v>
          </cell>
          <cell r="BN580">
            <v>-3736.3999999999069</v>
          </cell>
          <cell r="BO580">
            <v>-7358.5999999996275</v>
          </cell>
          <cell r="BP580">
            <v>-17918.599999999627</v>
          </cell>
          <cell r="BQ580">
            <v>-23742.5</v>
          </cell>
          <cell r="BR580">
            <v>-207254.5</v>
          </cell>
          <cell r="BS580">
            <v>-38089.400000000373</v>
          </cell>
          <cell r="BT580">
            <v>-24018.299999999814</v>
          </cell>
          <cell r="BU580">
            <v>-16143.099999999627</v>
          </cell>
          <cell r="BV580">
            <v>-6936.9999999995343</v>
          </cell>
          <cell r="BW580">
            <v>-6688.5</v>
          </cell>
          <cell r="BX580">
            <v>-10865.599999999627</v>
          </cell>
          <cell r="BY580">
            <v>-17837.299999999814</v>
          </cell>
          <cell r="BZ580">
            <v>-8990.7999999998137</v>
          </cell>
          <cell r="CA580">
            <v>-6385.8999999994412</v>
          </cell>
          <cell r="CB580">
            <v>-10152.200000000186</v>
          </cell>
          <cell r="CC580">
            <v>-32472.700000000186</v>
          </cell>
          <cell r="CD580">
            <v>-28673.700000000186</v>
          </cell>
          <cell r="CE580">
            <v>-211300.70000000298</v>
          </cell>
          <cell r="CF580">
            <v>-38205.799999999814</v>
          </cell>
          <cell r="CG580">
            <v>-10808.599999999627</v>
          </cell>
          <cell r="CH580">
            <v>-17727.700000000186</v>
          </cell>
          <cell r="CI580">
            <v>-6066.7999999998137</v>
          </cell>
          <cell r="CJ580">
            <v>-5669.7999999998137</v>
          </cell>
          <cell r="CK580">
            <v>-12017.299999999814</v>
          </cell>
          <cell r="CL580">
            <v>-21440</v>
          </cell>
          <cell r="CM580">
            <v>-11875.400000000373</v>
          </cell>
          <cell r="CN580">
            <v>-9630</v>
          </cell>
          <cell r="CO580">
            <v>-15067.599999999627</v>
          </cell>
          <cell r="CP580">
            <v>-26485.700000000186</v>
          </cell>
          <cell r="CQ580">
            <v>-36306</v>
          </cell>
          <cell r="CR580">
            <v>-214598.29999999702</v>
          </cell>
          <cell r="CS580">
            <v>-24561.299999999814</v>
          </cell>
          <cell r="CT580">
            <v>-18816.799999999814</v>
          </cell>
          <cell r="CU580">
            <v>-18477.100000000559</v>
          </cell>
          <cell r="CV580">
            <v>-6006.2000000001863</v>
          </cell>
          <cell r="CW580">
            <v>-8317</v>
          </cell>
          <cell r="CX580">
            <v>-7745.7000000001863</v>
          </cell>
          <cell r="CY580">
            <v>-31441.700000000186</v>
          </cell>
          <cell r="CZ580">
            <v>-20742.5</v>
          </cell>
          <cell r="DA580">
            <v>-8070.6999999997206</v>
          </cell>
          <cell r="DB580">
            <v>-16390.099999999627</v>
          </cell>
          <cell r="DC580">
            <v>-19292.200000000186</v>
          </cell>
          <cell r="DD580">
            <v>-34737</v>
          </cell>
          <cell r="DE580">
            <v>-254906.20000000298</v>
          </cell>
          <cell r="DF580">
            <v>-35679.5</v>
          </cell>
          <cell r="DG580">
            <v>-29758.700000000186</v>
          </cell>
          <cell r="DH580">
            <v>-14927.399999999441</v>
          </cell>
          <cell r="DI580">
            <v>-9598.7999999998137</v>
          </cell>
          <cell r="DJ580">
            <v>-5841</v>
          </cell>
          <cell r="DK580">
            <v>-14130.099999999627</v>
          </cell>
          <cell r="DL580">
            <v>-25924.5</v>
          </cell>
          <cell r="DM580">
            <v>-31047.400000000373</v>
          </cell>
          <cell r="DN580">
            <v>-11275.600000000559</v>
          </cell>
          <cell r="DO580">
            <v>-12665.599999999627</v>
          </cell>
          <cell r="DP580">
            <v>-33353</v>
          </cell>
          <cell r="DQ580">
            <v>-30704.599999999627</v>
          </cell>
          <cell r="DR580">
            <v>-241730.69999999553</v>
          </cell>
          <cell r="DS580">
            <v>-33962.5</v>
          </cell>
          <cell r="DT580">
            <v>-32317.900000000373</v>
          </cell>
          <cell r="DU580">
            <v>-13003.600000000559</v>
          </cell>
          <cell r="DV580">
            <v>-6288.7999999998137</v>
          </cell>
          <cell r="DW580">
            <v>-14698.299999999814</v>
          </cell>
          <cell r="DX580">
            <v>-16877.599999999627</v>
          </cell>
          <cell r="DY580">
            <v>-34640.5</v>
          </cell>
          <cell r="DZ580">
            <v>-22938.200000000186</v>
          </cell>
          <cell r="EA580">
            <v>-8651.3999999999069</v>
          </cell>
          <cell r="EB580">
            <v>-13099</v>
          </cell>
          <cell r="EC580">
            <v>-15884.099999999627</v>
          </cell>
          <cell r="ED580">
            <v>-29368.799999999814</v>
          </cell>
        </row>
        <row r="581">
          <cell r="F581">
            <v>-6010.5</v>
          </cell>
          <cell r="G581">
            <v>-5299.9000000003725</v>
          </cell>
          <cell r="H581">
            <v>-22123.39999999851</v>
          </cell>
          <cell r="I581">
            <v>-22939.099999999627</v>
          </cell>
          <cell r="J581">
            <v>-29421.899999999907</v>
          </cell>
          <cell r="K581">
            <v>-24623.400000000373</v>
          </cell>
          <cell r="L581">
            <v>-33057.200000000186</v>
          </cell>
          <cell r="M581">
            <v>-76340.999999999069</v>
          </cell>
          <cell r="N581">
            <v>-78015.599999999627</v>
          </cell>
          <cell r="O581">
            <v>-57597.299999998882</v>
          </cell>
          <cell r="P581">
            <v>-46821.400000001304</v>
          </cell>
          <cell r="Q581">
            <v>-33166.5</v>
          </cell>
          <cell r="R581">
            <v>-463827.95999999344</v>
          </cell>
          <cell r="S581">
            <v>-6468.7999999988824</v>
          </cell>
          <cell r="T581">
            <v>-14911.999999999069</v>
          </cell>
          <cell r="U581">
            <v>-22353.999999999069</v>
          </cell>
          <cell r="V581">
            <v>-23594.620000000112</v>
          </cell>
          <cell r="W581">
            <v>-34941.540000000037</v>
          </cell>
          <cell r="X581">
            <v>-31297.600000000559</v>
          </cell>
          <cell r="Y581">
            <v>-54368.799999998882</v>
          </cell>
          <cell r="Z581">
            <v>-73009.599999998696</v>
          </cell>
          <cell r="AA581">
            <v>-69838</v>
          </cell>
          <cell r="AB581">
            <v>-63434.699999999255</v>
          </cell>
          <cell r="AC581">
            <v>-36916.300000001676</v>
          </cell>
          <cell r="AD581">
            <v>-32692</v>
          </cell>
          <cell r="AE581">
            <v>-220605.78999999911</v>
          </cell>
          <cell r="AF581">
            <v>-41995.399999999441</v>
          </cell>
          <cell r="AG581">
            <v>-28421</v>
          </cell>
          <cell r="AH581">
            <v>-19010.840000000782</v>
          </cell>
          <cell r="AI581">
            <v>-7499.1000000000931</v>
          </cell>
          <cell r="AJ581">
            <v>-8187.2900000000373</v>
          </cell>
          <cell r="AK581">
            <v>-15476.399999999907</v>
          </cell>
          <cell r="AL581">
            <v>-38601</v>
          </cell>
          <cell r="AM581">
            <v>-30166.200000001118</v>
          </cell>
          <cell r="AN581">
            <v>-1521.4599999999627</v>
          </cell>
          <cell r="AO581">
            <v>-10641.5</v>
          </cell>
          <cell r="AP581">
            <v>-8260.8999999994412</v>
          </cell>
          <cell r="AQ581">
            <v>-10824.699999999255</v>
          </cell>
          <cell r="AR581">
            <v>-35380.690000005066</v>
          </cell>
          <cell r="AS581">
            <v>-5623.0999999996275</v>
          </cell>
          <cell r="AT581">
            <v>7477.7999999998137</v>
          </cell>
          <cell r="AU581">
            <v>-4442.4599999999627</v>
          </cell>
          <cell r="AV581">
            <v>-1401.2199999997392</v>
          </cell>
          <cell r="AW581">
            <v>-1039.2099999999627</v>
          </cell>
          <cell r="AX581">
            <v>-1283.6099999998696</v>
          </cell>
          <cell r="AY581">
            <v>-3498.9400000004098</v>
          </cell>
          <cell r="AZ581">
            <v>-6659.0999999986961</v>
          </cell>
          <cell r="BA581">
            <v>-3912.5500000007451</v>
          </cell>
          <cell r="BB581">
            <v>-2982.7999999988824</v>
          </cell>
          <cell r="BC581">
            <v>-4740.9999999990687</v>
          </cell>
          <cell r="BD581">
            <v>-7274.5</v>
          </cell>
          <cell r="BE581">
            <v>-60797.19999999553</v>
          </cell>
          <cell r="BF581">
            <v>-13656.5</v>
          </cell>
          <cell r="BG581">
            <v>-5763.2000000001863</v>
          </cell>
          <cell r="BH581">
            <v>-5808.0400000000373</v>
          </cell>
          <cell r="BI581">
            <v>-1464.6499999994412</v>
          </cell>
          <cell r="BJ581">
            <v>-918.81000000005588</v>
          </cell>
          <cell r="BK581">
            <v>-2791.6499999999069</v>
          </cell>
          <cell r="BL581">
            <v>-3985.1000000005588</v>
          </cell>
          <cell r="BM581">
            <v>-3053.0999999996275</v>
          </cell>
          <cell r="BN581">
            <v>-4440.2499999990687</v>
          </cell>
          <cell r="BO581">
            <v>-2420</v>
          </cell>
          <cell r="BP581">
            <v>-6877</v>
          </cell>
          <cell r="BQ581">
            <v>-9618.8999999994412</v>
          </cell>
          <cell r="BR581">
            <v>-59483.289999991655</v>
          </cell>
          <cell r="BS581">
            <v>-9758.7000000001863</v>
          </cell>
          <cell r="BT581">
            <v>-4851.4000000003725</v>
          </cell>
          <cell r="BU581">
            <v>-6877.7999999988824</v>
          </cell>
          <cell r="BV581">
            <v>-4870.7399999997579</v>
          </cell>
          <cell r="BW581">
            <v>-1278.3500000005588</v>
          </cell>
          <cell r="BX581">
            <v>-1538.1000000000931</v>
          </cell>
          <cell r="BY581">
            <v>-3014.5</v>
          </cell>
          <cell r="BZ581">
            <v>-4158.3000000007451</v>
          </cell>
          <cell r="CA581">
            <v>-4547.2000000001863</v>
          </cell>
          <cell r="CB581">
            <v>-4783.6000000005588</v>
          </cell>
          <cell r="CC581">
            <v>-5956.5</v>
          </cell>
          <cell r="CD581">
            <v>-7848.0999999996275</v>
          </cell>
          <cell r="CE581">
            <v>-50491.500000007451</v>
          </cell>
          <cell r="CF581">
            <v>-4590.3999999994412</v>
          </cell>
          <cell r="CG581">
            <v>-2521.1999999992549</v>
          </cell>
          <cell r="CH581">
            <v>-6173.3499999996275</v>
          </cell>
          <cell r="CI581">
            <v>-3330.160000000149</v>
          </cell>
          <cell r="CJ581">
            <v>-759.54000000003725</v>
          </cell>
          <cell r="CK581">
            <v>-520.6999999997206</v>
          </cell>
          <cell r="CL581">
            <v>-5803.7999999998137</v>
          </cell>
          <cell r="CM581">
            <v>-6026.2999999998137</v>
          </cell>
          <cell r="CN581">
            <v>-3280.6499999994412</v>
          </cell>
          <cell r="CO581">
            <v>-4811.7999999998137</v>
          </cell>
          <cell r="CP581">
            <v>-5418.4999999981374</v>
          </cell>
          <cell r="CQ581">
            <v>-7255.0999999996275</v>
          </cell>
          <cell r="CR581">
            <v>-54299.010000005364</v>
          </cell>
          <cell r="CS581">
            <v>-146.90000000037253</v>
          </cell>
          <cell r="CT581">
            <v>-5294.5000000009313</v>
          </cell>
          <cell r="CU581">
            <v>-6302.839999999851</v>
          </cell>
          <cell r="CV581">
            <v>-2245.2100000004284</v>
          </cell>
          <cell r="CW581">
            <v>-5591.7600000002421</v>
          </cell>
          <cell r="CX581">
            <v>-1670.660000000149</v>
          </cell>
          <cell r="CY581">
            <v>-10286.300000000745</v>
          </cell>
          <cell r="CZ581">
            <v>-5899.5999999996275</v>
          </cell>
          <cell r="DA581">
            <v>-4518.339999999851</v>
          </cell>
          <cell r="DB581">
            <v>-2363.0999999996275</v>
          </cell>
          <cell r="DC581">
            <v>-4474.8000000007451</v>
          </cell>
          <cell r="DD581">
            <v>-5505</v>
          </cell>
          <cell r="DE581">
            <v>-60789.210000000894</v>
          </cell>
          <cell r="DF581">
            <v>-2647.2000000001863</v>
          </cell>
          <cell r="DG581">
            <v>-4475.4000000003725</v>
          </cell>
          <cell r="DH581">
            <v>-6971.2600000007078</v>
          </cell>
          <cell r="DI581">
            <v>-3120.0000000009313</v>
          </cell>
          <cell r="DJ581">
            <v>-5009.6100000008009</v>
          </cell>
          <cell r="DK581">
            <v>-1545.8999999999069</v>
          </cell>
          <cell r="DL581">
            <v>-10509.099999998696</v>
          </cell>
          <cell r="DM581">
            <v>-8703.6000000005588</v>
          </cell>
          <cell r="DN581">
            <v>-3659.0400000009686</v>
          </cell>
          <cell r="DO581">
            <v>-1991.1000000005588</v>
          </cell>
          <cell r="DP581">
            <v>-8507.5</v>
          </cell>
          <cell r="DQ581">
            <v>-3649.5</v>
          </cell>
          <cell r="DR581">
            <v>-61466.499999992549</v>
          </cell>
          <cell r="DS581">
            <v>-4588.8000000007451</v>
          </cell>
          <cell r="DT581">
            <v>-3722.5</v>
          </cell>
          <cell r="DU581">
            <v>-5794.1100000003353</v>
          </cell>
          <cell r="DV581">
            <v>-919.97999999951571</v>
          </cell>
          <cell r="DW581">
            <v>-5518.5499999998137</v>
          </cell>
          <cell r="DX581">
            <v>-1297.160000000149</v>
          </cell>
          <cell r="DY581">
            <v>-12546.39999999851</v>
          </cell>
          <cell r="DZ581">
            <v>-9575</v>
          </cell>
          <cell r="EA581">
            <v>-4311.8400000007823</v>
          </cell>
          <cell r="EB581">
            <v>-3054.7000000001863</v>
          </cell>
          <cell r="EC581">
            <v>-3001.0600000005215</v>
          </cell>
          <cell r="ED581">
            <v>-7136.3999999994412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-1536.2000000001863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-6278.3500000014901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-931.14999999990687</v>
          </cell>
          <cell r="X582">
            <v>-5347.2000000001863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-207276.71999999881</v>
          </cell>
          <cell r="AF582">
            <v>0</v>
          </cell>
          <cell r="AG582">
            <v>-1037.3999999999069</v>
          </cell>
          <cell r="AH582">
            <v>-16148</v>
          </cell>
          <cell r="AI582">
            <v>-37566.340000000317</v>
          </cell>
          <cell r="AJ582">
            <v>-23370.580000000075</v>
          </cell>
          <cell r="AK582">
            <v>-36950.549999999814</v>
          </cell>
          <cell r="AL582">
            <v>-12680.700000000186</v>
          </cell>
          <cell r="AM582">
            <v>-23188.799999999814</v>
          </cell>
          <cell r="AN582">
            <v>-32460.850000000093</v>
          </cell>
          <cell r="AO582">
            <v>-15088.599999999627</v>
          </cell>
          <cell r="AP582">
            <v>-2692.1999999997206</v>
          </cell>
          <cell r="AQ582">
            <v>-6092.7000000001863</v>
          </cell>
          <cell r="AR582">
            <v>-147250.26000000164</v>
          </cell>
          <cell r="AS582">
            <v>-6066</v>
          </cell>
          <cell r="AT582">
            <v>-6403.3999999999069</v>
          </cell>
          <cell r="AU582">
            <v>-17522.689999999944</v>
          </cell>
          <cell r="AV582">
            <v>-6478.5999999998603</v>
          </cell>
          <cell r="AW582">
            <v>-9900.3999999999069</v>
          </cell>
          <cell r="AX582">
            <v>-8343.6000000000931</v>
          </cell>
          <cell r="AY582">
            <v>-21368.999999999534</v>
          </cell>
          <cell r="AZ582">
            <v>-20421.060000000056</v>
          </cell>
          <cell r="BA582">
            <v>-8363.6000000000931</v>
          </cell>
          <cell r="BB582">
            <v>-16043.700000000186</v>
          </cell>
          <cell r="BC582">
            <v>-18309.010000000242</v>
          </cell>
          <cell r="BD582">
            <v>-8029.2000000001863</v>
          </cell>
          <cell r="BE582">
            <v>-6396.1399999987334</v>
          </cell>
          <cell r="BF582">
            <v>-41.050000000046566</v>
          </cell>
          <cell r="BG582">
            <v>-1170.0400000001537</v>
          </cell>
          <cell r="BH582">
            <v>-1173.8499999998603</v>
          </cell>
          <cell r="BI582">
            <v>-122.05000000004657</v>
          </cell>
          <cell r="BJ582">
            <v>-15.869999999995343</v>
          </cell>
          <cell r="BK582">
            <v>0</v>
          </cell>
          <cell r="BL582">
            <v>-305.5</v>
          </cell>
          <cell r="BM582">
            <v>-394.97999999986496</v>
          </cell>
          <cell r="BN582">
            <v>-179.81999999994878</v>
          </cell>
          <cell r="BO582">
            <v>-977.08999999985099</v>
          </cell>
          <cell r="BP582">
            <v>-467.47999999998137</v>
          </cell>
          <cell r="BQ582">
            <v>-1548.410000000149</v>
          </cell>
          <cell r="BR582">
            <v>-11865.870000001043</v>
          </cell>
          <cell r="BS582">
            <v>-837.9000000001397</v>
          </cell>
          <cell r="BT582">
            <v>-1897.9199999999255</v>
          </cell>
          <cell r="BU582">
            <v>-1242.8199999999488</v>
          </cell>
          <cell r="BV582">
            <v>-1956.5200000000186</v>
          </cell>
          <cell r="BW582">
            <v>-235.64000000013039</v>
          </cell>
          <cell r="BX582">
            <v>-235.18999999994412</v>
          </cell>
          <cell r="BY582">
            <v>-368.79999999993015</v>
          </cell>
          <cell r="BZ582">
            <v>-362.36999999987893</v>
          </cell>
          <cell r="CA582">
            <v>-108.68000000005122</v>
          </cell>
          <cell r="CB582">
            <v>-1252.1000000000931</v>
          </cell>
          <cell r="CC582">
            <v>-1595.7300000000978</v>
          </cell>
          <cell r="CD582">
            <v>-1772.1999999999534</v>
          </cell>
          <cell r="CE582">
            <v>-5131.6799999978393</v>
          </cell>
          <cell r="CF582">
            <v>-883.89999999990687</v>
          </cell>
          <cell r="CG582">
            <v>-1134.5600000000559</v>
          </cell>
          <cell r="CH582">
            <v>-1009.0300000000279</v>
          </cell>
          <cell r="CI582">
            <v>-108.28000000002794</v>
          </cell>
          <cell r="CJ582">
            <v>-24.440000000060536</v>
          </cell>
          <cell r="CK582">
            <v>-40.519999999902211</v>
          </cell>
          <cell r="CL582">
            <v>-89.310000000055879</v>
          </cell>
          <cell r="CM582">
            <v>-665.18000000005122</v>
          </cell>
          <cell r="CN582">
            <v>-128.73999999999069</v>
          </cell>
          <cell r="CO582">
            <v>-511.14999999990687</v>
          </cell>
          <cell r="CP582">
            <v>468.87999999988824</v>
          </cell>
          <cell r="CQ582">
            <v>-1005.4500000001863</v>
          </cell>
          <cell r="CR582">
            <v>-9450.9500000029802</v>
          </cell>
          <cell r="CS582">
            <v>-1095.6400000001304</v>
          </cell>
          <cell r="CT582">
            <v>-1059.2399999999907</v>
          </cell>
          <cell r="CU582">
            <v>-880.5999999998603</v>
          </cell>
          <cell r="CV582">
            <v>-422.26000000000931</v>
          </cell>
          <cell r="CW582">
            <v>-317.38000000000466</v>
          </cell>
          <cell r="CX582">
            <v>-142.80999999993946</v>
          </cell>
          <cell r="CY582">
            <v>-1415.4499999999534</v>
          </cell>
          <cell r="CZ582">
            <v>-2007.5600000000559</v>
          </cell>
          <cell r="DA582">
            <v>-65.970000000088476</v>
          </cell>
          <cell r="DB582">
            <v>-707.32000000006519</v>
          </cell>
          <cell r="DC582">
            <v>-157.97999999998137</v>
          </cell>
          <cell r="DD582">
            <v>-1178.7399999999907</v>
          </cell>
          <cell r="DE582">
            <v>-10557.85000000149</v>
          </cell>
          <cell r="DF582">
            <v>-1302.9000000001397</v>
          </cell>
          <cell r="DG582">
            <v>-713.18999999994412</v>
          </cell>
          <cell r="DH582">
            <v>-1160.0400000000373</v>
          </cell>
          <cell r="DI582">
            <v>-205.55000000004657</v>
          </cell>
          <cell r="DJ582">
            <v>-852.34999999997672</v>
          </cell>
          <cell r="DK582">
            <v>-700.73999999999069</v>
          </cell>
          <cell r="DL582">
            <v>-1695.4399999999441</v>
          </cell>
          <cell r="DM582">
            <v>-780.10000000009313</v>
          </cell>
          <cell r="DN582">
            <v>-425.39000000013039</v>
          </cell>
          <cell r="DO582">
            <v>-657.20999999996275</v>
          </cell>
          <cell r="DP582">
            <v>-1193.8400000003166</v>
          </cell>
          <cell r="DQ582">
            <v>-871.09999999962747</v>
          </cell>
          <cell r="DR582">
            <v>-9318.2200000025332</v>
          </cell>
          <cell r="DS582">
            <v>-815.07999999984168</v>
          </cell>
          <cell r="DT582">
            <v>-943.8499999998603</v>
          </cell>
          <cell r="DU582">
            <v>-1916.6899999999441</v>
          </cell>
          <cell r="DV582">
            <v>-497.46000000007916</v>
          </cell>
          <cell r="DW582">
            <v>-406.18000000005122</v>
          </cell>
          <cell r="DX582">
            <v>-150.09000000008382</v>
          </cell>
          <cell r="DY582">
            <v>-523.20000000018626</v>
          </cell>
          <cell r="DZ582">
            <v>-1022.6200000001118</v>
          </cell>
          <cell r="EA582">
            <v>-878.5899999999674</v>
          </cell>
          <cell r="EB582">
            <v>-566.77000000001863</v>
          </cell>
          <cell r="EC582">
            <v>-604</v>
          </cell>
          <cell r="ED582">
            <v>-993.68999999994412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-33142</v>
          </cell>
          <cell r="AF583">
            <v>0</v>
          </cell>
          <cell r="AG583">
            <v>0</v>
          </cell>
          <cell r="AH583">
            <v>-451.69999999995343</v>
          </cell>
          <cell r="AI583">
            <v>-8563.1000000000931</v>
          </cell>
          <cell r="AJ583">
            <v>-6097.2999999998137</v>
          </cell>
          <cell r="AK583">
            <v>-7392.4000000001397</v>
          </cell>
          <cell r="AL583">
            <v>-2151.6999999999534</v>
          </cell>
          <cell r="AM583">
            <v>-4209.7000000001863</v>
          </cell>
          <cell r="AN583">
            <v>-2312.5</v>
          </cell>
          <cell r="AO583">
            <v>-1927.8999999999069</v>
          </cell>
          <cell r="AP583">
            <v>0</v>
          </cell>
          <cell r="AQ583">
            <v>-35.700000000186265</v>
          </cell>
          <cell r="AR583">
            <v>-53683.599999997765</v>
          </cell>
          <cell r="AS583">
            <v>-804.19999999995343</v>
          </cell>
          <cell r="AT583">
            <v>687.39999999990687</v>
          </cell>
          <cell r="AU583">
            <v>-5200.1000000000931</v>
          </cell>
          <cell r="AV583">
            <v>-2346.2000000001863</v>
          </cell>
          <cell r="AW583">
            <v>-6335.3999999999069</v>
          </cell>
          <cell r="AX583">
            <v>-5509.8000000000466</v>
          </cell>
          <cell r="AY583">
            <v>-13805.5</v>
          </cell>
          <cell r="AZ583">
            <v>-10486.399999999907</v>
          </cell>
          <cell r="BA583">
            <v>-4747.5999999998603</v>
          </cell>
          <cell r="BB583">
            <v>-2960.8000000000466</v>
          </cell>
          <cell r="BC583">
            <v>-2175</v>
          </cell>
          <cell r="BD583">
            <v>0</v>
          </cell>
          <cell r="BE583">
            <v>-49731.20000000298</v>
          </cell>
          <cell r="BF583">
            <v>-189.89999999990687</v>
          </cell>
          <cell r="BG583">
            <v>-580.10000000009313</v>
          </cell>
          <cell r="BH583">
            <v>-4348.8999999999069</v>
          </cell>
          <cell r="BI583">
            <v>-4283.3999999999069</v>
          </cell>
          <cell r="BJ583">
            <v>-6029.3000000000466</v>
          </cell>
          <cell r="BK583">
            <v>-6352.6000000000931</v>
          </cell>
          <cell r="BL583">
            <v>-10396.399999999907</v>
          </cell>
          <cell r="BM583">
            <v>-7219.3999999999069</v>
          </cell>
          <cell r="BN583">
            <v>-3442</v>
          </cell>
          <cell r="BO583">
            <v>-4446</v>
          </cell>
          <cell r="BP583">
            <v>-2078.0999999998603</v>
          </cell>
          <cell r="BQ583">
            <v>-365.10000000009313</v>
          </cell>
          <cell r="BR583">
            <v>-46379.899999994785</v>
          </cell>
          <cell r="BS583">
            <v>-53.5</v>
          </cell>
          <cell r="BT583">
            <v>-694.89999999990687</v>
          </cell>
          <cell r="BU583">
            <v>-3211.1000000000931</v>
          </cell>
          <cell r="BV583">
            <v>-6000.0999999998603</v>
          </cell>
          <cell r="BW583">
            <v>-4553.8999999999069</v>
          </cell>
          <cell r="BX583">
            <v>-6048.3000000000466</v>
          </cell>
          <cell r="BY583">
            <v>-11141.399999999907</v>
          </cell>
          <cell r="BZ583">
            <v>-4627.6999999999534</v>
          </cell>
          <cell r="CA583">
            <v>-6298.6000000000931</v>
          </cell>
          <cell r="CB583">
            <v>-1390.1000000000931</v>
          </cell>
          <cell r="CC583">
            <v>-1970.3000000000466</v>
          </cell>
          <cell r="CD583">
            <v>-390</v>
          </cell>
          <cell r="CE583">
            <v>-41514.5</v>
          </cell>
          <cell r="CF583">
            <v>-784.30000000004657</v>
          </cell>
          <cell r="CG583">
            <v>-1122.5</v>
          </cell>
          <cell r="CH583">
            <v>-2899.2999999998137</v>
          </cell>
          <cell r="CI583">
            <v>-1703</v>
          </cell>
          <cell r="CJ583">
            <v>-6049</v>
          </cell>
          <cell r="CK583">
            <v>-6256.5</v>
          </cell>
          <cell r="CL583">
            <v>-7698.1000000000931</v>
          </cell>
          <cell r="CM583">
            <v>-5595.5999999998603</v>
          </cell>
          <cell r="CN583">
            <v>-4807.6999999999534</v>
          </cell>
          <cell r="CO583">
            <v>-2687.1999999999534</v>
          </cell>
          <cell r="CP583">
            <v>-1177.6000000000931</v>
          </cell>
          <cell r="CQ583">
            <v>-733.70000000018626</v>
          </cell>
          <cell r="CR583">
            <v>-51181</v>
          </cell>
          <cell r="CS583">
            <v>-767</v>
          </cell>
          <cell r="CT583">
            <v>-3600.0999999998603</v>
          </cell>
          <cell r="CU583">
            <v>-2408.8999999999069</v>
          </cell>
          <cell r="CV583">
            <v>-1857.3999999999069</v>
          </cell>
          <cell r="CW583">
            <v>-6075.6000000000931</v>
          </cell>
          <cell r="CX583">
            <v>-4945.5</v>
          </cell>
          <cell r="CY583">
            <v>-10254.299999999814</v>
          </cell>
          <cell r="CZ583">
            <v>-9272.8999999999069</v>
          </cell>
          <cell r="DA583">
            <v>-5144</v>
          </cell>
          <cell r="DB583">
            <v>-1696.1999999999534</v>
          </cell>
          <cell r="DC583">
            <v>-4040.3000000000466</v>
          </cell>
          <cell r="DD583">
            <v>-1118.8000000000466</v>
          </cell>
          <cell r="DE583">
            <v>-43856.5</v>
          </cell>
          <cell r="DF583">
            <v>-976.30000000004657</v>
          </cell>
          <cell r="DG583">
            <v>-1826</v>
          </cell>
          <cell r="DH583">
            <v>-2582.3000000000466</v>
          </cell>
          <cell r="DI583">
            <v>-4307.5999999998603</v>
          </cell>
          <cell r="DJ583">
            <v>-4580.5</v>
          </cell>
          <cell r="DK583">
            <v>-4873.1000000000931</v>
          </cell>
          <cell r="DL583">
            <v>-5696.7999999998137</v>
          </cell>
          <cell r="DM583">
            <v>-7744.5</v>
          </cell>
          <cell r="DN583">
            <v>-4181</v>
          </cell>
          <cell r="DO583">
            <v>-2894</v>
          </cell>
          <cell r="DP583">
            <v>-3419.8999999999069</v>
          </cell>
          <cell r="DQ583">
            <v>-774.5</v>
          </cell>
          <cell r="DR583">
            <v>-51100.800000000745</v>
          </cell>
          <cell r="DS583">
            <v>-2006.1999999999534</v>
          </cell>
          <cell r="DT583">
            <v>-1313.3000000000466</v>
          </cell>
          <cell r="DU583">
            <v>-3900.5</v>
          </cell>
          <cell r="DV583">
            <v>-2001.6000000000931</v>
          </cell>
          <cell r="DW583">
            <v>-3474.0999999998603</v>
          </cell>
          <cell r="DX583">
            <v>-10849.899999999907</v>
          </cell>
          <cell r="DY583">
            <v>-10787.899999999907</v>
          </cell>
          <cell r="DZ583">
            <v>-5204.7999999998137</v>
          </cell>
          <cell r="EA583">
            <v>-6262.1000000000931</v>
          </cell>
          <cell r="EB583">
            <v>-2644</v>
          </cell>
          <cell r="EC583">
            <v>-2647.8000000000466</v>
          </cell>
          <cell r="ED583">
            <v>-8.6000000000931323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-292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-292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-9174.5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-9174.5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-8461.5</v>
          </cell>
          <cell r="AS585">
            <v>0</v>
          </cell>
          <cell r="AT585">
            <v>0</v>
          </cell>
          <cell r="AU585">
            <v>0</v>
          </cell>
          <cell r="AV585">
            <v>-610.0999999998603</v>
          </cell>
          <cell r="AW585">
            <v>0</v>
          </cell>
          <cell r="AX585">
            <v>0</v>
          </cell>
          <cell r="AY585">
            <v>-4526.5999999996275</v>
          </cell>
          <cell r="AZ585">
            <v>-3324.8000000000466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-11126.199999999255</v>
          </cell>
          <cell r="BF585">
            <v>0</v>
          </cell>
          <cell r="BG585">
            <v>0</v>
          </cell>
          <cell r="BH585">
            <v>0</v>
          </cell>
          <cell r="BI585">
            <v>-2603.7000000001863</v>
          </cell>
          <cell r="BJ585">
            <v>0</v>
          </cell>
          <cell r="BK585">
            <v>0</v>
          </cell>
          <cell r="BL585">
            <v>-4928.2000000001863</v>
          </cell>
          <cell r="BM585">
            <v>-2862.6000000000931</v>
          </cell>
          <cell r="BN585">
            <v>-731.70000000018626</v>
          </cell>
          <cell r="BO585">
            <v>0</v>
          </cell>
          <cell r="BP585">
            <v>0</v>
          </cell>
          <cell r="BQ585">
            <v>0</v>
          </cell>
          <cell r="BR585">
            <v>-10124.599999999627</v>
          </cell>
          <cell r="BS585">
            <v>0</v>
          </cell>
          <cell r="BT585">
            <v>0</v>
          </cell>
          <cell r="BU585">
            <v>0</v>
          </cell>
          <cell r="BV585">
            <v>-1006.4000000001397</v>
          </cell>
          <cell r="BW585">
            <v>0</v>
          </cell>
          <cell r="BX585">
            <v>0</v>
          </cell>
          <cell r="BY585">
            <v>-5272</v>
          </cell>
          <cell r="BZ585">
            <v>-3846.2000000001863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-7696.5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-4390.2000000001863</v>
          </cell>
          <cell r="CM585">
            <v>-3306.3000000000466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-1005.6999999999534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-1005.6999999999534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-730.80000000004657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-730.80000000004657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-910.89999999990687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-910.89999999990687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-1955.5449999999255</v>
          </cell>
          <cell r="M587">
            <v>-331.88499999977648</v>
          </cell>
          <cell r="N587">
            <v>-297.51399999996647</v>
          </cell>
          <cell r="O587">
            <v>0</v>
          </cell>
          <cell r="P587">
            <v>0</v>
          </cell>
          <cell r="Q587">
            <v>0</v>
          </cell>
          <cell r="R587">
            <v>-4204.1420000009239</v>
          </cell>
          <cell r="S587">
            <v>0</v>
          </cell>
          <cell r="T587">
            <v>-103.08200000000215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-1762.2299999999814</v>
          </cell>
          <cell r="Z587">
            <v>-2338.8300000000745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-122.57200000001467</v>
          </cell>
          <cell r="AF587">
            <v>0</v>
          </cell>
          <cell r="AG587">
            <v>-55.262000000002445</v>
          </cell>
          <cell r="AH587">
            <v>-67.309999999997672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-1978.1999999999534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-1978.1999999999534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-391.57299999997485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-391.57300000000396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162.26900000000023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486.80199999990873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162.26799999998184</v>
          </cell>
          <cell r="X589">
            <v>0</v>
          </cell>
          <cell r="Y589">
            <v>0</v>
          </cell>
          <cell r="Z589">
            <v>0</v>
          </cell>
          <cell r="AA589">
            <v>162.26399999999558</v>
          </cell>
          <cell r="AB589">
            <v>162.26999999998952</v>
          </cell>
          <cell r="AC589">
            <v>0</v>
          </cell>
          <cell r="AD589">
            <v>0</v>
          </cell>
          <cell r="AE589">
            <v>486.80200000014156</v>
          </cell>
          <cell r="AF589">
            <v>324.53700000001118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162.26500000001397</v>
          </cell>
          <cell r="AO589">
            <v>0</v>
          </cell>
          <cell r="AP589">
            <v>0</v>
          </cell>
          <cell r="AQ589">
            <v>0</v>
          </cell>
          <cell r="AR589">
            <v>2596.2819999996573</v>
          </cell>
          <cell r="AS589">
            <v>1622.6550000000279</v>
          </cell>
          <cell r="AT589">
            <v>486.80899999997928</v>
          </cell>
          <cell r="AU589">
            <v>9.9999998928979039E-4</v>
          </cell>
          <cell r="AV589">
            <v>324.53800000000047</v>
          </cell>
          <cell r="AW589">
            <v>-162.26000000000931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324.53899999998976</v>
          </cell>
          <cell r="BD589">
            <v>0</v>
          </cell>
          <cell r="BE589">
            <v>1784.9610000001267</v>
          </cell>
          <cell r="BF589">
            <v>0</v>
          </cell>
          <cell r="BG589">
            <v>1298.1540000000095</v>
          </cell>
          <cell r="BH589">
            <v>486.8070000000007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486.80400000000373</v>
          </cell>
          <cell r="BS589">
            <v>162.26500000001397</v>
          </cell>
          <cell r="BT589">
            <v>0</v>
          </cell>
          <cell r="BU589">
            <v>162.26900000000023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162.26999999998952</v>
          </cell>
          <cell r="CD589">
            <v>0</v>
          </cell>
          <cell r="CE589">
            <v>811.31800000043586</v>
          </cell>
          <cell r="CF589">
            <v>162.26199999998789</v>
          </cell>
          <cell r="CG589">
            <v>0</v>
          </cell>
          <cell r="CH589">
            <v>162.26999999998952</v>
          </cell>
          <cell r="CI589">
            <v>324.52500000002328</v>
          </cell>
          <cell r="CJ589">
            <v>0</v>
          </cell>
          <cell r="CK589">
            <v>486.80000000004657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-324.53899999998976</v>
          </cell>
          <cell r="CQ589">
            <v>0</v>
          </cell>
          <cell r="CR589">
            <v>649.0730000003241</v>
          </cell>
          <cell r="CS589">
            <v>0</v>
          </cell>
          <cell r="CT589">
            <v>0</v>
          </cell>
          <cell r="CU589">
            <v>486.80799999998999</v>
          </cell>
          <cell r="CV589">
            <v>0</v>
          </cell>
          <cell r="CW589">
            <v>324.52999999999884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-162.26499999998487</v>
          </cell>
          <cell r="DE589">
            <v>486.7909999997355</v>
          </cell>
          <cell r="DF589">
            <v>0</v>
          </cell>
          <cell r="DG589">
            <v>0</v>
          </cell>
          <cell r="DH589">
            <v>-162.26900000002934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324.52999999999884</v>
          </cell>
          <cell r="DP589">
            <v>324.53000000002794</v>
          </cell>
          <cell r="DQ589">
            <v>0</v>
          </cell>
          <cell r="DR589">
            <v>-811.35300000011921</v>
          </cell>
          <cell r="DS589">
            <v>-9.9999998928979039E-4</v>
          </cell>
          <cell r="DT589">
            <v>-3.0000000260770321E-3</v>
          </cell>
          <cell r="DU589">
            <v>-162.26999999998952</v>
          </cell>
          <cell r="DV589">
            <v>-324.53900000000431</v>
          </cell>
          <cell r="DW589">
            <v>0</v>
          </cell>
          <cell r="DX589">
            <v>0</v>
          </cell>
          <cell r="DY589">
            <v>0</v>
          </cell>
          <cell r="DZ589">
            <v>-9.9999998928979039E-4</v>
          </cell>
          <cell r="EA589">
            <v>0</v>
          </cell>
          <cell r="EB589">
            <v>0</v>
          </cell>
          <cell r="EC589">
            <v>-324.53899999998976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-5946.1549999993294</v>
          </cell>
          <cell r="AF590">
            <v>0</v>
          </cell>
          <cell r="AG590">
            <v>-134.19999999995343</v>
          </cell>
          <cell r="AH590">
            <v>-292.83000000000175</v>
          </cell>
          <cell r="AI590">
            <v>-1700.4749999999767</v>
          </cell>
          <cell r="AJ590">
            <v>0</v>
          </cell>
          <cell r="AK590">
            <v>-307.67999999999302</v>
          </cell>
          <cell r="AL590">
            <v>-795.04999999998836</v>
          </cell>
          <cell r="AM590">
            <v>-600.30000000004657</v>
          </cell>
          <cell r="AN590">
            <v>-564.76999999996042</v>
          </cell>
          <cell r="AO590">
            <v>-10.650000000023283</v>
          </cell>
          <cell r="AP590">
            <v>-971.40000000002328</v>
          </cell>
          <cell r="AQ590">
            <v>-568.79999999993015</v>
          </cell>
          <cell r="AR590">
            <v>-2898.2835000008345</v>
          </cell>
          <cell r="AS590">
            <v>-632.30000000004657</v>
          </cell>
          <cell r="AT590">
            <v>-219.55000000004657</v>
          </cell>
          <cell r="AU590">
            <v>-167.86999999999534</v>
          </cell>
          <cell r="AV590">
            <v>-220.5800000000163</v>
          </cell>
          <cell r="AW590">
            <v>-169.63850000000093</v>
          </cell>
          <cell r="AX590">
            <v>-51.75</v>
          </cell>
          <cell r="AY590">
            <v>-179.42499999998836</v>
          </cell>
          <cell r="AZ590">
            <v>-49.800000000046566</v>
          </cell>
          <cell r="BA590">
            <v>-7.5199999999604188</v>
          </cell>
          <cell r="BB590">
            <v>-251.80000000004657</v>
          </cell>
          <cell r="BC590">
            <v>-324.94999999995343</v>
          </cell>
          <cell r="BD590">
            <v>-623.09999999997672</v>
          </cell>
          <cell r="BE590">
            <v>-2933.8249999992549</v>
          </cell>
          <cell r="BF590">
            <v>-473.25</v>
          </cell>
          <cell r="BG590">
            <v>-319.60000000009313</v>
          </cell>
          <cell r="BH590">
            <v>-180.98000000003958</v>
          </cell>
          <cell r="BI590">
            <v>-298.9199999999837</v>
          </cell>
          <cell r="BJ590">
            <v>0</v>
          </cell>
          <cell r="BK590">
            <v>0</v>
          </cell>
          <cell r="BL590">
            <v>-247.625</v>
          </cell>
          <cell r="BM590">
            <v>-219.30000000004657</v>
          </cell>
          <cell r="BN590">
            <v>0</v>
          </cell>
          <cell r="BO590">
            <v>-306</v>
          </cell>
          <cell r="BP590">
            <v>-632.40000000002328</v>
          </cell>
          <cell r="BQ590">
            <v>-255.75</v>
          </cell>
          <cell r="BR590">
            <v>-3715.125</v>
          </cell>
          <cell r="BS590">
            <v>-418.15000000002328</v>
          </cell>
          <cell r="BT590">
            <v>-884.69999999995343</v>
          </cell>
          <cell r="BU590">
            <v>-337.73000000003958</v>
          </cell>
          <cell r="BV590">
            <v>-157.40000000002328</v>
          </cell>
          <cell r="BW590">
            <v>0</v>
          </cell>
          <cell r="BX590">
            <v>-84.90500000002794</v>
          </cell>
          <cell r="BY590">
            <v>-99.650000000023283</v>
          </cell>
          <cell r="BZ590">
            <v>-425.69999999995343</v>
          </cell>
          <cell r="CA590">
            <v>54.060000000055879</v>
          </cell>
          <cell r="CB590">
            <v>-329.45000000006985</v>
          </cell>
          <cell r="CC590">
            <v>-846.85000000009313</v>
          </cell>
          <cell r="CD590">
            <v>-184.65000000002328</v>
          </cell>
          <cell r="CE590">
            <v>-3929.375</v>
          </cell>
          <cell r="CF590">
            <v>-526.75</v>
          </cell>
          <cell r="CG590">
            <v>-833.69999999995343</v>
          </cell>
          <cell r="CH590">
            <v>-181.14999999996508</v>
          </cell>
          <cell r="CI590">
            <v>-80.800000000046566</v>
          </cell>
          <cell r="CJ590">
            <v>0</v>
          </cell>
          <cell r="CK590">
            <v>-127.67499999998836</v>
          </cell>
          <cell r="CL590">
            <v>-299.79999999993015</v>
          </cell>
          <cell r="CM590">
            <v>-244.04999999993015</v>
          </cell>
          <cell r="CN590">
            <v>-66.799999999988358</v>
          </cell>
          <cell r="CO590">
            <v>-438.55000000004657</v>
          </cell>
          <cell r="CP590">
            <v>-653.29999999993015</v>
          </cell>
          <cell r="CQ590">
            <v>-476.79999999993015</v>
          </cell>
          <cell r="CR590">
            <v>-2449.3500000005588</v>
          </cell>
          <cell r="CS590">
            <v>-410.44999999995343</v>
          </cell>
          <cell r="CT590">
            <v>-77.100000000093132</v>
          </cell>
          <cell r="CU590">
            <v>-88.649999999965075</v>
          </cell>
          <cell r="CV590">
            <v>-25.299999999988358</v>
          </cell>
          <cell r="CW590">
            <v>0</v>
          </cell>
          <cell r="CX590">
            <v>0</v>
          </cell>
          <cell r="CY590">
            <v>-324.34999999997672</v>
          </cell>
          <cell r="CZ590">
            <v>-262.94999999995343</v>
          </cell>
          <cell r="DA590">
            <v>-502.04999999998836</v>
          </cell>
          <cell r="DB590">
            <v>-462.64999999990687</v>
          </cell>
          <cell r="DC590">
            <v>-221.64999999990687</v>
          </cell>
          <cell r="DD590">
            <v>-74.200000000069849</v>
          </cell>
          <cell r="DE590">
            <v>-1710.1450000004843</v>
          </cell>
          <cell r="DF590">
            <v>-169.5</v>
          </cell>
          <cell r="DG590">
            <v>-135.55000000004657</v>
          </cell>
          <cell r="DH590">
            <v>-15.5</v>
          </cell>
          <cell r="DI590">
            <v>130.80000000004657</v>
          </cell>
          <cell r="DJ590">
            <v>0</v>
          </cell>
          <cell r="DK590">
            <v>-115.25</v>
          </cell>
          <cell r="DL590">
            <v>-418.25</v>
          </cell>
          <cell r="DM590">
            <v>-264.59999999997672</v>
          </cell>
          <cell r="DN590">
            <v>-342.34499999997206</v>
          </cell>
          <cell r="DO590">
            <v>-259.09999999997672</v>
          </cell>
          <cell r="DP590">
            <v>-58.650000000023283</v>
          </cell>
          <cell r="DQ590">
            <v>-62.200000000069849</v>
          </cell>
          <cell r="DR590">
            <v>-1542.5200000004843</v>
          </cell>
          <cell r="DS590">
            <v>-55.25</v>
          </cell>
          <cell r="DT590">
            <v>-162.70000000006985</v>
          </cell>
          <cell r="DU590">
            <v>-0.6000000000349246</v>
          </cell>
          <cell r="DV590">
            <v>-34.700000000011642</v>
          </cell>
          <cell r="DW590">
            <v>0</v>
          </cell>
          <cell r="DX590">
            <v>-271.34499999997206</v>
          </cell>
          <cell r="DY590">
            <v>-409.69999999995343</v>
          </cell>
          <cell r="DZ590">
            <v>-203.90000000002328</v>
          </cell>
          <cell r="EA590">
            <v>-297.375</v>
          </cell>
          <cell r="EB590">
            <v>0</v>
          </cell>
          <cell r="EC590">
            <v>-82.200000000069849</v>
          </cell>
          <cell r="ED590">
            <v>-24.75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-6934.4000000003725</v>
          </cell>
          <cell r="K591">
            <v>-5034.2999999998137</v>
          </cell>
          <cell r="L591">
            <v>-93.700000000186265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-1486</v>
          </cell>
          <cell r="R591">
            <v>-10358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-6219.2999999998137</v>
          </cell>
          <cell r="Y591">
            <v>-2433.7000000001863</v>
          </cell>
          <cell r="Z591">
            <v>-1519</v>
          </cell>
          <cell r="AA591">
            <v>-186</v>
          </cell>
          <cell r="AB591">
            <v>0</v>
          </cell>
          <cell r="AC591">
            <v>0</v>
          </cell>
          <cell r="AD591">
            <v>0</v>
          </cell>
          <cell r="AE591">
            <v>-3921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-3921</v>
          </cell>
          <cell r="AO591">
            <v>0</v>
          </cell>
          <cell r="AP591">
            <v>0</v>
          </cell>
          <cell r="AQ591">
            <v>0</v>
          </cell>
          <cell r="AR591">
            <v>-8538.1999999992549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-5230.2999999998137</v>
          </cell>
          <cell r="AZ591">
            <v>-2551.8999999999069</v>
          </cell>
          <cell r="BA591">
            <v>-756</v>
          </cell>
          <cell r="BB591">
            <v>0</v>
          </cell>
          <cell r="BC591">
            <v>0</v>
          </cell>
          <cell r="BD591">
            <v>0</v>
          </cell>
          <cell r="BE591">
            <v>-11774.799999998882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-6688.5999999996275</v>
          </cell>
          <cell r="BM591">
            <v>-828.80000000004657</v>
          </cell>
          <cell r="BN591">
            <v>-2641</v>
          </cell>
          <cell r="BO591">
            <v>-1616.3999999999069</v>
          </cell>
          <cell r="BP591">
            <v>0</v>
          </cell>
          <cell r="BQ591">
            <v>0</v>
          </cell>
          <cell r="BR591">
            <v>-11586.300000000745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-5728.4000000003725</v>
          </cell>
          <cell r="BZ591">
            <v>-4707.8999999999069</v>
          </cell>
          <cell r="CA591">
            <v>-1150</v>
          </cell>
          <cell r="CB591">
            <v>0</v>
          </cell>
          <cell r="CC591">
            <v>0</v>
          </cell>
          <cell r="CD591">
            <v>0</v>
          </cell>
          <cell r="CE591">
            <v>-26457.099999999627</v>
          </cell>
          <cell r="CF591">
            <v>-4695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-7592.5999999996275</v>
          </cell>
          <cell r="CM591">
            <v>-5981.6000000000931</v>
          </cell>
          <cell r="CN591">
            <v>-1081.5</v>
          </cell>
          <cell r="CO591">
            <v>0</v>
          </cell>
          <cell r="CP591">
            <v>0</v>
          </cell>
          <cell r="CQ591">
            <v>-7106.4000000003725</v>
          </cell>
          <cell r="CR591">
            <v>-30042.699999999255</v>
          </cell>
          <cell r="CS591">
            <v>-3758.7000000001863</v>
          </cell>
          <cell r="CT591">
            <v>-819.10000000009313</v>
          </cell>
          <cell r="CU591">
            <v>0</v>
          </cell>
          <cell r="CV591">
            <v>-2014.6000000000931</v>
          </cell>
          <cell r="CW591">
            <v>0</v>
          </cell>
          <cell r="CX591">
            <v>0</v>
          </cell>
          <cell r="CY591">
            <v>-6706.2999999998137</v>
          </cell>
          <cell r="CZ591">
            <v>-5386.7999999998137</v>
          </cell>
          <cell r="DA591">
            <v>-3290</v>
          </cell>
          <cell r="DB591">
            <v>-2600.6000000000931</v>
          </cell>
          <cell r="DC591">
            <v>-2182.4000000003725</v>
          </cell>
          <cell r="DD591">
            <v>-3284.2000000001863</v>
          </cell>
          <cell r="DE591">
            <v>-15503.60000000149</v>
          </cell>
          <cell r="DF591">
            <v>-1162.4000000003725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-6094</v>
          </cell>
          <cell r="DM591">
            <v>-3495</v>
          </cell>
          <cell r="DN591">
            <v>-3120.5</v>
          </cell>
          <cell r="DO591">
            <v>-501.5</v>
          </cell>
          <cell r="DP591">
            <v>0</v>
          </cell>
          <cell r="DQ591">
            <v>-1130.2000000001863</v>
          </cell>
          <cell r="DR591">
            <v>-37175.099999997765</v>
          </cell>
          <cell r="DS591">
            <v>-1238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-28284.700000000186</v>
          </cell>
          <cell r="DZ591">
            <v>-3683.5999999998603</v>
          </cell>
          <cell r="EA591">
            <v>-2289.5</v>
          </cell>
          <cell r="EB591">
            <v>-497.39999999990687</v>
          </cell>
          <cell r="EC591">
            <v>-906.39999999990687</v>
          </cell>
          <cell r="ED591">
            <v>-275.5</v>
          </cell>
        </row>
        <row r="592">
          <cell r="F592">
            <v>0</v>
          </cell>
          <cell r="G592">
            <v>-145</v>
          </cell>
          <cell r="H592">
            <v>0</v>
          </cell>
          <cell r="I592">
            <v>-3061.2999999998137</v>
          </cell>
          <cell r="J592">
            <v>-6328.7999999998137</v>
          </cell>
          <cell r="K592">
            <v>-6126.5999999996275</v>
          </cell>
          <cell r="L592">
            <v>-2895.2999999998137</v>
          </cell>
          <cell r="M592">
            <v>0</v>
          </cell>
          <cell r="N592">
            <v>-1643.2999999998137</v>
          </cell>
          <cell r="O592">
            <v>0</v>
          </cell>
          <cell r="P592">
            <v>-198.79999999981374</v>
          </cell>
          <cell r="Q592">
            <v>-250.59999999962747</v>
          </cell>
          <cell r="R592">
            <v>-19913.100000005215</v>
          </cell>
          <cell r="S592">
            <v>-200.70000000018626</v>
          </cell>
          <cell r="T592">
            <v>-347.20000000018626</v>
          </cell>
          <cell r="U592">
            <v>-1054.1000000000931</v>
          </cell>
          <cell r="V592">
            <v>-3156.5</v>
          </cell>
          <cell r="W592">
            <v>-2025.2999999998137</v>
          </cell>
          <cell r="X592">
            <v>-3968.7000000001863</v>
          </cell>
          <cell r="Y592">
            <v>-1842.4000000003725</v>
          </cell>
          <cell r="Z592">
            <v>-2482.2000000001863</v>
          </cell>
          <cell r="AA592">
            <v>-2634.2999999998137</v>
          </cell>
          <cell r="AB592">
            <v>-55.700000000186265</v>
          </cell>
          <cell r="AC592">
            <v>-145.40000000037253</v>
          </cell>
          <cell r="AD592">
            <v>-2000.5999999996275</v>
          </cell>
          <cell r="AE592">
            <v>-147489.10000000522</v>
          </cell>
          <cell r="AF592">
            <v>-3828.2000000001863</v>
          </cell>
          <cell r="AG592">
            <v>-1025.5</v>
          </cell>
          <cell r="AH592">
            <v>50717.100000000093</v>
          </cell>
          <cell r="AI592">
            <v>-4557.8999999999069</v>
          </cell>
          <cell r="AJ592">
            <v>-15742.799999999814</v>
          </cell>
          <cell r="AK592">
            <v>-11372.399999999907</v>
          </cell>
          <cell r="AL592">
            <v>-5555.7000000001863</v>
          </cell>
          <cell r="AM592">
            <v>-11728.299999999814</v>
          </cell>
          <cell r="AN592">
            <v>-38230.900000000373</v>
          </cell>
          <cell r="AO592">
            <v>-31419.299999999814</v>
          </cell>
          <cell r="AP592">
            <v>-68565.700000000186</v>
          </cell>
          <cell r="AQ592">
            <v>-6179.5</v>
          </cell>
          <cell r="AR592">
            <v>-180191</v>
          </cell>
          <cell r="AS592">
            <v>-29067.299999999814</v>
          </cell>
          <cell r="AT592">
            <v>-94481.899999999907</v>
          </cell>
          <cell r="AU592">
            <v>-1368.1999999999534</v>
          </cell>
          <cell r="AV592">
            <v>-3205</v>
          </cell>
          <cell r="AW592">
            <v>-2686.5999999998603</v>
          </cell>
          <cell r="AX592">
            <v>-1440.1999999999534</v>
          </cell>
          <cell r="AY592">
            <v>-662.30000000004657</v>
          </cell>
          <cell r="AZ592">
            <v>-1611.8999999999069</v>
          </cell>
          <cell r="BA592">
            <v>-6923</v>
          </cell>
          <cell r="BB592">
            <v>-674.29999999981374</v>
          </cell>
          <cell r="BC592">
            <v>-1893.7999999998137</v>
          </cell>
          <cell r="BD592">
            <v>-36176.5</v>
          </cell>
          <cell r="BE592">
            <v>-61575.700000006706</v>
          </cell>
          <cell r="BF592">
            <v>-8676.5</v>
          </cell>
          <cell r="BG592">
            <v>-5252</v>
          </cell>
          <cell r="BH592">
            <v>-4441.5</v>
          </cell>
          <cell r="BI592">
            <v>-813.89999999990687</v>
          </cell>
          <cell r="BJ592">
            <v>-2355.9000000001397</v>
          </cell>
          <cell r="BK592">
            <v>-5622.6999999999534</v>
          </cell>
          <cell r="BL592">
            <v>-5574.5</v>
          </cell>
          <cell r="BM592">
            <v>-5301.1000000000931</v>
          </cell>
          <cell r="BN592">
            <v>-4523.7999999998137</v>
          </cell>
          <cell r="BO592">
            <v>-2630.7999999998137</v>
          </cell>
          <cell r="BP592">
            <v>-8225.2000000001863</v>
          </cell>
          <cell r="BQ592">
            <v>-8157.7999999998137</v>
          </cell>
          <cell r="BR592">
            <v>-49826.500000003725</v>
          </cell>
          <cell r="BS592">
            <v>-5014.7000000001863</v>
          </cell>
          <cell r="BT592">
            <v>-2822.2999999998137</v>
          </cell>
          <cell r="BU592">
            <v>-2927.6000000000931</v>
          </cell>
          <cell r="BV592">
            <v>-316.80000000004657</v>
          </cell>
          <cell r="BW592">
            <v>-4109.9000000001397</v>
          </cell>
          <cell r="BX592">
            <v>-3199.0999999998603</v>
          </cell>
          <cell r="BY592">
            <v>-2893</v>
          </cell>
          <cell r="BZ592">
            <v>-13432.200000000186</v>
          </cell>
          <cell r="CA592">
            <v>-387.60000000009313</v>
          </cell>
          <cell r="CB592">
            <v>-4124.5999999996275</v>
          </cell>
          <cell r="CC592">
            <v>-3721.2000000001863</v>
          </cell>
          <cell r="CD592">
            <v>-6877.5</v>
          </cell>
          <cell r="CE592">
            <v>-93055.499999996275</v>
          </cell>
          <cell r="CF592">
            <v>-2828.5</v>
          </cell>
          <cell r="CG592">
            <v>-28768.5</v>
          </cell>
          <cell r="CH592">
            <v>-258.79999999981374</v>
          </cell>
          <cell r="CI592">
            <v>-1238.1000000000931</v>
          </cell>
          <cell r="CJ592">
            <v>-2617</v>
          </cell>
          <cell r="CK592">
            <v>-7418.1000000000931</v>
          </cell>
          <cell r="CL592">
            <v>-3962.3999999999069</v>
          </cell>
          <cell r="CM592">
            <v>-4950.7000000001863</v>
          </cell>
          <cell r="CN592">
            <v>-1699.7999999998137</v>
          </cell>
          <cell r="CO592">
            <v>-3095.3999999999069</v>
          </cell>
          <cell r="CP592">
            <v>-34647.5</v>
          </cell>
          <cell r="CQ592">
            <v>-1570.7000000001863</v>
          </cell>
          <cell r="CR592">
            <v>-57347.800000008196</v>
          </cell>
          <cell r="CS592">
            <v>-34354.400000000373</v>
          </cell>
          <cell r="CT592">
            <v>-2011.8999999999069</v>
          </cell>
          <cell r="CU592">
            <v>1505.2999999998137</v>
          </cell>
          <cell r="CV592">
            <v>-440.19999999995343</v>
          </cell>
          <cell r="CW592">
            <v>-827.69999999995343</v>
          </cell>
          <cell r="CX592">
            <v>-5243.0999999998603</v>
          </cell>
          <cell r="CY592">
            <v>-8963.8000000002794</v>
          </cell>
          <cell r="CZ592">
            <v>-5346.6000000000931</v>
          </cell>
          <cell r="DA592">
            <v>-2467.8999999999069</v>
          </cell>
          <cell r="DB592">
            <v>1015.6000000000931</v>
          </cell>
          <cell r="DC592">
            <v>-209.5999999998603</v>
          </cell>
          <cell r="DD592">
            <v>-3.5</v>
          </cell>
          <cell r="DE592">
            <v>-24214.60000000149</v>
          </cell>
          <cell r="DF592">
            <v>0</v>
          </cell>
          <cell r="DG592">
            <v>-2</v>
          </cell>
          <cell r="DH592">
            <v>-28</v>
          </cell>
          <cell r="DI592">
            <v>271.19999999995343</v>
          </cell>
          <cell r="DJ592">
            <v>-4672.9000000001397</v>
          </cell>
          <cell r="DK592">
            <v>-1085.6999999999534</v>
          </cell>
          <cell r="DL592">
            <v>-15875</v>
          </cell>
          <cell r="DM592">
            <v>-1278.3999999999069</v>
          </cell>
          <cell r="DN592">
            <v>-1522.1999999999534</v>
          </cell>
          <cell r="DO592">
            <v>-5.8000000000465661</v>
          </cell>
          <cell r="DP592">
            <v>-9.4000000001396984</v>
          </cell>
          <cell r="DQ592">
            <v>-6.4000000001396984</v>
          </cell>
          <cell r="DR592">
            <v>1849.1000000014901</v>
          </cell>
          <cell r="DS592">
            <v>0</v>
          </cell>
          <cell r="DT592">
            <v>-1.5</v>
          </cell>
          <cell r="DU592">
            <v>-27.100000000093132</v>
          </cell>
          <cell r="DV592">
            <v>-1160</v>
          </cell>
          <cell r="DW592">
            <v>11407.90000000014</v>
          </cell>
          <cell r="DX592">
            <v>-804.10000000009313</v>
          </cell>
          <cell r="DY592">
            <v>-4780.3999999999069</v>
          </cell>
          <cell r="DZ592">
            <v>-2267.3000000000466</v>
          </cell>
          <cell r="EA592">
            <v>-502.89999999990687</v>
          </cell>
          <cell r="EB592">
            <v>-5.5</v>
          </cell>
          <cell r="EC592">
            <v>-7.1000000000931323</v>
          </cell>
          <cell r="ED592">
            <v>-2.8999999999068677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A604" t="str">
            <v>Burn Rate (MMBtu/MWh)</v>
          </cell>
        </row>
        <row r="605">
          <cell r="F605">
            <v>0</v>
          </cell>
          <cell r="G605">
            <v>4.0000000000000001E-3</v>
          </cell>
          <cell r="H605">
            <v>5.0000000000000001E-3</v>
          </cell>
          <cell r="I605">
            <v>1E-3</v>
          </cell>
          <cell r="J605">
            <v>1E-3</v>
          </cell>
          <cell r="K605">
            <v>3.0000000000000001E-3</v>
          </cell>
          <cell r="L605">
            <v>0</v>
          </cell>
          <cell r="M605">
            <v>1E-3</v>
          </cell>
          <cell r="N605">
            <v>5.0000000000000001E-3</v>
          </cell>
          <cell r="O605">
            <v>5.0000000000000001E-3</v>
          </cell>
          <cell r="P605">
            <v>6.0000000000000001E-3</v>
          </cell>
          <cell r="Q605">
            <v>4.0000000000000001E-3</v>
          </cell>
          <cell r="R605">
            <v>3.0000000000000001E-3</v>
          </cell>
          <cell r="S605">
            <v>1E-3</v>
          </cell>
          <cell r="T605">
            <v>5.0000000000000001E-3</v>
          </cell>
          <cell r="U605">
            <v>4.0000000000000001E-3</v>
          </cell>
          <cell r="V605">
            <v>4.0000000000000001E-3</v>
          </cell>
          <cell r="W605">
            <v>0</v>
          </cell>
          <cell r="X605">
            <v>0</v>
          </cell>
          <cell r="Y605">
            <v>2E-3</v>
          </cell>
          <cell r="Z605">
            <v>1E-3</v>
          </cell>
          <cell r="AA605">
            <v>3.0000000000000001E-3</v>
          </cell>
          <cell r="AB605">
            <v>0.01</v>
          </cell>
          <cell r="AC605">
            <v>6.0000000000000001E-3</v>
          </cell>
          <cell r="AD605">
            <v>4.0000000000000001E-3</v>
          </cell>
          <cell r="AE605">
            <v>1E-3</v>
          </cell>
          <cell r="AF605">
            <v>3.0000000000000001E-3</v>
          </cell>
          <cell r="AG605">
            <v>2E-3</v>
          </cell>
          <cell r="AH605">
            <v>3.0000000000000001E-3</v>
          </cell>
          <cell r="AI605">
            <v>8.0000000000000002E-3</v>
          </cell>
          <cell r="AJ605">
            <v>0</v>
          </cell>
          <cell r="AK605">
            <v>1E-3</v>
          </cell>
          <cell r="AL605">
            <v>0</v>
          </cell>
          <cell r="AM605">
            <v>1E-3</v>
          </cell>
          <cell r="AN605">
            <v>0</v>
          </cell>
          <cell r="AO605">
            <v>0</v>
          </cell>
          <cell r="AP605">
            <v>0</v>
          </cell>
          <cell r="AQ605">
            <v>1E-3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1E-3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0.01</v>
          </cell>
          <cell r="AF606">
            <v>0</v>
          </cell>
          <cell r="AG606">
            <v>0</v>
          </cell>
          <cell r="AH606">
            <v>5.0000000000000001E-3</v>
          </cell>
          <cell r="AI606">
            <v>2.7E-2</v>
          </cell>
          <cell r="AJ606">
            <v>2.7E-2</v>
          </cell>
          <cell r="AK606">
            <v>2.4E-2</v>
          </cell>
          <cell r="AL606">
            <v>5.0000000000000001E-3</v>
          </cell>
          <cell r="AM606">
            <v>5.0000000000000001E-3</v>
          </cell>
          <cell r="AN606">
            <v>2.1000000000000001E-2</v>
          </cell>
          <cell r="AO606">
            <v>8.0000000000000002E-3</v>
          </cell>
          <cell r="AP606">
            <v>-4.0000000000000001E-3</v>
          </cell>
          <cell r="AQ606">
            <v>3.0000000000000001E-3</v>
          </cell>
          <cell r="AR606">
            <v>0.01</v>
          </cell>
          <cell r="AS606">
            <v>0.01</v>
          </cell>
          <cell r="AT606">
            <v>8.9999999999999993E-3</v>
          </cell>
          <cell r="AU606">
            <v>1.0999999999999999E-2</v>
          </cell>
          <cell r="AV606">
            <v>1.4E-2</v>
          </cell>
          <cell r="AW606">
            <v>7.0000000000000001E-3</v>
          </cell>
          <cell r="AX606">
            <v>5.0000000000000001E-3</v>
          </cell>
          <cell r="AY606">
            <v>1.2E-2</v>
          </cell>
          <cell r="AZ606">
            <v>1.6E-2</v>
          </cell>
          <cell r="BA606">
            <v>1.4999999999999999E-2</v>
          </cell>
          <cell r="BB606">
            <v>8.9999999999999993E-3</v>
          </cell>
          <cell r="BC606">
            <v>8.0000000000000002E-3</v>
          </cell>
          <cell r="BD606">
            <v>4.0000000000000001E-3</v>
          </cell>
          <cell r="BE606">
            <v>8.9999999999999993E-3</v>
          </cell>
          <cell r="BF606">
            <v>4.0000000000000001E-3</v>
          </cell>
          <cell r="BG606">
            <v>1.2E-2</v>
          </cell>
          <cell r="BH606">
            <v>1.2999999999999999E-2</v>
          </cell>
          <cell r="BI606">
            <v>6.0000000000000001E-3</v>
          </cell>
          <cell r="BJ606">
            <v>1.0999999999999999E-2</v>
          </cell>
          <cell r="BK606">
            <v>1.0999999999999999E-2</v>
          </cell>
          <cell r="BL606">
            <v>1.2999999999999999E-2</v>
          </cell>
          <cell r="BM606">
            <v>1.4999999999999999E-2</v>
          </cell>
          <cell r="BN606">
            <v>0.01</v>
          </cell>
          <cell r="BO606">
            <v>0.01</v>
          </cell>
          <cell r="BP606">
            <v>1.4999999999999999E-2</v>
          </cell>
          <cell r="BQ606">
            <v>2E-3</v>
          </cell>
          <cell r="BR606">
            <v>8.9999999999999993E-3</v>
          </cell>
          <cell r="BS606">
            <v>4.0000000000000001E-3</v>
          </cell>
          <cell r="BT606">
            <v>0.02</v>
          </cell>
          <cell r="BU606">
            <v>8.0000000000000002E-3</v>
          </cell>
          <cell r="BV606">
            <v>3.0000000000000001E-3</v>
          </cell>
          <cell r="BW606">
            <v>0.01</v>
          </cell>
          <cell r="BX606">
            <v>1.0999999999999999E-2</v>
          </cell>
          <cell r="BY606">
            <v>8.0000000000000002E-3</v>
          </cell>
          <cell r="BZ606">
            <v>8.9999999999999993E-3</v>
          </cell>
          <cell r="CA606">
            <v>1.0999999999999999E-2</v>
          </cell>
          <cell r="CB606">
            <v>5.0000000000000001E-3</v>
          </cell>
          <cell r="CC606">
            <v>2.1000000000000001E-2</v>
          </cell>
          <cell r="CD606">
            <v>3.0000000000000001E-3</v>
          </cell>
          <cell r="CE606">
            <v>0.01</v>
          </cell>
          <cell r="CF606">
            <v>8.9999999999999993E-3</v>
          </cell>
          <cell r="CG606">
            <v>1.0999999999999999E-2</v>
          </cell>
          <cell r="CH606">
            <v>6.0000000000000001E-3</v>
          </cell>
          <cell r="CI606">
            <v>8.0000000000000002E-3</v>
          </cell>
          <cell r="CJ606">
            <v>0.01</v>
          </cell>
          <cell r="CK606">
            <v>1.6E-2</v>
          </cell>
          <cell r="CL606">
            <v>1.2999999999999999E-2</v>
          </cell>
          <cell r="CM606">
            <v>1.4E-2</v>
          </cell>
          <cell r="CN606">
            <v>4.0000000000000001E-3</v>
          </cell>
          <cell r="CO606">
            <v>0.01</v>
          </cell>
          <cell r="CP606">
            <v>1.0999999999999999E-2</v>
          </cell>
          <cell r="CQ606">
            <v>4.0000000000000001E-3</v>
          </cell>
          <cell r="CR606">
            <v>1.0999999999999999E-2</v>
          </cell>
          <cell r="CS606">
            <v>5.0000000000000001E-3</v>
          </cell>
          <cell r="CT606">
            <v>1.0999999999999999E-2</v>
          </cell>
          <cell r="CU606">
            <v>1.6E-2</v>
          </cell>
          <cell r="CV606">
            <v>5.0000000000000001E-3</v>
          </cell>
          <cell r="CW606">
            <v>8.9999999999999993E-3</v>
          </cell>
          <cell r="CX606">
            <v>1.6E-2</v>
          </cell>
          <cell r="CY606">
            <v>2.1999999999999999E-2</v>
          </cell>
          <cell r="CZ606">
            <v>1.7999999999999999E-2</v>
          </cell>
          <cell r="DA606">
            <v>6.0000000000000001E-3</v>
          </cell>
          <cell r="DB606">
            <v>8.0000000000000002E-3</v>
          </cell>
          <cell r="DC606">
            <v>1.4999999999999999E-2</v>
          </cell>
          <cell r="DD606">
            <v>5.0000000000000001E-3</v>
          </cell>
          <cell r="DE606">
            <v>1.2E-2</v>
          </cell>
          <cell r="DF606">
            <v>1.0999999999999999E-2</v>
          </cell>
          <cell r="DG606">
            <v>1.4E-2</v>
          </cell>
          <cell r="DH606">
            <v>1.6E-2</v>
          </cell>
          <cell r="DI606">
            <v>2E-3</v>
          </cell>
          <cell r="DJ606">
            <v>1.0999999999999999E-2</v>
          </cell>
          <cell r="DK606">
            <v>1.9E-2</v>
          </cell>
          <cell r="DL606">
            <v>1.6E-2</v>
          </cell>
          <cell r="DM606">
            <v>1.7999999999999999E-2</v>
          </cell>
          <cell r="DN606">
            <v>7.0000000000000001E-3</v>
          </cell>
          <cell r="DO606">
            <v>1.7000000000000001E-2</v>
          </cell>
          <cell r="DP606">
            <v>1.4E-2</v>
          </cell>
          <cell r="DQ606">
            <v>3.0000000000000001E-3</v>
          </cell>
          <cell r="DR606">
            <v>1.0999999999999999E-2</v>
          </cell>
          <cell r="DS606">
            <v>0.01</v>
          </cell>
          <cell r="DT606">
            <v>1.4E-2</v>
          </cell>
          <cell r="DU606">
            <v>0.01</v>
          </cell>
          <cell r="DV606">
            <v>6.0000000000000001E-3</v>
          </cell>
          <cell r="DW606">
            <v>2.1999999999999999E-2</v>
          </cell>
          <cell r="DX606">
            <v>8.9999999999999993E-3</v>
          </cell>
          <cell r="DY606">
            <v>1.4999999999999999E-2</v>
          </cell>
          <cell r="DZ606">
            <v>0.01</v>
          </cell>
          <cell r="EA606">
            <v>8.0000000000000002E-3</v>
          </cell>
          <cell r="EB606">
            <v>1.4E-2</v>
          </cell>
          <cell r="EC606">
            <v>1.4999999999999999E-2</v>
          </cell>
          <cell r="ED606">
            <v>7.0000000000000001E-3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1E-3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1E-3</v>
          </cell>
          <cell r="AS607">
            <v>1E-3</v>
          </cell>
          <cell r="AT607">
            <v>1E-3</v>
          </cell>
          <cell r="AU607">
            <v>0</v>
          </cell>
          <cell r="AV607">
            <v>1E-3</v>
          </cell>
          <cell r="AW607">
            <v>0</v>
          </cell>
          <cell r="AX607">
            <v>0</v>
          </cell>
          <cell r="AY607">
            <v>2E-3</v>
          </cell>
          <cell r="AZ607">
            <v>2E-3</v>
          </cell>
          <cell r="BA607">
            <v>0</v>
          </cell>
          <cell r="BB607">
            <v>0</v>
          </cell>
          <cell r="BC607">
            <v>1E-3</v>
          </cell>
          <cell r="BD607">
            <v>0</v>
          </cell>
          <cell r="BE607">
            <v>1E-3</v>
          </cell>
          <cell r="BF607">
            <v>1E-3</v>
          </cell>
          <cell r="BG607">
            <v>2E-3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2E-3</v>
          </cell>
          <cell r="BM607">
            <v>1E-3</v>
          </cell>
          <cell r="BN607">
            <v>0</v>
          </cell>
          <cell r="BO607">
            <v>0</v>
          </cell>
          <cell r="BP607">
            <v>4.0000000000000001E-3</v>
          </cell>
          <cell r="BQ607">
            <v>1E-3</v>
          </cell>
          <cell r="BR607">
            <v>3.0000000000000001E-3</v>
          </cell>
          <cell r="BS607">
            <v>3.0000000000000001E-3</v>
          </cell>
          <cell r="BT607">
            <v>3.0000000000000001E-3</v>
          </cell>
          <cell r="BU607">
            <v>2E-3</v>
          </cell>
          <cell r="BV607">
            <v>1E-3</v>
          </cell>
          <cell r="BW607">
            <v>2E-3</v>
          </cell>
          <cell r="BX607">
            <v>4.0000000000000001E-3</v>
          </cell>
          <cell r="BY607">
            <v>2E-3</v>
          </cell>
          <cell r="BZ607">
            <v>4.0000000000000001E-3</v>
          </cell>
          <cell r="CA607">
            <v>2E-3</v>
          </cell>
          <cell r="CB607">
            <v>3.0000000000000001E-3</v>
          </cell>
          <cell r="CC607">
            <v>6.0000000000000001E-3</v>
          </cell>
          <cell r="CD607">
            <v>2E-3</v>
          </cell>
          <cell r="CE607">
            <v>3.0000000000000001E-3</v>
          </cell>
          <cell r="CF607">
            <v>4.0000000000000001E-3</v>
          </cell>
          <cell r="CG607">
            <v>3.0000000000000001E-3</v>
          </cell>
          <cell r="CH607">
            <v>1E-3</v>
          </cell>
          <cell r="CI607">
            <v>2E-3</v>
          </cell>
          <cell r="CJ607">
            <v>2E-3</v>
          </cell>
          <cell r="CK607">
            <v>0</v>
          </cell>
          <cell r="CL607">
            <v>4.0000000000000001E-3</v>
          </cell>
          <cell r="CM607">
            <v>4.0000000000000001E-3</v>
          </cell>
          <cell r="CN607">
            <v>2E-3</v>
          </cell>
          <cell r="CO607">
            <v>3.0000000000000001E-3</v>
          </cell>
          <cell r="CP607">
            <v>3.0000000000000001E-3</v>
          </cell>
          <cell r="CQ607">
            <v>2E-3</v>
          </cell>
          <cell r="CR607">
            <v>4.0000000000000001E-3</v>
          </cell>
          <cell r="CS607">
            <v>3.0000000000000001E-3</v>
          </cell>
          <cell r="CT607">
            <v>5.0000000000000001E-3</v>
          </cell>
          <cell r="CU607">
            <v>5.0000000000000001E-3</v>
          </cell>
          <cell r="CV607">
            <v>1E-3</v>
          </cell>
          <cell r="CW607">
            <v>6.0000000000000001E-3</v>
          </cell>
          <cell r="CX607">
            <v>3.0000000000000001E-3</v>
          </cell>
          <cell r="CY607">
            <v>5.0000000000000001E-3</v>
          </cell>
          <cell r="CZ607">
            <v>6.0000000000000001E-3</v>
          </cell>
          <cell r="DA607">
            <v>3.0000000000000001E-3</v>
          </cell>
          <cell r="DB607">
            <v>2E-3</v>
          </cell>
          <cell r="DC607">
            <v>2E-3</v>
          </cell>
          <cell r="DD607">
            <v>2E-3</v>
          </cell>
          <cell r="DE607">
            <v>4.0000000000000001E-3</v>
          </cell>
          <cell r="DF607">
            <v>2E-3</v>
          </cell>
          <cell r="DG607">
            <v>5.0000000000000001E-3</v>
          </cell>
          <cell r="DH607">
            <v>4.0000000000000001E-3</v>
          </cell>
          <cell r="DI607">
            <v>1E-3</v>
          </cell>
          <cell r="DJ607">
            <v>1E-3</v>
          </cell>
          <cell r="DK607">
            <v>6.0000000000000001E-3</v>
          </cell>
          <cell r="DL607">
            <v>8.0000000000000002E-3</v>
          </cell>
          <cell r="DM607">
            <v>5.0000000000000001E-3</v>
          </cell>
          <cell r="DN607">
            <v>2E-3</v>
          </cell>
          <cell r="DO607">
            <v>4.0000000000000001E-3</v>
          </cell>
          <cell r="DP607">
            <v>4.0000000000000001E-3</v>
          </cell>
          <cell r="DQ607">
            <v>1E-3</v>
          </cell>
          <cell r="DR607">
            <v>4.0000000000000001E-3</v>
          </cell>
          <cell r="DS607">
            <v>2E-3</v>
          </cell>
          <cell r="DT607">
            <v>7.0000000000000001E-3</v>
          </cell>
          <cell r="DU607">
            <v>1E-3</v>
          </cell>
          <cell r="DV607">
            <v>2E-3</v>
          </cell>
          <cell r="DW607">
            <v>1E-3</v>
          </cell>
          <cell r="DX607">
            <v>3.0000000000000001E-3</v>
          </cell>
          <cell r="DY607">
            <v>8.0000000000000002E-3</v>
          </cell>
          <cell r="DZ607">
            <v>5.0000000000000001E-3</v>
          </cell>
          <cell r="EA607">
            <v>4.0000000000000001E-3</v>
          </cell>
          <cell r="EB607">
            <v>4.0000000000000001E-3</v>
          </cell>
          <cell r="EC607">
            <v>3.0000000000000001E-3</v>
          </cell>
          <cell r="ED607">
            <v>2E-3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1E-3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2E-3</v>
          </cell>
          <cell r="AK608">
            <v>4.0000000000000001E-3</v>
          </cell>
          <cell r="AL608">
            <v>0</v>
          </cell>
          <cell r="AM608">
            <v>2E-3</v>
          </cell>
          <cell r="AN608">
            <v>2E-3</v>
          </cell>
          <cell r="AO608">
            <v>0</v>
          </cell>
          <cell r="AP608">
            <v>0</v>
          </cell>
          <cell r="AQ608">
            <v>0</v>
          </cell>
          <cell r="AR608">
            <v>1E-3</v>
          </cell>
          <cell r="AS608">
            <v>0</v>
          </cell>
          <cell r="AT608">
            <v>0</v>
          </cell>
          <cell r="AU608">
            <v>2E-3</v>
          </cell>
          <cell r="AV608">
            <v>0</v>
          </cell>
          <cell r="AW608">
            <v>1E-3</v>
          </cell>
          <cell r="AX608">
            <v>1E-3</v>
          </cell>
          <cell r="AY608">
            <v>1E-3</v>
          </cell>
          <cell r="AZ608">
            <v>2E-3</v>
          </cell>
          <cell r="BA608">
            <v>1E-3</v>
          </cell>
          <cell r="BB608">
            <v>1E-3</v>
          </cell>
          <cell r="BC608">
            <v>0</v>
          </cell>
          <cell r="BD608">
            <v>0</v>
          </cell>
          <cell r="BE608">
            <v>1E-3</v>
          </cell>
          <cell r="BF608">
            <v>0</v>
          </cell>
          <cell r="BG608">
            <v>0</v>
          </cell>
          <cell r="BH608">
            <v>1E-3</v>
          </cell>
          <cell r="BI608">
            <v>0</v>
          </cell>
          <cell r="BJ608">
            <v>1E-3</v>
          </cell>
          <cell r="BK608">
            <v>1E-3</v>
          </cell>
          <cell r="BL608">
            <v>2E-3</v>
          </cell>
          <cell r="BM608">
            <v>1E-3</v>
          </cell>
          <cell r="BN608">
            <v>1E-3</v>
          </cell>
          <cell r="BO608">
            <v>1E-3</v>
          </cell>
          <cell r="BP608">
            <v>1E-3</v>
          </cell>
          <cell r="BQ608">
            <v>0</v>
          </cell>
          <cell r="BR608">
            <v>1E-3</v>
          </cell>
          <cell r="BS608">
            <v>0</v>
          </cell>
          <cell r="BT608">
            <v>1E-3</v>
          </cell>
          <cell r="BU608">
            <v>1E-3</v>
          </cell>
          <cell r="BV608">
            <v>0</v>
          </cell>
          <cell r="BW608">
            <v>1E-3</v>
          </cell>
          <cell r="BX608">
            <v>2E-3</v>
          </cell>
          <cell r="BY608">
            <v>2E-3</v>
          </cell>
          <cell r="BZ608">
            <v>2E-3</v>
          </cell>
          <cell r="CA608">
            <v>1E-3</v>
          </cell>
          <cell r="CB608">
            <v>1E-3</v>
          </cell>
          <cell r="CC608">
            <v>0</v>
          </cell>
          <cell r="CD608">
            <v>0</v>
          </cell>
          <cell r="CE608">
            <v>1E-3</v>
          </cell>
          <cell r="CF608">
            <v>1E-3</v>
          </cell>
          <cell r="CG608">
            <v>0</v>
          </cell>
          <cell r="CH608">
            <v>1E-3</v>
          </cell>
          <cell r="CI608">
            <v>1E-3</v>
          </cell>
          <cell r="CJ608">
            <v>1E-3</v>
          </cell>
          <cell r="CK608">
            <v>0</v>
          </cell>
          <cell r="CL608">
            <v>2E-3</v>
          </cell>
          <cell r="CM608">
            <v>1E-3</v>
          </cell>
          <cell r="CN608">
            <v>1E-3</v>
          </cell>
          <cell r="CO608">
            <v>1E-3</v>
          </cell>
          <cell r="CP608">
            <v>0</v>
          </cell>
          <cell r="CQ608">
            <v>0</v>
          </cell>
          <cell r="CR608">
            <v>1E-3</v>
          </cell>
          <cell r="CS608">
            <v>0</v>
          </cell>
          <cell r="CT608">
            <v>1E-3</v>
          </cell>
          <cell r="CU608">
            <v>2E-3</v>
          </cell>
          <cell r="CV608">
            <v>0</v>
          </cell>
          <cell r="CW608">
            <v>1E-3</v>
          </cell>
          <cell r="CX608">
            <v>1E-3</v>
          </cell>
          <cell r="CY608">
            <v>2E-3</v>
          </cell>
          <cell r="CZ608">
            <v>1E-3</v>
          </cell>
          <cell r="DA608">
            <v>1E-3</v>
          </cell>
          <cell r="DB608">
            <v>1E-3</v>
          </cell>
          <cell r="DC608">
            <v>1E-3</v>
          </cell>
          <cell r="DD608">
            <v>0</v>
          </cell>
          <cell r="DE608">
            <v>1E-3</v>
          </cell>
          <cell r="DF608">
            <v>0</v>
          </cell>
          <cell r="DG608">
            <v>0</v>
          </cell>
          <cell r="DH608">
            <v>2E-3</v>
          </cell>
          <cell r="DI608">
            <v>0</v>
          </cell>
          <cell r="DJ608">
            <v>1E-3</v>
          </cell>
          <cell r="DK608">
            <v>1E-3</v>
          </cell>
          <cell r="DL608">
            <v>1E-3</v>
          </cell>
          <cell r="DM608">
            <v>2E-3</v>
          </cell>
          <cell r="DN608">
            <v>1E-3</v>
          </cell>
          <cell r="DO608">
            <v>1E-3</v>
          </cell>
          <cell r="DP608">
            <v>1E-3</v>
          </cell>
          <cell r="DQ608">
            <v>0</v>
          </cell>
          <cell r="DR608">
            <v>1E-3</v>
          </cell>
          <cell r="DS608">
            <v>0</v>
          </cell>
          <cell r="DT608">
            <v>0</v>
          </cell>
          <cell r="DU608">
            <v>1E-3</v>
          </cell>
          <cell r="DV608">
            <v>1E-3</v>
          </cell>
          <cell r="DW608">
            <v>1E-3</v>
          </cell>
          <cell r="DX608">
            <v>0</v>
          </cell>
          <cell r="DY608">
            <v>2E-3</v>
          </cell>
          <cell r="DZ608">
            <v>2E-3</v>
          </cell>
          <cell r="EA608">
            <v>1E-3</v>
          </cell>
          <cell r="EB608">
            <v>0</v>
          </cell>
          <cell r="EC608">
            <v>1E-3</v>
          </cell>
          <cell r="ED608">
            <v>0</v>
          </cell>
          <cell r="EE608">
            <v>0</v>
          </cell>
        </row>
        <row r="609">
          <cell r="F609">
            <v>1E-3</v>
          </cell>
          <cell r="G609">
            <v>2E-3</v>
          </cell>
          <cell r="H609">
            <v>0</v>
          </cell>
          <cell r="I609">
            <v>1E-3</v>
          </cell>
          <cell r="J609">
            <v>0</v>
          </cell>
          <cell r="K609">
            <v>0</v>
          </cell>
          <cell r="L609">
            <v>1E-3</v>
          </cell>
          <cell r="M609">
            <v>1E-3</v>
          </cell>
          <cell r="N609">
            <v>3.0000000000000001E-3</v>
          </cell>
          <cell r="O609">
            <v>4.0000000000000001E-3</v>
          </cell>
          <cell r="P609">
            <v>4.0000000000000001E-3</v>
          </cell>
          <cell r="Q609">
            <v>4.0000000000000001E-3</v>
          </cell>
          <cell r="R609">
            <v>2E-3</v>
          </cell>
          <cell r="S609">
            <v>1E-3</v>
          </cell>
          <cell r="T609">
            <v>1E-3</v>
          </cell>
          <cell r="U609">
            <v>1E-3</v>
          </cell>
          <cell r="V609">
            <v>1E-3</v>
          </cell>
          <cell r="W609">
            <v>0</v>
          </cell>
          <cell r="X609">
            <v>0</v>
          </cell>
          <cell r="Y609">
            <v>2E-3</v>
          </cell>
          <cell r="Z609">
            <v>2E-3</v>
          </cell>
          <cell r="AA609">
            <v>6.0000000000000001E-3</v>
          </cell>
          <cell r="AB609">
            <v>2E-3</v>
          </cell>
          <cell r="AC609">
            <v>2E-3</v>
          </cell>
          <cell r="AD609">
            <v>3.0000000000000001E-3</v>
          </cell>
          <cell r="AE609">
            <v>1E-3</v>
          </cell>
          <cell r="AF609">
            <v>2E-3</v>
          </cell>
          <cell r="AG609">
            <v>1E-3</v>
          </cell>
          <cell r="AH609">
            <v>0</v>
          </cell>
          <cell r="AI609">
            <v>1E-3</v>
          </cell>
          <cell r="AJ609">
            <v>0</v>
          </cell>
          <cell r="AK609">
            <v>0</v>
          </cell>
          <cell r="AL609">
            <v>2E-3</v>
          </cell>
          <cell r="AM609">
            <v>0</v>
          </cell>
          <cell r="AN609">
            <v>-1E-3</v>
          </cell>
          <cell r="AO609">
            <v>0</v>
          </cell>
          <cell r="AP609">
            <v>2E-3</v>
          </cell>
          <cell r="AQ609">
            <v>1E-3</v>
          </cell>
          <cell r="AR609">
            <v>0</v>
          </cell>
          <cell r="AS609">
            <v>1E-3</v>
          </cell>
          <cell r="AT609">
            <v>-1E-3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1E-3</v>
          </cell>
          <cell r="AZ609">
            <v>0</v>
          </cell>
          <cell r="BA609">
            <v>0</v>
          </cell>
          <cell r="BB609">
            <v>2E-3</v>
          </cell>
          <cell r="BC609">
            <v>0</v>
          </cell>
          <cell r="BD609">
            <v>0</v>
          </cell>
          <cell r="BE609">
            <v>0</v>
          </cell>
          <cell r="BF609">
            <v>2E-3</v>
          </cell>
          <cell r="BG609">
            <v>1E-3</v>
          </cell>
          <cell r="BH609">
            <v>0</v>
          </cell>
          <cell r="BI609">
            <v>1E-3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3.0000000000000001E-3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1E-3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1E-3</v>
          </cell>
          <cell r="DG609">
            <v>1E-3</v>
          </cell>
          <cell r="DH609">
            <v>1E-3</v>
          </cell>
          <cell r="DI609">
            <v>1E-3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2E-3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1E-3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3.0000000000000001E-3</v>
          </cell>
          <cell r="J610">
            <v>1E-3</v>
          </cell>
          <cell r="K610">
            <v>5.0000000000000001E-3</v>
          </cell>
          <cell r="L610">
            <v>2E-3</v>
          </cell>
          <cell r="M610">
            <v>0</v>
          </cell>
          <cell r="N610">
            <v>1E-3</v>
          </cell>
          <cell r="O610">
            <v>0</v>
          </cell>
          <cell r="P610">
            <v>0</v>
          </cell>
          <cell r="Q610">
            <v>0</v>
          </cell>
          <cell r="R610">
            <v>1E-3</v>
          </cell>
          <cell r="S610">
            <v>0</v>
          </cell>
          <cell r="T610">
            <v>0</v>
          </cell>
          <cell r="U610">
            <v>1E-3</v>
          </cell>
          <cell r="V610">
            <v>4.0000000000000001E-3</v>
          </cell>
          <cell r="W610">
            <v>3.0000000000000001E-3</v>
          </cell>
          <cell r="X610">
            <v>4.0000000000000001E-3</v>
          </cell>
          <cell r="Y610">
            <v>2E-3</v>
          </cell>
          <cell r="Z610">
            <v>2E-3</v>
          </cell>
          <cell r="AA610">
            <v>1E-3</v>
          </cell>
          <cell r="AB610">
            <v>1E-3</v>
          </cell>
          <cell r="AC610">
            <v>0</v>
          </cell>
          <cell r="AD610">
            <v>0</v>
          </cell>
          <cell r="AE610">
            <v>3.0000000000000001E-3</v>
          </cell>
          <cell r="AF610">
            <v>1E-3</v>
          </cell>
          <cell r="AG610">
            <v>4.0000000000000001E-3</v>
          </cell>
          <cell r="AH610">
            <v>5.0000000000000001E-3</v>
          </cell>
          <cell r="AI610">
            <v>2E-3</v>
          </cell>
          <cell r="AJ610">
            <v>3.0000000000000001E-3</v>
          </cell>
          <cell r="AK610">
            <v>5.0000000000000001E-3</v>
          </cell>
          <cell r="AL610">
            <v>5.0000000000000001E-3</v>
          </cell>
          <cell r="AM610">
            <v>4.0000000000000001E-3</v>
          </cell>
          <cell r="AN610">
            <v>0</v>
          </cell>
          <cell r="AO610">
            <v>3.0000000000000001E-3</v>
          </cell>
          <cell r="AP610">
            <v>1E-3</v>
          </cell>
          <cell r="AQ610">
            <v>2E-3</v>
          </cell>
          <cell r="AR610">
            <v>1E-3</v>
          </cell>
          <cell r="AS610">
            <v>1E-3</v>
          </cell>
          <cell r="AT610">
            <v>-1E-3</v>
          </cell>
          <cell r="AU610">
            <v>1E-3</v>
          </cell>
          <cell r="AV610">
            <v>0</v>
          </cell>
          <cell r="AW610">
            <v>0</v>
          </cell>
          <cell r="AX610">
            <v>0</v>
          </cell>
          <cell r="AY610">
            <v>1E-3</v>
          </cell>
          <cell r="AZ610">
            <v>1E-3</v>
          </cell>
          <cell r="BA610">
            <v>1E-3</v>
          </cell>
          <cell r="BB610">
            <v>0</v>
          </cell>
          <cell r="BC610">
            <v>1E-3</v>
          </cell>
          <cell r="BD610">
            <v>1E-3</v>
          </cell>
          <cell r="BE610">
            <v>1E-3</v>
          </cell>
          <cell r="BF610">
            <v>2E-3</v>
          </cell>
          <cell r="BG610">
            <v>2E-3</v>
          </cell>
          <cell r="BH610">
            <v>0</v>
          </cell>
          <cell r="BI610">
            <v>1E-3</v>
          </cell>
          <cell r="BJ610">
            <v>1E-3</v>
          </cell>
          <cell r="BK610">
            <v>1E-3</v>
          </cell>
          <cell r="BL610">
            <v>1E-3</v>
          </cell>
          <cell r="BM610">
            <v>0</v>
          </cell>
          <cell r="BN610">
            <v>1E-3</v>
          </cell>
          <cell r="BO610">
            <v>0</v>
          </cell>
          <cell r="BP610">
            <v>1E-3</v>
          </cell>
          <cell r="BQ610">
            <v>2E-3</v>
          </cell>
          <cell r="BR610">
            <v>1E-3</v>
          </cell>
          <cell r="BS610">
            <v>2E-3</v>
          </cell>
          <cell r="BT610">
            <v>1E-3</v>
          </cell>
          <cell r="BU610">
            <v>0</v>
          </cell>
          <cell r="BV610">
            <v>1E-3</v>
          </cell>
          <cell r="BW610">
            <v>0</v>
          </cell>
          <cell r="BX610">
            <v>1E-3</v>
          </cell>
          <cell r="BY610">
            <v>1E-3</v>
          </cell>
          <cell r="BZ610">
            <v>1E-3</v>
          </cell>
          <cell r="CA610">
            <v>1E-3</v>
          </cell>
          <cell r="CB610">
            <v>1E-3</v>
          </cell>
          <cell r="CC610">
            <v>1E-3</v>
          </cell>
          <cell r="CD610">
            <v>2E-3</v>
          </cell>
          <cell r="CE610">
            <v>1E-3</v>
          </cell>
          <cell r="CF610">
            <v>1E-3</v>
          </cell>
          <cell r="CG610">
            <v>0</v>
          </cell>
          <cell r="CH610">
            <v>0</v>
          </cell>
          <cell r="CI610">
            <v>1E-3</v>
          </cell>
          <cell r="CJ610">
            <v>1E-3</v>
          </cell>
          <cell r="CK610">
            <v>0</v>
          </cell>
          <cell r="CL610">
            <v>1E-3</v>
          </cell>
          <cell r="CM610">
            <v>1E-3</v>
          </cell>
          <cell r="CN610">
            <v>1E-3</v>
          </cell>
          <cell r="CO610">
            <v>1E-3</v>
          </cell>
          <cell r="CP610">
            <v>0</v>
          </cell>
          <cell r="CQ610">
            <v>1E-3</v>
          </cell>
          <cell r="CR610">
            <v>1E-3</v>
          </cell>
          <cell r="CS610">
            <v>0</v>
          </cell>
          <cell r="CT610">
            <v>1E-3</v>
          </cell>
          <cell r="CU610">
            <v>1E-3</v>
          </cell>
          <cell r="CV610">
            <v>1E-3</v>
          </cell>
          <cell r="CW610">
            <v>1E-3</v>
          </cell>
          <cell r="CX610">
            <v>1E-3</v>
          </cell>
          <cell r="CY610">
            <v>1E-3</v>
          </cell>
          <cell r="CZ610">
            <v>1E-3</v>
          </cell>
          <cell r="DA610">
            <v>1E-3</v>
          </cell>
          <cell r="DB610">
            <v>1E-3</v>
          </cell>
          <cell r="DC610">
            <v>1E-3</v>
          </cell>
          <cell r="DD610">
            <v>1E-3</v>
          </cell>
          <cell r="DE610">
            <v>1E-3</v>
          </cell>
          <cell r="DF610">
            <v>2E-3</v>
          </cell>
          <cell r="DG610">
            <v>1E-3</v>
          </cell>
          <cell r="DH610">
            <v>0</v>
          </cell>
          <cell r="DI610">
            <v>1E-3</v>
          </cell>
          <cell r="DJ610">
            <v>0</v>
          </cell>
          <cell r="DK610">
            <v>1E-3</v>
          </cell>
          <cell r="DL610">
            <v>1E-3</v>
          </cell>
          <cell r="DM610">
            <v>1E-3</v>
          </cell>
          <cell r="DN610">
            <v>1E-3</v>
          </cell>
          <cell r="DO610">
            <v>1E-3</v>
          </cell>
          <cell r="DP610">
            <v>1E-3</v>
          </cell>
          <cell r="DQ610">
            <v>2E-3</v>
          </cell>
          <cell r="DR610">
            <v>1E-3</v>
          </cell>
          <cell r="DS610">
            <v>2E-3</v>
          </cell>
          <cell r="DT610">
            <v>1E-3</v>
          </cell>
          <cell r="DU610">
            <v>1E-3</v>
          </cell>
          <cell r="DV610">
            <v>1E-3</v>
          </cell>
          <cell r="DW610">
            <v>1E-3</v>
          </cell>
          <cell r="DX610">
            <v>1E-3</v>
          </cell>
          <cell r="DY610">
            <v>1E-3</v>
          </cell>
          <cell r="DZ610">
            <v>1E-3</v>
          </cell>
          <cell r="EA610">
            <v>1E-3</v>
          </cell>
          <cell r="EB610">
            <v>0</v>
          </cell>
          <cell r="EC610">
            <v>1E-3</v>
          </cell>
          <cell r="ED610">
            <v>1E-3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1E-3</v>
          </cell>
          <cell r="I611">
            <v>1.2E-2</v>
          </cell>
          <cell r="J611">
            <v>8.9999999999999993E-3</v>
          </cell>
          <cell r="K611">
            <v>1.7999999999999999E-2</v>
          </cell>
          <cell r="L611">
            <v>4.0000000000000001E-3</v>
          </cell>
          <cell r="M611">
            <v>4.0000000000000001E-3</v>
          </cell>
          <cell r="N611">
            <v>7.0000000000000001E-3</v>
          </cell>
          <cell r="O611">
            <v>4.0000000000000001E-3</v>
          </cell>
          <cell r="P611">
            <v>1E-3</v>
          </cell>
          <cell r="Q611">
            <v>0</v>
          </cell>
          <cell r="R611">
            <v>4.0000000000000001E-3</v>
          </cell>
          <cell r="S611">
            <v>0</v>
          </cell>
          <cell r="T611">
            <v>0</v>
          </cell>
          <cell r="U611">
            <v>4.0000000000000001E-3</v>
          </cell>
          <cell r="V611">
            <v>8.9999999999999993E-3</v>
          </cell>
          <cell r="W611">
            <v>6.0000000000000001E-3</v>
          </cell>
          <cell r="X611">
            <v>1.0999999999999999E-2</v>
          </cell>
          <cell r="Y611">
            <v>5.0000000000000001E-3</v>
          </cell>
          <cell r="Z611">
            <v>6.0000000000000001E-3</v>
          </cell>
          <cell r="AA611">
            <v>5.0000000000000001E-3</v>
          </cell>
          <cell r="AB611">
            <v>2E-3</v>
          </cell>
          <cell r="AC611">
            <v>1E-3</v>
          </cell>
          <cell r="AD611">
            <v>1E-3</v>
          </cell>
          <cell r="AE611">
            <v>8.0000000000000002E-3</v>
          </cell>
          <cell r="AF611">
            <v>2E-3</v>
          </cell>
          <cell r="AG611">
            <v>5.0000000000000001E-3</v>
          </cell>
          <cell r="AH611">
            <v>1.4E-2</v>
          </cell>
          <cell r="AI611">
            <v>1.4E-2</v>
          </cell>
          <cell r="AJ611">
            <v>1.4E-2</v>
          </cell>
          <cell r="AK611">
            <v>1.9E-2</v>
          </cell>
          <cell r="AL611">
            <v>1.0999999999999999E-2</v>
          </cell>
          <cell r="AM611">
            <v>0.01</v>
          </cell>
          <cell r="AN611">
            <v>5.0000000000000001E-3</v>
          </cell>
          <cell r="AO611">
            <v>8.0000000000000002E-3</v>
          </cell>
          <cell r="AP611">
            <v>6.0000000000000001E-3</v>
          </cell>
          <cell r="AQ611">
            <v>4.0000000000000001E-3</v>
          </cell>
          <cell r="AR611">
            <v>4.0000000000000001E-3</v>
          </cell>
          <cell r="AS611">
            <v>5.0000000000000001E-3</v>
          </cell>
          <cell r="AT611">
            <v>3.0000000000000001E-3</v>
          </cell>
          <cell r="AU611">
            <v>3.0000000000000001E-3</v>
          </cell>
          <cell r="AV611">
            <v>3.0000000000000001E-3</v>
          </cell>
          <cell r="AW611">
            <v>5.0000000000000001E-3</v>
          </cell>
          <cell r="AX611">
            <v>3.0000000000000001E-3</v>
          </cell>
          <cell r="AY611">
            <v>5.0000000000000001E-3</v>
          </cell>
          <cell r="AZ611">
            <v>3.0000000000000001E-3</v>
          </cell>
          <cell r="BA611">
            <v>2E-3</v>
          </cell>
          <cell r="BB611">
            <v>3.0000000000000001E-3</v>
          </cell>
          <cell r="BC611">
            <v>8.0000000000000002E-3</v>
          </cell>
          <cell r="BD611">
            <v>3.0000000000000001E-3</v>
          </cell>
          <cell r="BE611">
            <v>4.0000000000000001E-3</v>
          </cell>
          <cell r="BF611">
            <v>4.0000000000000001E-3</v>
          </cell>
          <cell r="BG611">
            <v>7.0000000000000001E-3</v>
          </cell>
          <cell r="BH611">
            <v>3.0000000000000001E-3</v>
          </cell>
          <cell r="BI611">
            <v>3.0000000000000001E-3</v>
          </cell>
          <cell r="BJ611">
            <v>6.0000000000000001E-3</v>
          </cell>
          <cell r="BK611">
            <v>7.0000000000000001E-3</v>
          </cell>
          <cell r="BL611">
            <v>7.0000000000000001E-3</v>
          </cell>
          <cell r="BM611">
            <v>3.0000000000000001E-3</v>
          </cell>
          <cell r="BN611">
            <v>2E-3</v>
          </cell>
          <cell r="BO611">
            <v>2E-3</v>
          </cell>
          <cell r="BP611">
            <v>5.0000000000000001E-3</v>
          </cell>
          <cell r="BQ611">
            <v>3.0000000000000001E-3</v>
          </cell>
          <cell r="BR611">
            <v>5.0000000000000001E-3</v>
          </cell>
          <cell r="BS611">
            <v>5.0000000000000001E-3</v>
          </cell>
          <cell r="BT611">
            <v>6.0000000000000001E-3</v>
          </cell>
          <cell r="BU611">
            <v>5.0000000000000001E-3</v>
          </cell>
          <cell r="BV611">
            <v>3.0000000000000001E-3</v>
          </cell>
          <cell r="BW611">
            <v>4.0000000000000001E-3</v>
          </cell>
          <cell r="BX611">
            <v>5.0000000000000001E-3</v>
          </cell>
          <cell r="BY611">
            <v>6.0000000000000001E-3</v>
          </cell>
          <cell r="BZ611">
            <v>3.0000000000000001E-3</v>
          </cell>
          <cell r="CA611">
            <v>2E-3</v>
          </cell>
          <cell r="CB611">
            <v>3.0000000000000001E-3</v>
          </cell>
          <cell r="CC611">
            <v>8.0000000000000002E-3</v>
          </cell>
          <cell r="CD611">
            <v>5.0000000000000001E-3</v>
          </cell>
          <cell r="CE611">
            <v>5.0000000000000001E-3</v>
          </cell>
          <cell r="CF611">
            <v>7.0000000000000001E-3</v>
          </cell>
          <cell r="CG611">
            <v>1E-3</v>
          </cell>
          <cell r="CH611">
            <v>5.0000000000000001E-3</v>
          </cell>
          <cell r="CI611">
            <v>2E-3</v>
          </cell>
          <cell r="CJ611">
            <v>3.0000000000000001E-3</v>
          </cell>
          <cell r="CK611">
            <v>6.0000000000000001E-3</v>
          </cell>
          <cell r="CL611">
            <v>7.0000000000000001E-3</v>
          </cell>
          <cell r="CM611">
            <v>4.0000000000000001E-3</v>
          </cell>
          <cell r="CN611">
            <v>4.0000000000000001E-3</v>
          </cell>
          <cell r="CO611">
            <v>4.0000000000000001E-3</v>
          </cell>
          <cell r="CP611">
            <v>6.0000000000000001E-3</v>
          </cell>
          <cell r="CQ611">
            <v>6.0000000000000001E-3</v>
          </cell>
          <cell r="CR611">
            <v>5.0000000000000001E-3</v>
          </cell>
          <cell r="CS611">
            <v>4.0000000000000001E-3</v>
          </cell>
          <cell r="CT611">
            <v>6.0000000000000001E-3</v>
          </cell>
          <cell r="CU611">
            <v>5.0000000000000001E-3</v>
          </cell>
          <cell r="CV611">
            <v>3.0000000000000001E-3</v>
          </cell>
          <cell r="CW611">
            <v>5.0000000000000001E-3</v>
          </cell>
          <cell r="CX611">
            <v>3.0000000000000001E-3</v>
          </cell>
          <cell r="CY611">
            <v>0.01</v>
          </cell>
          <cell r="CZ611">
            <v>7.0000000000000001E-3</v>
          </cell>
          <cell r="DA611">
            <v>3.0000000000000001E-3</v>
          </cell>
          <cell r="DB611">
            <v>5.0000000000000001E-3</v>
          </cell>
          <cell r="DC611">
            <v>5.0000000000000001E-3</v>
          </cell>
          <cell r="DD611">
            <v>6.0000000000000001E-3</v>
          </cell>
          <cell r="DE611">
            <v>6.0000000000000001E-3</v>
          </cell>
          <cell r="DF611">
            <v>7.0000000000000001E-3</v>
          </cell>
          <cell r="DG611">
            <v>8.0000000000000002E-3</v>
          </cell>
          <cell r="DH611">
            <v>4.0000000000000001E-3</v>
          </cell>
          <cell r="DI611">
            <v>3.0000000000000001E-3</v>
          </cell>
          <cell r="DJ611">
            <v>3.0000000000000001E-3</v>
          </cell>
          <cell r="DK611">
            <v>5.0000000000000001E-3</v>
          </cell>
          <cell r="DL611">
            <v>8.9999999999999993E-3</v>
          </cell>
          <cell r="DM611">
            <v>8.9999999999999993E-3</v>
          </cell>
          <cell r="DN611">
            <v>4.0000000000000001E-3</v>
          </cell>
          <cell r="DO611">
            <v>4.0000000000000001E-3</v>
          </cell>
          <cell r="DP611">
            <v>8.0000000000000002E-3</v>
          </cell>
          <cell r="DQ611">
            <v>5.0000000000000001E-3</v>
          </cell>
          <cell r="DR611">
            <v>5.0000000000000001E-3</v>
          </cell>
          <cell r="DS611">
            <v>6.0000000000000001E-3</v>
          </cell>
          <cell r="DT611">
            <v>8.0000000000000002E-3</v>
          </cell>
          <cell r="DU611">
            <v>3.0000000000000001E-3</v>
          </cell>
          <cell r="DV611">
            <v>2E-3</v>
          </cell>
          <cell r="DW611">
            <v>7.0000000000000001E-3</v>
          </cell>
          <cell r="DX611">
            <v>6.0000000000000001E-3</v>
          </cell>
          <cell r="DY611">
            <v>8.9999999999999993E-3</v>
          </cell>
          <cell r="DZ611">
            <v>7.0000000000000001E-3</v>
          </cell>
          <cell r="EA611">
            <v>4.0000000000000001E-3</v>
          </cell>
          <cell r="EB611">
            <v>4.0000000000000001E-3</v>
          </cell>
          <cell r="EC611">
            <v>4.0000000000000001E-3</v>
          </cell>
          <cell r="ED611">
            <v>4.0000000000000001E-3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2E-3</v>
          </cell>
          <cell r="I612">
            <v>5.0000000000000001E-3</v>
          </cell>
          <cell r="J612">
            <v>8.9999999999999993E-3</v>
          </cell>
          <cell r="K612">
            <v>5.0000000000000001E-3</v>
          </cell>
          <cell r="L612">
            <v>3.0000000000000001E-3</v>
          </cell>
          <cell r="M612">
            <v>7.0000000000000001E-3</v>
          </cell>
          <cell r="N612">
            <v>6.0000000000000001E-3</v>
          </cell>
          <cell r="O612">
            <v>4.0000000000000001E-3</v>
          </cell>
          <cell r="P612">
            <v>4.0000000000000001E-3</v>
          </cell>
          <cell r="Q612">
            <v>3.0000000000000001E-3</v>
          </cell>
          <cell r="R612">
            <v>5.0000000000000001E-3</v>
          </cell>
          <cell r="S612">
            <v>0</v>
          </cell>
          <cell r="T612">
            <v>1E-3</v>
          </cell>
          <cell r="U612">
            <v>4.0000000000000001E-3</v>
          </cell>
          <cell r="V612">
            <v>7.0000000000000001E-3</v>
          </cell>
          <cell r="W612">
            <v>1.2E-2</v>
          </cell>
          <cell r="X612">
            <v>7.0000000000000001E-3</v>
          </cell>
          <cell r="Y612">
            <v>7.0000000000000001E-3</v>
          </cell>
          <cell r="Z612">
            <v>0.01</v>
          </cell>
          <cell r="AA612">
            <v>5.0000000000000001E-3</v>
          </cell>
          <cell r="AB612">
            <v>6.0000000000000001E-3</v>
          </cell>
          <cell r="AC612">
            <v>3.0000000000000001E-3</v>
          </cell>
          <cell r="AD612">
            <v>3.0000000000000001E-3</v>
          </cell>
          <cell r="AE612">
            <v>4.0000000000000001E-3</v>
          </cell>
          <cell r="AF612">
            <v>4.0000000000000001E-3</v>
          </cell>
          <cell r="AG612">
            <v>4.0000000000000001E-3</v>
          </cell>
          <cell r="AH612">
            <v>5.0000000000000001E-3</v>
          </cell>
          <cell r="AI612">
            <v>2E-3</v>
          </cell>
          <cell r="AJ612">
            <v>4.0000000000000001E-3</v>
          </cell>
          <cell r="AK612">
            <v>6.0000000000000001E-3</v>
          </cell>
          <cell r="AL612">
            <v>6.0000000000000001E-3</v>
          </cell>
          <cell r="AM612">
            <v>5.0000000000000001E-3</v>
          </cell>
          <cell r="AN612">
            <v>0</v>
          </cell>
          <cell r="AO612">
            <v>2E-3</v>
          </cell>
          <cell r="AP612">
            <v>2E-3</v>
          </cell>
          <cell r="AQ612">
            <v>2E-3</v>
          </cell>
          <cell r="AR612">
            <v>1E-3</v>
          </cell>
          <cell r="AS612">
            <v>1E-3</v>
          </cell>
          <cell r="AT612">
            <v>-2E-3</v>
          </cell>
          <cell r="AU612">
            <v>1E-3</v>
          </cell>
          <cell r="AV612">
            <v>0</v>
          </cell>
          <cell r="AW612">
            <v>1E-3</v>
          </cell>
          <cell r="AX612">
            <v>1E-3</v>
          </cell>
          <cell r="AY612">
            <v>1E-3</v>
          </cell>
          <cell r="AZ612">
            <v>2E-3</v>
          </cell>
          <cell r="BA612">
            <v>1E-3</v>
          </cell>
          <cell r="BB612">
            <v>1E-3</v>
          </cell>
          <cell r="BC612">
            <v>1E-3</v>
          </cell>
          <cell r="BD612">
            <v>1E-3</v>
          </cell>
          <cell r="BE612">
            <v>1E-3</v>
          </cell>
          <cell r="BF612">
            <v>3.0000000000000001E-3</v>
          </cell>
          <cell r="BG612">
            <v>1E-3</v>
          </cell>
          <cell r="BH612">
            <v>2E-3</v>
          </cell>
          <cell r="BI612">
            <v>0</v>
          </cell>
          <cell r="BJ612">
            <v>0</v>
          </cell>
          <cell r="BK612">
            <v>1E-3</v>
          </cell>
          <cell r="BL612">
            <v>1E-3</v>
          </cell>
          <cell r="BM612">
            <v>1E-3</v>
          </cell>
          <cell r="BN612">
            <v>1E-3</v>
          </cell>
          <cell r="BO612">
            <v>1E-3</v>
          </cell>
          <cell r="BP612">
            <v>1E-3</v>
          </cell>
          <cell r="BQ612">
            <v>2E-3</v>
          </cell>
          <cell r="BR612">
            <v>1E-3</v>
          </cell>
          <cell r="BS612">
            <v>2E-3</v>
          </cell>
          <cell r="BT612">
            <v>1E-3</v>
          </cell>
          <cell r="BU612">
            <v>1E-3</v>
          </cell>
          <cell r="BV612">
            <v>2E-3</v>
          </cell>
          <cell r="BW612">
            <v>1E-3</v>
          </cell>
          <cell r="BX612">
            <v>1E-3</v>
          </cell>
          <cell r="BY612">
            <v>1E-3</v>
          </cell>
          <cell r="BZ612">
            <v>1E-3</v>
          </cell>
          <cell r="CA612">
            <v>1E-3</v>
          </cell>
          <cell r="CB612">
            <v>1E-3</v>
          </cell>
          <cell r="CC612">
            <v>1E-3</v>
          </cell>
          <cell r="CD612">
            <v>1E-3</v>
          </cell>
          <cell r="CE612">
            <v>1E-3</v>
          </cell>
          <cell r="CF612">
            <v>2E-3</v>
          </cell>
          <cell r="CG612">
            <v>1E-3</v>
          </cell>
          <cell r="CH612">
            <v>1E-3</v>
          </cell>
          <cell r="CI612">
            <v>1E-3</v>
          </cell>
          <cell r="CJ612">
            <v>0</v>
          </cell>
          <cell r="CK612">
            <v>0</v>
          </cell>
          <cell r="CL612">
            <v>2E-3</v>
          </cell>
          <cell r="CM612">
            <v>1E-3</v>
          </cell>
          <cell r="CN612">
            <v>1E-3</v>
          </cell>
          <cell r="CO612">
            <v>1E-3</v>
          </cell>
          <cell r="CP612">
            <v>2E-3</v>
          </cell>
          <cell r="CQ612">
            <v>2E-3</v>
          </cell>
          <cell r="CR612">
            <v>1E-3</v>
          </cell>
          <cell r="CS612">
            <v>0</v>
          </cell>
          <cell r="CT612">
            <v>1E-3</v>
          </cell>
          <cell r="CU612">
            <v>1E-3</v>
          </cell>
          <cell r="CV612">
            <v>1E-3</v>
          </cell>
          <cell r="CW612">
            <v>2E-3</v>
          </cell>
          <cell r="CX612">
            <v>1E-3</v>
          </cell>
          <cell r="CY612">
            <v>1E-3</v>
          </cell>
          <cell r="CZ612">
            <v>1E-3</v>
          </cell>
          <cell r="DA612">
            <v>2E-3</v>
          </cell>
          <cell r="DB612">
            <v>0</v>
          </cell>
          <cell r="DC612">
            <v>1E-3</v>
          </cell>
          <cell r="DD612">
            <v>1E-3</v>
          </cell>
          <cell r="DE612">
            <v>1E-3</v>
          </cell>
          <cell r="DF612">
            <v>1E-3</v>
          </cell>
          <cell r="DG612">
            <v>1E-3</v>
          </cell>
          <cell r="DH612">
            <v>1E-3</v>
          </cell>
          <cell r="DI612">
            <v>1E-3</v>
          </cell>
          <cell r="DJ612">
            <v>2E-3</v>
          </cell>
          <cell r="DK612">
            <v>0</v>
          </cell>
          <cell r="DL612">
            <v>2E-3</v>
          </cell>
          <cell r="DM612">
            <v>2E-3</v>
          </cell>
          <cell r="DN612">
            <v>1E-3</v>
          </cell>
          <cell r="DO612">
            <v>0</v>
          </cell>
          <cell r="DP612">
            <v>2E-3</v>
          </cell>
          <cell r="DQ612">
            <v>1E-3</v>
          </cell>
          <cell r="DR612">
            <v>1E-3</v>
          </cell>
          <cell r="DS612">
            <v>1E-3</v>
          </cell>
          <cell r="DT612">
            <v>1E-3</v>
          </cell>
          <cell r="DU612">
            <v>1E-3</v>
          </cell>
          <cell r="DV612">
            <v>0</v>
          </cell>
          <cell r="DW612">
            <v>2E-3</v>
          </cell>
          <cell r="DX612">
            <v>0</v>
          </cell>
          <cell r="DY612">
            <v>2E-3</v>
          </cell>
          <cell r="DZ612">
            <v>2E-3</v>
          </cell>
          <cell r="EA612">
            <v>1E-3</v>
          </cell>
          <cell r="EB612">
            <v>1E-3</v>
          </cell>
          <cell r="EC612">
            <v>1E-3</v>
          </cell>
          <cell r="ED612">
            <v>1E-3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1E-3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2E-3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8.9999999999999993E-3</v>
          </cell>
          <cell r="AF613">
            <v>0</v>
          </cell>
          <cell r="AG613">
            <v>0</v>
          </cell>
          <cell r="AH613">
            <v>7.0000000000000001E-3</v>
          </cell>
          <cell r="AI613">
            <v>2.8000000000000001E-2</v>
          </cell>
          <cell r="AJ613">
            <v>1.9E-2</v>
          </cell>
          <cell r="AK613">
            <v>2.1999999999999999E-2</v>
          </cell>
          <cell r="AL613">
            <v>6.0000000000000001E-3</v>
          </cell>
          <cell r="AM613">
            <v>8.0000000000000002E-3</v>
          </cell>
          <cell r="AN613">
            <v>0.02</v>
          </cell>
          <cell r="AO613">
            <v>7.0000000000000001E-3</v>
          </cell>
          <cell r="AP613">
            <v>1E-3</v>
          </cell>
          <cell r="AQ613">
            <v>2E-3</v>
          </cell>
          <cell r="AR613">
            <v>8.9999999999999993E-3</v>
          </cell>
          <cell r="AS613">
            <v>3.0000000000000001E-3</v>
          </cell>
          <cell r="AT613">
            <v>5.0000000000000001E-3</v>
          </cell>
          <cell r="AU613">
            <v>1.2E-2</v>
          </cell>
          <cell r="AV613">
            <v>7.0000000000000001E-3</v>
          </cell>
          <cell r="AW613">
            <v>1.2E-2</v>
          </cell>
          <cell r="AX613">
            <v>8.9999999999999993E-3</v>
          </cell>
          <cell r="AY613">
            <v>1.7000000000000001E-2</v>
          </cell>
          <cell r="AZ613">
            <v>1.4E-2</v>
          </cell>
          <cell r="BA613">
            <v>6.0000000000000001E-3</v>
          </cell>
          <cell r="BB613">
            <v>8.9999999999999993E-3</v>
          </cell>
          <cell r="BC613">
            <v>1.2E-2</v>
          </cell>
          <cell r="BD613">
            <v>4.0000000000000001E-3</v>
          </cell>
          <cell r="BE613">
            <v>3.0000000000000001E-3</v>
          </cell>
          <cell r="BF613">
            <v>0</v>
          </cell>
          <cell r="BG613">
            <v>4.0000000000000001E-3</v>
          </cell>
          <cell r="BH613">
            <v>6.0000000000000001E-3</v>
          </cell>
          <cell r="BI613">
            <v>1E-3</v>
          </cell>
          <cell r="BJ613">
            <v>0</v>
          </cell>
          <cell r="BK613">
            <v>0</v>
          </cell>
          <cell r="BL613">
            <v>2E-3</v>
          </cell>
          <cell r="BM613">
            <v>2E-3</v>
          </cell>
          <cell r="BN613">
            <v>1E-3</v>
          </cell>
          <cell r="BO613">
            <v>5.0000000000000001E-3</v>
          </cell>
          <cell r="BP613">
            <v>2E-3</v>
          </cell>
          <cell r="BQ613">
            <v>5.0000000000000001E-3</v>
          </cell>
          <cell r="BR613">
            <v>5.0000000000000001E-3</v>
          </cell>
          <cell r="BS613">
            <v>3.0000000000000001E-3</v>
          </cell>
          <cell r="BT613">
            <v>7.0000000000000001E-3</v>
          </cell>
          <cell r="BU613">
            <v>6.0000000000000001E-3</v>
          </cell>
          <cell r="BV613">
            <v>1.2999999999999999E-2</v>
          </cell>
          <cell r="BW613">
            <v>2E-3</v>
          </cell>
          <cell r="BX613">
            <v>2E-3</v>
          </cell>
          <cell r="BY613">
            <v>2E-3</v>
          </cell>
          <cell r="BZ613">
            <v>2E-3</v>
          </cell>
          <cell r="CA613">
            <v>1E-3</v>
          </cell>
          <cell r="CB613">
            <v>6.0000000000000001E-3</v>
          </cell>
          <cell r="CC613">
            <v>7.0000000000000001E-3</v>
          </cell>
          <cell r="CD613">
            <v>6.0000000000000001E-3</v>
          </cell>
          <cell r="CE613">
            <v>2E-3</v>
          </cell>
          <cell r="CF613">
            <v>4.0000000000000001E-3</v>
          </cell>
          <cell r="CG613">
            <v>4.0000000000000001E-3</v>
          </cell>
          <cell r="CH613">
            <v>5.0000000000000001E-3</v>
          </cell>
          <cell r="CI613">
            <v>1E-3</v>
          </cell>
          <cell r="CJ613">
            <v>0</v>
          </cell>
          <cell r="CK613">
            <v>0</v>
          </cell>
          <cell r="CL613">
            <v>0</v>
          </cell>
          <cell r="CM613">
            <v>3.0000000000000001E-3</v>
          </cell>
          <cell r="CN613">
            <v>1E-3</v>
          </cell>
          <cell r="CO613">
            <v>2E-3</v>
          </cell>
          <cell r="CP613">
            <v>-2E-3</v>
          </cell>
          <cell r="CQ613">
            <v>4.0000000000000001E-3</v>
          </cell>
          <cell r="CR613">
            <v>4.0000000000000001E-3</v>
          </cell>
          <cell r="CS613">
            <v>4.0000000000000001E-3</v>
          </cell>
          <cell r="CT613">
            <v>5.0000000000000001E-3</v>
          </cell>
          <cell r="CU613">
            <v>4.0000000000000001E-3</v>
          </cell>
          <cell r="CV613">
            <v>3.0000000000000001E-3</v>
          </cell>
          <cell r="CW613">
            <v>3.0000000000000001E-3</v>
          </cell>
          <cell r="CX613">
            <v>1E-3</v>
          </cell>
          <cell r="CY613">
            <v>6.0000000000000001E-3</v>
          </cell>
          <cell r="CZ613">
            <v>8.9999999999999993E-3</v>
          </cell>
          <cell r="DA613">
            <v>0</v>
          </cell>
          <cell r="DB613">
            <v>3.0000000000000001E-3</v>
          </cell>
          <cell r="DC613">
            <v>1E-3</v>
          </cell>
          <cell r="DD613">
            <v>5.0000000000000001E-3</v>
          </cell>
          <cell r="DE613">
            <v>4.0000000000000001E-3</v>
          </cell>
          <cell r="DF613">
            <v>6.0000000000000001E-3</v>
          </cell>
          <cell r="DG613">
            <v>3.0000000000000001E-3</v>
          </cell>
          <cell r="DH613">
            <v>5.0000000000000001E-3</v>
          </cell>
          <cell r="DI613">
            <v>1E-3</v>
          </cell>
          <cell r="DJ613">
            <v>5.0000000000000001E-3</v>
          </cell>
          <cell r="DK613">
            <v>5.0000000000000001E-3</v>
          </cell>
          <cell r="DL613">
            <v>6.0000000000000001E-3</v>
          </cell>
          <cell r="DM613">
            <v>4.0000000000000001E-3</v>
          </cell>
          <cell r="DN613">
            <v>2E-3</v>
          </cell>
          <cell r="DO613">
            <v>3.0000000000000001E-3</v>
          </cell>
          <cell r="DP613">
            <v>5.0000000000000001E-3</v>
          </cell>
          <cell r="DQ613">
            <v>3.0000000000000001E-3</v>
          </cell>
          <cell r="DR613">
            <v>4.0000000000000001E-3</v>
          </cell>
          <cell r="DS613">
            <v>4.0000000000000001E-3</v>
          </cell>
          <cell r="DT613">
            <v>3.0000000000000001E-3</v>
          </cell>
          <cell r="DU613">
            <v>8.0000000000000002E-3</v>
          </cell>
          <cell r="DV613">
            <v>2E-3</v>
          </cell>
          <cell r="DW613">
            <v>3.0000000000000001E-3</v>
          </cell>
          <cell r="DX613">
            <v>1E-3</v>
          </cell>
          <cell r="DY613">
            <v>2E-3</v>
          </cell>
          <cell r="DZ613">
            <v>5.0000000000000001E-3</v>
          </cell>
          <cell r="EA613">
            <v>5.0000000000000001E-3</v>
          </cell>
          <cell r="EB613">
            <v>2E-3</v>
          </cell>
          <cell r="EC613">
            <v>3.0000000000000001E-3</v>
          </cell>
          <cell r="ED613">
            <v>4.0000000000000001E-3</v>
          </cell>
          <cell r="EE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2E-3</v>
          </cell>
          <cell r="AF614">
            <v>0</v>
          </cell>
          <cell r="AG614">
            <v>0</v>
          </cell>
          <cell r="AH614">
            <v>1E-3</v>
          </cell>
          <cell r="AI614">
            <v>6.0000000000000001E-3</v>
          </cell>
          <cell r="AJ614">
            <v>4.0000000000000001E-3</v>
          </cell>
          <cell r="AK614">
            <v>4.0000000000000001E-3</v>
          </cell>
          <cell r="AL614">
            <v>1E-3</v>
          </cell>
          <cell r="AM614">
            <v>2E-3</v>
          </cell>
          <cell r="AN614">
            <v>2E-3</v>
          </cell>
          <cell r="AO614">
            <v>1E-3</v>
          </cell>
          <cell r="AP614">
            <v>0</v>
          </cell>
          <cell r="AQ614">
            <v>0</v>
          </cell>
          <cell r="AR614">
            <v>3.0000000000000001E-3</v>
          </cell>
          <cell r="AS614">
            <v>1E-3</v>
          </cell>
          <cell r="AT614">
            <v>0</v>
          </cell>
          <cell r="AU614">
            <v>5.0000000000000001E-3</v>
          </cell>
          <cell r="AV614">
            <v>2E-3</v>
          </cell>
          <cell r="AW614">
            <v>4.0000000000000001E-3</v>
          </cell>
          <cell r="AX614">
            <v>4.0000000000000001E-3</v>
          </cell>
          <cell r="AY614">
            <v>8.0000000000000002E-3</v>
          </cell>
          <cell r="AZ614">
            <v>6.0000000000000001E-3</v>
          </cell>
          <cell r="BA614">
            <v>3.0000000000000001E-3</v>
          </cell>
          <cell r="BB614">
            <v>2E-3</v>
          </cell>
          <cell r="BC614">
            <v>1E-3</v>
          </cell>
          <cell r="BD614">
            <v>0</v>
          </cell>
          <cell r="BE614">
            <v>3.0000000000000001E-3</v>
          </cell>
          <cell r="BF614">
            <v>0</v>
          </cell>
          <cell r="BG614">
            <v>1E-3</v>
          </cell>
          <cell r="BH614">
            <v>4.0000000000000001E-3</v>
          </cell>
          <cell r="BI614">
            <v>4.0000000000000001E-3</v>
          </cell>
          <cell r="BJ614">
            <v>4.0000000000000001E-3</v>
          </cell>
          <cell r="BK614">
            <v>4.0000000000000001E-3</v>
          </cell>
          <cell r="BL614">
            <v>6.0000000000000001E-3</v>
          </cell>
          <cell r="BM614">
            <v>4.0000000000000001E-3</v>
          </cell>
          <cell r="BN614">
            <v>2E-3</v>
          </cell>
          <cell r="BO614">
            <v>3.0000000000000001E-3</v>
          </cell>
          <cell r="BP614">
            <v>1E-3</v>
          </cell>
          <cell r="BQ614">
            <v>0</v>
          </cell>
          <cell r="BR614">
            <v>3.0000000000000001E-3</v>
          </cell>
          <cell r="BS614">
            <v>0</v>
          </cell>
          <cell r="BT614">
            <v>1E-3</v>
          </cell>
          <cell r="BU614">
            <v>3.0000000000000001E-3</v>
          </cell>
          <cell r="BV614">
            <v>6.0000000000000001E-3</v>
          </cell>
          <cell r="BW614">
            <v>3.0000000000000001E-3</v>
          </cell>
          <cell r="BX614">
            <v>4.0000000000000001E-3</v>
          </cell>
          <cell r="BY614">
            <v>7.0000000000000001E-3</v>
          </cell>
          <cell r="BZ614">
            <v>3.0000000000000001E-3</v>
          </cell>
          <cell r="CA614">
            <v>4.0000000000000001E-3</v>
          </cell>
          <cell r="CB614">
            <v>1E-3</v>
          </cell>
          <cell r="CC614">
            <v>1E-3</v>
          </cell>
          <cell r="CD614">
            <v>0</v>
          </cell>
          <cell r="CE614">
            <v>3.0000000000000001E-3</v>
          </cell>
          <cell r="CF614">
            <v>1E-3</v>
          </cell>
          <cell r="CG614">
            <v>1E-3</v>
          </cell>
          <cell r="CH614">
            <v>3.0000000000000001E-3</v>
          </cell>
          <cell r="CI614">
            <v>1E-3</v>
          </cell>
          <cell r="CJ614">
            <v>4.0000000000000001E-3</v>
          </cell>
          <cell r="CK614">
            <v>4.0000000000000001E-3</v>
          </cell>
          <cell r="CL614">
            <v>5.0000000000000001E-3</v>
          </cell>
          <cell r="CM614">
            <v>4.0000000000000001E-3</v>
          </cell>
          <cell r="CN614">
            <v>3.0000000000000001E-3</v>
          </cell>
          <cell r="CO614">
            <v>2E-3</v>
          </cell>
          <cell r="CP614">
            <v>1E-3</v>
          </cell>
          <cell r="CQ614">
            <v>1E-3</v>
          </cell>
          <cell r="CR614">
            <v>3.0000000000000001E-3</v>
          </cell>
          <cell r="CS614">
            <v>1E-3</v>
          </cell>
          <cell r="CT614">
            <v>3.0000000000000001E-3</v>
          </cell>
          <cell r="CU614">
            <v>3.0000000000000001E-3</v>
          </cell>
          <cell r="CV614">
            <v>2E-3</v>
          </cell>
          <cell r="CW614">
            <v>4.0000000000000001E-3</v>
          </cell>
          <cell r="CX614">
            <v>3.0000000000000001E-3</v>
          </cell>
          <cell r="CY614">
            <v>5.0000000000000001E-3</v>
          </cell>
          <cell r="CZ614">
            <v>6.0000000000000001E-3</v>
          </cell>
          <cell r="DA614">
            <v>3.0000000000000001E-3</v>
          </cell>
          <cell r="DB614">
            <v>1E-3</v>
          </cell>
          <cell r="DC614">
            <v>3.0000000000000001E-3</v>
          </cell>
          <cell r="DD614">
            <v>1E-3</v>
          </cell>
          <cell r="DE614">
            <v>3.0000000000000001E-3</v>
          </cell>
          <cell r="DF614">
            <v>1E-3</v>
          </cell>
          <cell r="DG614">
            <v>2E-3</v>
          </cell>
          <cell r="DH614">
            <v>3.0000000000000001E-3</v>
          </cell>
          <cell r="DI614">
            <v>4.0000000000000001E-3</v>
          </cell>
          <cell r="DJ614">
            <v>4.0000000000000001E-3</v>
          </cell>
          <cell r="DK614">
            <v>3.0000000000000001E-3</v>
          </cell>
          <cell r="DL614">
            <v>3.0000000000000001E-3</v>
          </cell>
          <cell r="DM614">
            <v>4.0000000000000001E-3</v>
          </cell>
          <cell r="DN614">
            <v>3.0000000000000001E-3</v>
          </cell>
          <cell r="DO614">
            <v>2E-3</v>
          </cell>
          <cell r="DP614">
            <v>2E-3</v>
          </cell>
          <cell r="DQ614">
            <v>1E-3</v>
          </cell>
          <cell r="DR614">
            <v>3.0000000000000001E-3</v>
          </cell>
          <cell r="DS614">
            <v>2E-3</v>
          </cell>
          <cell r="DT614">
            <v>1E-3</v>
          </cell>
          <cell r="DU614">
            <v>4.0000000000000001E-3</v>
          </cell>
          <cell r="DV614">
            <v>2E-3</v>
          </cell>
          <cell r="DW614">
            <v>2E-3</v>
          </cell>
          <cell r="DX614">
            <v>8.0000000000000002E-3</v>
          </cell>
          <cell r="DY614">
            <v>6.0000000000000001E-3</v>
          </cell>
          <cell r="DZ614">
            <v>3.0000000000000001E-3</v>
          </cell>
          <cell r="EA614">
            <v>4.0000000000000001E-3</v>
          </cell>
          <cell r="EB614">
            <v>2E-3</v>
          </cell>
          <cell r="EC614">
            <v>2E-3</v>
          </cell>
          <cell r="ED614">
            <v>0</v>
          </cell>
          <cell r="EE614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8.0000000000000002E-3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8.0000000000000002E-3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2E-3</v>
          </cell>
          <cell r="AS616">
            <v>0</v>
          </cell>
          <cell r="AT616">
            <v>0</v>
          </cell>
          <cell r="AU616">
            <v>0</v>
          </cell>
          <cell r="AV616">
            <v>1E-3</v>
          </cell>
          <cell r="AW616">
            <v>0</v>
          </cell>
          <cell r="AX616">
            <v>0</v>
          </cell>
          <cell r="AY616">
            <v>4.0000000000000001E-3</v>
          </cell>
          <cell r="AZ616">
            <v>3.0000000000000001E-3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3.0000000000000001E-3</v>
          </cell>
          <cell r="BF616">
            <v>0</v>
          </cell>
          <cell r="BG616">
            <v>0</v>
          </cell>
          <cell r="BH616">
            <v>0</v>
          </cell>
          <cell r="BI616">
            <v>2E-3</v>
          </cell>
          <cell r="BJ616">
            <v>0</v>
          </cell>
          <cell r="BK616">
            <v>0</v>
          </cell>
          <cell r="BL616">
            <v>4.0000000000000001E-3</v>
          </cell>
          <cell r="BM616">
            <v>3.0000000000000001E-3</v>
          </cell>
          <cell r="BN616">
            <v>1E-3</v>
          </cell>
          <cell r="BO616">
            <v>0</v>
          </cell>
          <cell r="BP616">
            <v>0</v>
          </cell>
          <cell r="BQ616">
            <v>0</v>
          </cell>
          <cell r="BR616">
            <v>3.0000000000000001E-3</v>
          </cell>
          <cell r="BS616">
            <v>0</v>
          </cell>
          <cell r="BT616">
            <v>0</v>
          </cell>
          <cell r="BU616">
            <v>0</v>
          </cell>
          <cell r="BV616">
            <v>1E-3</v>
          </cell>
          <cell r="BW616">
            <v>0</v>
          </cell>
          <cell r="BX616">
            <v>0</v>
          </cell>
          <cell r="BY616">
            <v>4.0000000000000001E-3</v>
          </cell>
          <cell r="BZ616">
            <v>4.0000000000000001E-3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3.0000000000000001E-3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4.0000000000000001E-3</v>
          </cell>
          <cell r="CM616">
            <v>3.0000000000000001E-3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1E-3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1E-3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1E-3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1E-3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1E-3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1E-3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1E-3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1E-3</v>
          </cell>
          <cell r="Z618">
            <v>1E-3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2E-3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2E-3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2E-3</v>
          </cell>
          <cell r="AF621">
            <v>0</v>
          </cell>
          <cell r="AG621">
            <v>0</v>
          </cell>
          <cell r="AH621">
            <v>8.0000000000000002E-3</v>
          </cell>
          <cell r="AI621">
            <v>8.0000000000000002E-3</v>
          </cell>
          <cell r="AJ621">
            <v>0</v>
          </cell>
          <cell r="AK621">
            <v>2E-3</v>
          </cell>
          <cell r="AL621">
            <v>3.0000000000000001E-3</v>
          </cell>
          <cell r="AM621">
            <v>2E-3</v>
          </cell>
          <cell r="AN621">
            <v>2E-3</v>
          </cell>
          <cell r="AO621">
            <v>0</v>
          </cell>
          <cell r="AP621">
            <v>3.0000000000000001E-3</v>
          </cell>
          <cell r="AQ621">
            <v>2E-3</v>
          </cell>
          <cell r="AR621">
            <v>2E-3</v>
          </cell>
          <cell r="AS621">
            <v>2E-3</v>
          </cell>
          <cell r="AT621">
            <v>1E-3</v>
          </cell>
          <cell r="AU621">
            <v>1E-3</v>
          </cell>
          <cell r="AV621">
            <v>1E-3</v>
          </cell>
          <cell r="AW621">
            <v>1.0999999999999999E-2</v>
          </cell>
          <cell r="AX621">
            <v>0</v>
          </cell>
          <cell r="AY621">
            <v>1E-3</v>
          </cell>
          <cell r="AZ621">
            <v>0</v>
          </cell>
          <cell r="BA621">
            <v>0</v>
          </cell>
          <cell r="BB621">
            <v>1E-3</v>
          </cell>
          <cell r="BC621">
            <v>1E-3</v>
          </cell>
          <cell r="BD621">
            <v>2E-3</v>
          </cell>
          <cell r="BE621">
            <v>1E-3</v>
          </cell>
          <cell r="BF621">
            <v>1E-3</v>
          </cell>
          <cell r="BG621">
            <v>1E-3</v>
          </cell>
          <cell r="BH621">
            <v>1E-3</v>
          </cell>
          <cell r="BI621">
            <v>1E-3</v>
          </cell>
          <cell r="BJ621">
            <v>0</v>
          </cell>
          <cell r="BK621">
            <v>0</v>
          </cell>
          <cell r="BL621">
            <v>1E-3</v>
          </cell>
          <cell r="BM621">
            <v>1E-3</v>
          </cell>
          <cell r="BN621">
            <v>0</v>
          </cell>
          <cell r="BO621">
            <v>1E-3</v>
          </cell>
          <cell r="BP621">
            <v>2E-3</v>
          </cell>
          <cell r="BQ621">
            <v>1E-3</v>
          </cell>
          <cell r="BR621">
            <v>1E-3</v>
          </cell>
          <cell r="BS621">
            <v>1E-3</v>
          </cell>
          <cell r="BT621">
            <v>3.0000000000000001E-3</v>
          </cell>
          <cell r="BU621">
            <v>1E-3</v>
          </cell>
          <cell r="BV621">
            <v>1E-3</v>
          </cell>
          <cell r="BW621">
            <v>0</v>
          </cell>
          <cell r="BX621">
            <v>1E-3</v>
          </cell>
          <cell r="BY621">
            <v>0</v>
          </cell>
          <cell r="BZ621">
            <v>1E-3</v>
          </cell>
          <cell r="CA621">
            <v>0</v>
          </cell>
          <cell r="CB621">
            <v>1E-3</v>
          </cell>
          <cell r="CC621">
            <v>2E-3</v>
          </cell>
          <cell r="CD621">
            <v>1E-3</v>
          </cell>
          <cell r="CE621">
            <v>1E-3</v>
          </cell>
          <cell r="CF621">
            <v>2E-3</v>
          </cell>
          <cell r="CG621">
            <v>3.0000000000000001E-3</v>
          </cell>
          <cell r="CH621">
            <v>1E-3</v>
          </cell>
          <cell r="CI621">
            <v>0</v>
          </cell>
          <cell r="CJ621">
            <v>0</v>
          </cell>
          <cell r="CK621">
            <v>1E-3</v>
          </cell>
          <cell r="CL621">
            <v>1E-3</v>
          </cell>
          <cell r="CM621">
            <v>1E-3</v>
          </cell>
          <cell r="CN621">
            <v>0</v>
          </cell>
          <cell r="CO621">
            <v>1E-3</v>
          </cell>
          <cell r="CP621">
            <v>2E-3</v>
          </cell>
          <cell r="CQ621">
            <v>1E-3</v>
          </cell>
          <cell r="CR621">
            <v>1E-3</v>
          </cell>
          <cell r="CS621">
            <v>1E-3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1E-3</v>
          </cell>
          <cell r="CZ621">
            <v>1E-3</v>
          </cell>
          <cell r="DA621">
            <v>2E-3</v>
          </cell>
          <cell r="DB621">
            <v>1E-3</v>
          </cell>
          <cell r="DC621">
            <v>1E-3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1E-3</v>
          </cell>
          <cell r="DL621">
            <v>1E-3</v>
          </cell>
          <cell r="DM621">
            <v>1E-3</v>
          </cell>
          <cell r="DN621">
            <v>1E-3</v>
          </cell>
          <cell r="DO621">
            <v>1E-3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1E-3</v>
          </cell>
          <cell r="DU621">
            <v>0</v>
          </cell>
          <cell r="DV621">
            <v>0</v>
          </cell>
          <cell r="DW621">
            <v>0</v>
          </cell>
          <cell r="DX621">
            <v>2E-3</v>
          </cell>
          <cell r="DY621">
            <v>1E-3</v>
          </cell>
          <cell r="DZ621">
            <v>1E-3</v>
          </cell>
          <cell r="EA621">
            <v>1E-3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3.0000000000000001E-3</v>
          </cell>
          <cell r="K622">
            <v>3.0000000000000001E-3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1E-3</v>
          </cell>
          <cell r="R622">
            <v>2E-3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4.0000000000000001E-3</v>
          </cell>
          <cell r="Y622">
            <v>2E-3</v>
          </cell>
          <cell r="Z622">
            <v>1E-3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3.0000000000000001E-3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3.0000000000000001E-3</v>
          </cell>
          <cell r="AO622">
            <v>0</v>
          </cell>
          <cell r="AP622">
            <v>0</v>
          </cell>
          <cell r="AQ622">
            <v>0</v>
          </cell>
          <cell r="AR622">
            <v>2E-3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4.0000000000000001E-3</v>
          </cell>
          <cell r="AZ622">
            <v>2E-3</v>
          </cell>
          <cell r="BA622">
            <v>1E-3</v>
          </cell>
          <cell r="BB622">
            <v>0</v>
          </cell>
          <cell r="BC622">
            <v>0</v>
          </cell>
          <cell r="BD622">
            <v>0</v>
          </cell>
          <cell r="BE622">
            <v>3.0000000000000001E-3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6.0000000000000001E-3</v>
          </cell>
          <cell r="BM622">
            <v>1E-3</v>
          </cell>
          <cell r="BN622">
            <v>2E-3</v>
          </cell>
          <cell r="BO622">
            <v>3.0000000000000001E-3</v>
          </cell>
          <cell r="BP622">
            <v>0</v>
          </cell>
          <cell r="BQ622">
            <v>0</v>
          </cell>
          <cell r="BR622">
            <v>3.0000000000000001E-3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5.0000000000000001E-3</v>
          </cell>
          <cell r="BZ622">
            <v>4.0000000000000001E-3</v>
          </cell>
          <cell r="CA622">
            <v>1E-3</v>
          </cell>
          <cell r="CB622">
            <v>0</v>
          </cell>
          <cell r="CC622">
            <v>0</v>
          </cell>
          <cell r="CD622">
            <v>0</v>
          </cell>
          <cell r="CE622">
            <v>4.0000000000000001E-3</v>
          </cell>
          <cell r="CF622">
            <v>3.0000000000000001E-3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5.0000000000000001E-3</v>
          </cell>
          <cell r="CM622">
            <v>6.0000000000000001E-3</v>
          </cell>
          <cell r="CN622">
            <v>1E-3</v>
          </cell>
          <cell r="CO622">
            <v>0</v>
          </cell>
          <cell r="CP622">
            <v>0</v>
          </cell>
          <cell r="CQ622">
            <v>5.0000000000000001E-3</v>
          </cell>
          <cell r="CR622">
            <v>3.0000000000000001E-3</v>
          </cell>
          <cell r="CS622">
            <v>3.0000000000000001E-3</v>
          </cell>
          <cell r="CT622">
            <v>1E-3</v>
          </cell>
          <cell r="CU622">
            <v>0</v>
          </cell>
          <cell r="CV622">
            <v>2E-3</v>
          </cell>
          <cell r="CW622">
            <v>0</v>
          </cell>
          <cell r="CX622">
            <v>0</v>
          </cell>
          <cell r="CY622">
            <v>5.0000000000000001E-3</v>
          </cell>
          <cell r="CZ622">
            <v>5.0000000000000001E-3</v>
          </cell>
          <cell r="DA622">
            <v>3.0000000000000001E-3</v>
          </cell>
          <cell r="DB622">
            <v>3.0000000000000001E-3</v>
          </cell>
          <cell r="DC622">
            <v>2E-3</v>
          </cell>
          <cell r="DD622">
            <v>2E-3</v>
          </cell>
          <cell r="DE622">
            <v>2E-3</v>
          </cell>
          <cell r="DF622">
            <v>1E-3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5.0000000000000001E-3</v>
          </cell>
          <cell r="DM622">
            <v>3.0000000000000001E-3</v>
          </cell>
          <cell r="DN622">
            <v>2E-3</v>
          </cell>
          <cell r="DO622">
            <v>1E-3</v>
          </cell>
          <cell r="DP622">
            <v>0</v>
          </cell>
          <cell r="DQ622">
            <v>1E-3</v>
          </cell>
          <cell r="DR622">
            <v>1E-3</v>
          </cell>
          <cell r="DS622">
            <v>1E-3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1E-3</v>
          </cell>
          <cell r="DZ622">
            <v>4.0000000000000001E-3</v>
          </cell>
          <cell r="EA622">
            <v>2E-3</v>
          </cell>
          <cell r="EB622">
            <v>1E-3</v>
          </cell>
          <cell r="EC622">
            <v>1E-3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1E-3</v>
          </cell>
          <cell r="J623">
            <v>2E-3</v>
          </cell>
          <cell r="K623">
            <v>2E-3</v>
          </cell>
          <cell r="L623">
            <v>1E-3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1E-3</v>
          </cell>
          <cell r="S623">
            <v>0</v>
          </cell>
          <cell r="T623">
            <v>0</v>
          </cell>
          <cell r="U623">
            <v>1E-3</v>
          </cell>
          <cell r="V623">
            <v>1E-3</v>
          </cell>
          <cell r="W623">
            <v>0</v>
          </cell>
          <cell r="X623">
            <v>2E-3</v>
          </cell>
          <cell r="Y623">
            <v>1E-3</v>
          </cell>
          <cell r="Z623">
            <v>1E-3</v>
          </cell>
          <cell r="AA623">
            <v>1E-3</v>
          </cell>
          <cell r="AB623">
            <v>0</v>
          </cell>
          <cell r="AC623">
            <v>0</v>
          </cell>
          <cell r="AD623">
            <v>1E-3</v>
          </cell>
          <cell r="AE623">
            <v>3.0000000000000001E-3</v>
          </cell>
          <cell r="AF623">
            <v>0</v>
          </cell>
          <cell r="AG623">
            <v>1E-3</v>
          </cell>
          <cell r="AH623">
            <v>0</v>
          </cell>
          <cell r="AI623">
            <v>3.0000000000000001E-3</v>
          </cell>
          <cell r="AJ623">
            <v>8.9999999999999993E-3</v>
          </cell>
          <cell r="AK623">
            <v>3.0000000000000001E-3</v>
          </cell>
          <cell r="AL623">
            <v>2E-3</v>
          </cell>
          <cell r="AM623">
            <v>3.0000000000000001E-3</v>
          </cell>
          <cell r="AN623">
            <v>1E-3</v>
          </cell>
          <cell r="AO623">
            <v>6.0000000000000001E-3</v>
          </cell>
          <cell r="AP623">
            <v>3.0000000000000001E-3</v>
          </cell>
          <cell r="AQ623">
            <v>2E-3</v>
          </cell>
          <cell r="AR623">
            <v>1E-3</v>
          </cell>
          <cell r="AS623">
            <v>-1E-3</v>
          </cell>
          <cell r="AT623">
            <v>-1E-3</v>
          </cell>
          <cell r="AU623">
            <v>1E-3</v>
          </cell>
          <cell r="AV623">
            <v>0</v>
          </cell>
          <cell r="AW623">
            <v>2E-3</v>
          </cell>
          <cell r="AX623">
            <v>1E-3</v>
          </cell>
          <cell r="AY623">
            <v>0</v>
          </cell>
          <cell r="AZ623">
            <v>1E-3</v>
          </cell>
          <cell r="BA623">
            <v>1E-3</v>
          </cell>
          <cell r="BB623">
            <v>0</v>
          </cell>
          <cell r="BC623">
            <v>1E-3</v>
          </cell>
          <cell r="BD623">
            <v>1E-3</v>
          </cell>
          <cell r="BE623">
            <v>1E-3</v>
          </cell>
          <cell r="BF623">
            <v>2E-3</v>
          </cell>
          <cell r="BG623">
            <v>2E-3</v>
          </cell>
          <cell r="BH623">
            <v>1E-3</v>
          </cell>
          <cell r="BI623">
            <v>0</v>
          </cell>
          <cell r="BJ623">
            <v>1E-3</v>
          </cell>
          <cell r="BK623">
            <v>1E-3</v>
          </cell>
          <cell r="BL623">
            <v>1E-3</v>
          </cell>
          <cell r="BM623">
            <v>1E-3</v>
          </cell>
          <cell r="BN623">
            <v>1E-3</v>
          </cell>
          <cell r="BO623">
            <v>1E-3</v>
          </cell>
          <cell r="BP623">
            <v>3.0000000000000001E-3</v>
          </cell>
          <cell r="BQ623">
            <v>2E-3</v>
          </cell>
          <cell r="BR623">
            <v>1E-3</v>
          </cell>
          <cell r="BS623">
            <v>2E-3</v>
          </cell>
          <cell r="BT623">
            <v>1E-3</v>
          </cell>
          <cell r="BU623">
            <v>1E-3</v>
          </cell>
          <cell r="BV623">
            <v>-2E-3</v>
          </cell>
          <cell r="BW623">
            <v>1E-3</v>
          </cell>
          <cell r="BX623">
            <v>1E-3</v>
          </cell>
          <cell r="BY623">
            <v>1E-3</v>
          </cell>
          <cell r="BZ623">
            <v>1E-3</v>
          </cell>
          <cell r="CA623">
            <v>-1E-3</v>
          </cell>
          <cell r="CB623">
            <v>2E-3</v>
          </cell>
          <cell r="CC623">
            <v>2E-3</v>
          </cell>
          <cell r="CD623">
            <v>1E-3</v>
          </cell>
          <cell r="CE623">
            <v>1E-3</v>
          </cell>
          <cell r="CF623">
            <v>1E-3</v>
          </cell>
          <cell r="CG623">
            <v>-1E-3</v>
          </cell>
          <cell r="CH623">
            <v>0</v>
          </cell>
          <cell r="CI623">
            <v>1E-3</v>
          </cell>
          <cell r="CJ623">
            <v>1E-3</v>
          </cell>
          <cell r="CK623">
            <v>1E-3</v>
          </cell>
          <cell r="CL623">
            <v>2E-3</v>
          </cell>
          <cell r="CM623">
            <v>2E-3</v>
          </cell>
          <cell r="CN623">
            <v>1E-3</v>
          </cell>
          <cell r="CO623">
            <v>2E-3</v>
          </cell>
          <cell r="CP623">
            <v>1E-3</v>
          </cell>
          <cell r="CQ623">
            <v>1E-3</v>
          </cell>
          <cell r="CR623">
            <v>1E-3</v>
          </cell>
          <cell r="CS623">
            <v>0</v>
          </cell>
          <cell r="CT623">
            <v>1E-3</v>
          </cell>
          <cell r="CU623">
            <v>1E-3</v>
          </cell>
          <cell r="CV623">
            <v>0</v>
          </cell>
          <cell r="CW623">
            <v>0</v>
          </cell>
          <cell r="CX623">
            <v>1E-3</v>
          </cell>
          <cell r="CY623">
            <v>3.0000000000000001E-3</v>
          </cell>
          <cell r="CZ623">
            <v>1E-3</v>
          </cell>
          <cell r="DA623">
            <v>1E-3</v>
          </cell>
          <cell r="DB623">
            <v>1E-3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1E-3</v>
          </cell>
          <cell r="DK623">
            <v>1E-3</v>
          </cell>
          <cell r="DL623">
            <v>1E-3</v>
          </cell>
          <cell r="DM623">
            <v>1E-3</v>
          </cell>
          <cell r="DN623">
            <v>1E-3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1E-3</v>
          </cell>
          <cell r="DW623">
            <v>2E-3</v>
          </cell>
          <cell r="DX623">
            <v>0</v>
          </cell>
          <cell r="DY623">
            <v>1E-3</v>
          </cell>
          <cell r="DZ623">
            <v>-2E-3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5">
          <cell r="A635" t="str">
            <v>Average Fuel Cost ($/MMBtu)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5">
          <cell r="A665" t="str">
            <v>Peak Capacity (Nameplate)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7">
          <cell r="A707" t="str">
            <v>Capacity Factor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10">
          <cell r="F710">
            <v>0</v>
          </cell>
          <cell r="G710">
            <v>-2E-3</v>
          </cell>
          <cell r="H710">
            <v>-2E-3</v>
          </cell>
          <cell r="I710">
            <v>0</v>
          </cell>
          <cell r="J710">
            <v>0</v>
          </cell>
          <cell r="K710">
            <v>-1E-3</v>
          </cell>
          <cell r="L710">
            <v>0</v>
          </cell>
          <cell r="M710">
            <v>-1E-3</v>
          </cell>
          <cell r="N710">
            <v>-2E-3</v>
          </cell>
          <cell r="O710">
            <v>-2E-3</v>
          </cell>
          <cell r="P710">
            <v>-2E-3</v>
          </cell>
          <cell r="Q710">
            <v>-1E-3</v>
          </cell>
          <cell r="R710">
            <v>-1E-3</v>
          </cell>
          <cell r="S710">
            <v>0</v>
          </cell>
          <cell r="T710">
            <v>-3.0000000000000001E-3</v>
          </cell>
          <cell r="U710">
            <v>-1E-3</v>
          </cell>
          <cell r="V710">
            <v>-1E-3</v>
          </cell>
          <cell r="W710">
            <v>0</v>
          </cell>
          <cell r="X710">
            <v>0</v>
          </cell>
          <cell r="Y710">
            <v>-1E-3</v>
          </cell>
          <cell r="Z710">
            <v>-1E-3</v>
          </cell>
          <cell r="AA710">
            <v>-1E-3</v>
          </cell>
          <cell r="AB710">
            <v>-4.0000000000000001E-3</v>
          </cell>
          <cell r="AC710">
            <v>-2E-3</v>
          </cell>
          <cell r="AD710">
            <v>-2E-3</v>
          </cell>
          <cell r="AE710">
            <v>0</v>
          </cell>
          <cell r="AF710">
            <v>-2E-3</v>
          </cell>
          <cell r="AG710">
            <v>-1E-3</v>
          </cell>
          <cell r="AH710">
            <v>-1E-3</v>
          </cell>
          <cell r="AI710">
            <v>-1E-3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-5.0000000000000001E-3</v>
          </cell>
          <cell r="AF711">
            <v>0</v>
          </cell>
          <cell r="AG711">
            <v>0</v>
          </cell>
          <cell r="AH711">
            <v>-2E-3</v>
          </cell>
          <cell r="AI711">
            <v>-1.2999999999999999E-2</v>
          </cell>
          <cell r="AJ711">
            <v>-1.2E-2</v>
          </cell>
          <cell r="AK711">
            <v>-1.2999999999999999E-2</v>
          </cell>
          <cell r="AL711">
            <v>-3.0000000000000001E-3</v>
          </cell>
          <cell r="AM711">
            <v>-3.0000000000000001E-3</v>
          </cell>
          <cell r="AN711">
            <v>-1.0999999999999999E-2</v>
          </cell>
          <cell r="AO711">
            <v>-4.0000000000000001E-3</v>
          </cell>
          <cell r="AP711">
            <v>2E-3</v>
          </cell>
          <cell r="AQ711">
            <v>-2E-3</v>
          </cell>
          <cell r="AR711">
            <v>-3.0000000000000001E-3</v>
          </cell>
          <cell r="AS711">
            <v>-6.0000000000000001E-3</v>
          </cell>
          <cell r="AT711">
            <v>-3.0000000000000001E-3</v>
          </cell>
          <cell r="AU711">
            <v>-2E-3</v>
          </cell>
          <cell r="AV711">
            <v>-3.0000000000000001E-3</v>
          </cell>
          <cell r="AW711">
            <v>-2E-3</v>
          </cell>
          <cell r="AX711">
            <v>-1E-3</v>
          </cell>
          <cell r="AY711">
            <v>-4.0000000000000001E-3</v>
          </cell>
          <cell r="AZ711">
            <v>-6.0000000000000001E-3</v>
          </cell>
          <cell r="BA711">
            <v>-5.0000000000000001E-3</v>
          </cell>
          <cell r="BB711">
            <v>-3.0000000000000001E-3</v>
          </cell>
          <cell r="BC711">
            <v>-2E-3</v>
          </cell>
          <cell r="BD711">
            <v>-2E-3</v>
          </cell>
          <cell r="BE711">
            <v>-4.0000000000000001E-3</v>
          </cell>
          <cell r="BF711">
            <v>-3.0000000000000001E-3</v>
          </cell>
          <cell r="BG711">
            <v>-5.0000000000000001E-3</v>
          </cell>
          <cell r="BH711">
            <v>-3.0000000000000001E-3</v>
          </cell>
          <cell r="BI711">
            <v>-2E-3</v>
          </cell>
          <cell r="BJ711">
            <v>-3.0000000000000001E-3</v>
          </cell>
          <cell r="BK711">
            <v>-3.0000000000000001E-3</v>
          </cell>
          <cell r="BL711">
            <v>-5.0000000000000001E-3</v>
          </cell>
          <cell r="BM711">
            <v>-6.0000000000000001E-3</v>
          </cell>
          <cell r="BN711">
            <v>-4.0000000000000001E-3</v>
          </cell>
          <cell r="BO711">
            <v>-3.0000000000000001E-3</v>
          </cell>
          <cell r="BP711">
            <v>-5.0000000000000001E-3</v>
          </cell>
          <cell r="BQ711">
            <v>-1E-3</v>
          </cell>
          <cell r="BR711">
            <v>-3.0000000000000001E-3</v>
          </cell>
          <cell r="BS711">
            <v>-3.0000000000000001E-3</v>
          </cell>
          <cell r="BT711">
            <v>-8.0000000000000002E-3</v>
          </cell>
          <cell r="BU711">
            <v>-2E-3</v>
          </cell>
          <cell r="BV711">
            <v>-1E-3</v>
          </cell>
          <cell r="BW711">
            <v>-3.0000000000000001E-3</v>
          </cell>
          <cell r="BX711">
            <v>-3.0000000000000001E-3</v>
          </cell>
          <cell r="BY711">
            <v>-3.0000000000000001E-3</v>
          </cell>
          <cell r="BZ711">
            <v>-3.0000000000000001E-3</v>
          </cell>
          <cell r="CA711">
            <v>-4.0000000000000001E-3</v>
          </cell>
          <cell r="CB711">
            <v>-2E-3</v>
          </cell>
          <cell r="CC711">
            <v>-8.0000000000000002E-3</v>
          </cell>
          <cell r="CD711">
            <v>-2E-3</v>
          </cell>
          <cell r="CE711">
            <v>-4.0000000000000001E-3</v>
          </cell>
          <cell r="CF711">
            <v>-6.0000000000000001E-3</v>
          </cell>
          <cell r="CG711">
            <v>-5.0000000000000001E-3</v>
          </cell>
          <cell r="CH711">
            <v>-1E-3</v>
          </cell>
          <cell r="CI711">
            <v>-3.0000000000000001E-3</v>
          </cell>
          <cell r="CJ711">
            <v>-3.0000000000000001E-3</v>
          </cell>
          <cell r="CK711">
            <v>-5.0000000000000001E-3</v>
          </cell>
          <cell r="CL711">
            <v>-5.0000000000000001E-3</v>
          </cell>
          <cell r="CM711">
            <v>-6.0000000000000001E-3</v>
          </cell>
          <cell r="CN711">
            <v>-2E-3</v>
          </cell>
          <cell r="CO711">
            <v>-3.0000000000000001E-3</v>
          </cell>
          <cell r="CP711">
            <v>-4.0000000000000001E-3</v>
          </cell>
          <cell r="CQ711">
            <v>-3.0000000000000001E-3</v>
          </cell>
          <cell r="CR711">
            <v>-4.0000000000000001E-3</v>
          </cell>
          <cell r="CS711">
            <v>-3.0000000000000001E-3</v>
          </cell>
          <cell r="CT711">
            <v>-4.0000000000000001E-3</v>
          </cell>
          <cell r="CU711">
            <v>-4.0000000000000001E-3</v>
          </cell>
          <cell r="CV711">
            <v>-1E-3</v>
          </cell>
          <cell r="CW711">
            <v>-3.0000000000000001E-3</v>
          </cell>
          <cell r="CX711">
            <v>-5.0000000000000001E-3</v>
          </cell>
          <cell r="CY711">
            <v>-0.01</v>
          </cell>
          <cell r="CZ711">
            <v>-7.0000000000000001E-3</v>
          </cell>
          <cell r="DA711">
            <v>-2E-3</v>
          </cell>
          <cell r="DB711">
            <v>-3.0000000000000001E-3</v>
          </cell>
          <cell r="DC711">
            <v>-5.0000000000000001E-3</v>
          </cell>
          <cell r="DD711">
            <v>-3.0000000000000001E-3</v>
          </cell>
          <cell r="DE711">
            <v>-5.0000000000000001E-3</v>
          </cell>
          <cell r="DF711">
            <v>-7.0000000000000001E-3</v>
          </cell>
          <cell r="DG711">
            <v>-5.0000000000000001E-3</v>
          </cell>
          <cell r="DH711">
            <v>-3.0000000000000001E-3</v>
          </cell>
          <cell r="DI711">
            <v>0</v>
          </cell>
          <cell r="DJ711">
            <v>-4.0000000000000001E-3</v>
          </cell>
          <cell r="DK711">
            <v>-6.0000000000000001E-3</v>
          </cell>
          <cell r="DL711">
            <v>-8.0000000000000002E-3</v>
          </cell>
          <cell r="DM711">
            <v>-8.0000000000000002E-3</v>
          </cell>
          <cell r="DN711">
            <v>-3.0000000000000001E-3</v>
          </cell>
          <cell r="DO711">
            <v>-6.0000000000000001E-3</v>
          </cell>
          <cell r="DP711">
            <v>-5.0000000000000001E-3</v>
          </cell>
          <cell r="DQ711">
            <v>-2E-3</v>
          </cell>
          <cell r="DR711">
            <v>-4.0000000000000001E-3</v>
          </cell>
          <cell r="DS711">
            <v>-6.0000000000000001E-3</v>
          </cell>
          <cell r="DT711">
            <v>-5.0000000000000001E-3</v>
          </cell>
          <cell r="DU711">
            <v>-2E-3</v>
          </cell>
          <cell r="DV711">
            <v>-2E-3</v>
          </cell>
          <cell r="DW711">
            <v>-8.0000000000000002E-3</v>
          </cell>
          <cell r="DX711">
            <v>-3.0000000000000001E-3</v>
          </cell>
          <cell r="DY711">
            <v>-7.0000000000000001E-3</v>
          </cell>
          <cell r="DZ711">
            <v>-4.0000000000000001E-3</v>
          </cell>
          <cell r="EA711">
            <v>-3.0000000000000001E-3</v>
          </cell>
          <cell r="EB711">
            <v>-5.0000000000000001E-3</v>
          </cell>
          <cell r="EC711">
            <v>-5.0000000000000001E-3</v>
          </cell>
          <cell r="ED711">
            <v>-4.0000000000000001E-3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-1E-3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-1E-3</v>
          </cell>
          <cell r="AM712">
            <v>-2E-3</v>
          </cell>
          <cell r="AN712">
            <v>0</v>
          </cell>
          <cell r="AO712">
            <v>0</v>
          </cell>
          <cell r="AP712">
            <v>-1E-3</v>
          </cell>
          <cell r="AQ712">
            <v>-1E-3</v>
          </cell>
          <cell r="AR712">
            <v>-1E-3</v>
          </cell>
          <cell r="AS712">
            <v>-2E-3</v>
          </cell>
          <cell r="AT712">
            <v>-1E-3</v>
          </cell>
          <cell r="AU712">
            <v>-1E-3</v>
          </cell>
          <cell r="AV712">
            <v>-2E-3</v>
          </cell>
          <cell r="AW712">
            <v>0</v>
          </cell>
          <cell r="AX712">
            <v>0</v>
          </cell>
          <cell r="AY712">
            <v>-3.0000000000000001E-3</v>
          </cell>
          <cell r="AZ712">
            <v>-3.0000000000000001E-3</v>
          </cell>
          <cell r="BA712">
            <v>-2E-3</v>
          </cell>
          <cell r="BB712">
            <v>0</v>
          </cell>
          <cell r="BC712">
            <v>-1E-3</v>
          </cell>
          <cell r="BD712">
            <v>-1E-3</v>
          </cell>
          <cell r="BE712">
            <v>-2E-3</v>
          </cell>
          <cell r="BF712">
            <v>-3.0000000000000001E-3</v>
          </cell>
          <cell r="BG712">
            <v>-4.0000000000000001E-3</v>
          </cell>
          <cell r="BH712">
            <v>-1E-3</v>
          </cell>
          <cell r="BI712">
            <v>-1E-3</v>
          </cell>
          <cell r="BJ712">
            <v>0</v>
          </cell>
          <cell r="BK712">
            <v>0</v>
          </cell>
          <cell r="BL712">
            <v>-4.0000000000000001E-3</v>
          </cell>
          <cell r="BM712">
            <v>-2E-3</v>
          </cell>
          <cell r="BN712">
            <v>-1E-3</v>
          </cell>
          <cell r="BO712">
            <v>-2E-3</v>
          </cell>
          <cell r="BP712">
            <v>-2E-3</v>
          </cell>
          <cell r="BQ712">
            <v>0</v>
          </cell>
          <cell r="BR712">
            <v>-1E-3</v>
          </cell>
          <cell r="BS712">
            <v>-2E-3</v>
          </cell>
          <cell r="BT712">
            <v>-1E-3</v>
          </cell>
          <cell r="BU712">
            <v>-1E-3</v>
          </cell>
          <cell r="BV712">
            <v>0</v>
          </cell>
          <cell r="BW712">
            <v>-1E-3</v>
          </cell>
          <cell r="BX712">
            <v>-2E-3</v>
          </cell>
          <cell r="BY712">
            <v>-1E-3</v>
          </cell>
          <cell r="BZ712">
            <v>-2E-3</v>
          </cell>
          <cell r="CA712">
            <v>-1E-3</v>
          </cell>
          <cell r="CB712">
            <v>-2E-3</v>
          </cell>
          <cell r="CC712">
            <v>-3.0000000000000001E-3</v>
          </cell>
          <cell r="CD712">
            <v>-1E-3</v>
          </cell>
          <cell r="CE712">
            <v>-1E-3</v>
          </cell>
          <cell r="CF712">
            <v>-2E-3</v>
          </cell>
          <cell r="CG712">
            <v>-1E-3</v>
          </cell>
          <cell r="CH712">
            <v>-1E-3</v>
          </cell>
          <cell r="CI712">
            <v>-1E-3</v>
          </cell>
          <cell r="CJ712">
            <v>-1E-3</v>
          </cell>
          <cell r="CK712">
            <v>0</v>
          </cell>
          <cell r="CL712">
            <v>-2E-3</v>
          </cell>
          <cell r="CM712">
            <v>-2E-3</v>
          </cell>
          <cell r="CN712">
            <v>-1E-3</v>
          </cell>
          <cell r="CO712">
            <v>-2E-3</v>
          </cell>
          <cell r="CP712">
            <v>-1E-3</v>
          </cell>
          <cell r="CQ712">
            <v>-1E-3</v>
          </cell>
          <cell r="CR712">
            <v>-2E-3</v>
          </cell>
          <cell r="CS712">
            <v>-2E-3</v>
          </cell>
          <cell r="CT712">
            <v>-2E-3</v>
          </cell>
          <cell r="CU712">
            <v>-2E-3</v>
          </cell>
          <cell r="CV712">
            <v>0</v>
          </cell>
          <cell r="CW712">
            <v>-2E-3</v>
          </cell>
          <cell r="CX712">
            <v>-1E-3</v>
          </cell>
          <cell r="CY712">
            <v>-2E-3</v>
          </cell>
          <cell r="CZ712">
            <v>-3.0000000000000001E-3</v>
          </cell>
          <cell r="DA712">
            <v>-2E-3</v>
          </cell>
          <cell r="DB712">
            <v>-1E-3</v>
          </cell>
          <cell r="DC712">
            <v>-1E-3</v>
          </cell>
          <cell r="DD712">
            <v>-1E-3</v>
          </cell>
          <cell r="DE712">
            <v>-4.0000000000000001E-3</v>
          </cell>
          <cell r="DF712">
            <v>-3.0000000000000001E-3</v>
          </cell>
          <cell r="DG712">
            <v>-6.0000000000000001E-3</v>
          </cell>
          <cell r="DH712">
            <v>-4.0000000000000001E-3</v>
          </cell>
          <cell r="DI712">
            <v>-1E-3</v>
          </cell>
          <cell r="DJ712">
            <v>0</v>
          </cell>
          <cell r="DK712">
            <v>-5.0000000000000001E-3</v>
          </cell>
          <cell r="DL712">
            <v>-0.01</v>
          </cell>
          <cell r="DM712">
            <v>-6.0000000000000001E-3</v>
          </cell>
          <cell r="DN712">
            <v>-2E-3</v>
          </cell>
          <cell r="DO712">
            <v>-6.0000000000000001E-3</v>
          </cell>
          <cell r="DP712">
            <v>-6.0000000000000001E-3</v>
          </cell>
          <cell r="DQ712">
            <v>-2E-3</v>
          </cell>
          <cell r="DR712">
            <v>-4.0000000000000001E-3</v>
          </cell>
          <cell r="DS712">
            <v>-2E-3</v>
          </cell>
          <cell r="DT712">
            <v>-8.0000000000000002E-3</v>
          </cell>
          <cell r="DU712">
            <v>-1E-3</v>
          </cell>
          <cell r="DV712">
            <v>-2E-3</v>
          </cell>
          <cell r="DW712">
            <v>0</v>
          </cell>
          <cell r="DX712">
            <v>-3.0000000000000001E-3</v>
          </cell>
          <cell r="DY712">
            <v>-8.9999999999999993E-3</v>
          </cell>
          <cell r="DZ712">
            <v>-6.0000000000000001E-3</v>
          </cell>
          <cell r="EA712">
            <v>-4.0000000000000001E-3</v>
          </cell>
          <cell r="EB712">
            <v>-5.0000000000000001E-3</v>
          </cell>
          <cell r="EC712">
            <v>-4.0000000000000001E-3</v>
          </cell>
          <cell r="ED712">
            <v>-3.0000000000000001E-3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-1E-3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-1E-3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-1E-3</v>
          </cell>
          <cell r="AF713">
            <v>0</v>
          </cell>
          <cell r="AG713">
            <v>0</v>
          </cell>
          <cell r="AH713">
            <v>-1E-3</v>
          </cell>
          <cell r="AI713">
            <v>-1E-3</v>
          </cell>
          <cell r="AJ713">
            <v>-3.0000000000000001E-3</v>
          </cell>
          <cell r="AK713">
            <v>-4.0000000000000001E-3</v>
          </cell>
          <cell r="AL713">
            <v>-1E-3</v>
          </cell>
          <cell r="AM713">
            <v>-4.0000000000000001E-3</v>
          </cell>
          <cell r="AN713">
            <v>-2E-3</v>
          </cell>
          <cell r="AO713">
            <v>0</v>
          </cell>
          <cell r="AP713">
            <v>0</v>
          </cell>
          <cell r="AQ713">
            <v>0</v>
          </cell>
          <cell r="AR713">
            <v>-1E-3</v>
          </cell>
          <cell r="AS713">
            <v>1E-3</v>
          </cell>
          <cell r="AT713">
            <v>0</v>
          </cell>
          <cell r="AU713">
            <v>-1E-3</v>
          </cell>
          <cell r="AV713">
            <v>-1E-3</v>
          </cell>
          <cell r="AW713">
            <v>-1E-3</v>
          </cell>
          <cell r="AX713">
            <v>-2E-3</v>
          </cell>
          <cell r="AY713">
            <v>-3.0000000000000001E-3</v>
          </cell>
          <cell r="AZ713">
            <v>-3.0000000000000001E-3</v>
          </cell>
          <cell r="BA713">
            <v>-1E-3</v>
          </cell>
          <cell r="BB713">
            <v>-1E-3</v>
          </cell>
          <cell r="BC713">
            <v>-1E-3</v>
          </cell>
          <cell r="BD713">
            <v>0</v>
          </cell>
          <cell r="BE713">
            <v>-1E-3</v>
          </cell>
          <cell r="BF713">
            <v>0</v>
          </cell>
          <cell r="BG713">
            <v>0</v>
          </cell>
          <cell r="BH713">
            <v>-2E-3</v>
          </cell>
          <cell r="BI713">
            <v>0</v>
          </cell>
          <cell r="BJ713">
            <v>-1E-3</v>
          </cell>
          <cell r="BK713">
            <v>-1E-3</v>
          </cell>
          <cell r="BL713">
            <v>-3.0000000000000001E-3</v>
          </cell>
          <cell r="BM713">
            <v>-2E-3</v>
          </cell>
          <cell r="BN713">
            <v>-1E-3</v>
          </cell>
          <cell r="BO713">
            <v>-1E-3</v>
          </cell>
          <cell r="BP713">
            <v>-1E-3</v>
          </cell>
          <cell r="BQ713">
            <v>0</v>
          </cell>
          <cell r="BR713">
            <v>-1E-3</v>
          </cell>
          <cell r="BS713">
            <v>0</v>
          </cell>
          <cell r="BT713">
            <v>0</v>
          </cell>
          <cell r="BU713">
            <v>-1E-3</v>
          </cell>
          <cell r="BV713">
            <v>0</v>
          </cell>
          <cell r="BW713">
            <v>-1E-3</v>
          </cell>
          <cell r="BX713">
            <v>-2E-3</v>
          </cell>
          <cell r="BY713">
            <v>-4.0000000000000001E-3</v>
          </cell>
          <cell r="BZ713">
            <v>-2E-3</v>
          </cell>
          <cell r="CA713">
            <v>-1E-3</v>
          </cell>
          <cell r="CB713">
            <v>-2E-3</v>
          </cell>
          <cell r="CC713">
            <v>-1E-3</v>
          </cell>
          <cell r="CD713">
            <v>0</v>
          </cell>
          <cell r="CE713">
            <v>-1E-3</v>
          </cell>
          <cell r="CF713">
            <v>0</v>
          </cell>
          <cell r="CG713">
            <v>0</v>
          </cell>
          <cell r="CH713">
            <v>-2E-3</v>
          </cell>
          <cell r="CI713">
            <v>-1E-3</v>
          </cell>
          <cell r="CJ713">
            <v>-1E-3</v>
          </cell>
          <cell r="CK713">
            <v>0</v>
          </cell>
          <cell r="CL713">
            <v>-4.0000000000000001E-3</v>
          </cell>
          <cell r="CM713">
            <v>-2E-3</v>
          </cell>
          <cell r="CN713">
            <v>-1E-3</v>
          </cell>
          <cell r="CO713">
            <v>-2E-3</v>
          </cell>
          <cell r="CP713">
            <v>0</v>
          </cell>
          <cell r="CQ713">
            <v>0</v>
          </cell>
          <cell r="CR713">
            <v>-1E-3</v>
          </cell>
          <cell r="CS713">
            <v>0</v>
          </cell>
          <cell r="CT713">
            <v>-1E-3</v>
          </cell>
          <cell r="CU713">
            <v>-2E-3</v>
          </cell>
          <cell r="CV713">
            <v>-1E-3</v>
          </cell>
          <cell r="CW713">
            <v>-1E-3</v>
          </cell>
          <cell r="CX713">
            <v>-1E-3</v>
          </cell>
          <cell r="CY713">
            <v>-3.0000000000000001E-3</v>
          </cell>
          <cell r="CZ713">
            <v>-2E-3</v>
          </cell>
          <cell r="DA713">
            <v>-1E-3</v>
          </cell>
          <cell r="DB713">
            <v>-2E-3</v>
          </cell>
          <cell r="DC713">
            <v>-1E-3</v>
          </cell>
          <cell r="DD713">
            <v>0</v>
          </cell>
          <cell r="DE713">
            <v>-1E-3</v>
          </cell>
          <cell r="DF713">
            <v>0</v>
          </cell>
          <cell r="DG713">
            <v>0</v>
          </cell>
          <cell r="DH713">
            <v>-1E-3</v>
          </cell>
          <cell r="DI713">
            <v>0</v>
          </cell>
          <cell r="DJ713">
            <v>-2E-3</v>
          </cell>
          <cell r="DK713">
            <v>-2E-3</v>
          </cell>
          <cell r="DL713">
            <v>-4.0000000000000001E-3</v>
          </cell>
          <cell r="DM713">
            <v>-3.0000000000000001E-3</v>
          </cell>
          <cell r="DN713">
            <v>-1E-3</v>
          </cell>
          <cell r="DO713">
            <v>-2E-3</v>
          </cell>
          <cell r="DP713">
            <v>-1E-3</v>
          </cell>
          <cell r="DQ713">
            <v>0</v>
          </cell>
          <cell r="DR713">
            <v>-1E-3</v>
          </cell>
          <cell r="DS713">
            <v>0</v>
          </cell>
          <cell r="DT713">
            <v>0</v>
          </cell>
          <cell r="DU713">
            <v>-1E-3</v>
          </cell>
          <cell r="DV713">
            <v>-2E-3</v>
          </cell>
          <cell r="DW713">
            <v>-1E-3</v>
          </cell>
          <cell r="DX713">
            <v>-1E-3</v>
          </cell>
          <cell r="DY713">
            <v>-4.0000000000000001E-3</v>
          </cell>
          <cell r="DZ713">
            <v>-3.0000000000000001E-3</v>
          </cell>
          <cell r="EA713">
            <v>-1E-3</v>
          </cell>
          <cell r="EB713">
            <v>-1E-3</v>
          </cell>
          <cell r="EC713">
            <v>-1E-3</v>
          </cell>
          <cell r="ED713">
            <v>0</v>
          </cell>
        </row>
        <row r="714">
          <cell r="F714">
            <v>-1E-3</v>
          </cell>
          <cell r="G714">
            <v>-2E-3</v>
          </cell>
          <cell r="H714">
            <v>0</v>
          </cell>
          <cell r="I714">
            <v>-1E-3</v>
          </cell>
          <cell r="J714">
            <v>0</v>
          </cell>
          <cell r="K714">
            <v>0</v>
          </cell>
          <cell r="L714">
            <v>-1E-3</v>
          </cell>
          <cell r="M714">
            <v>-2E-3</v>
          </cell>
          <cell r="N714">
            <v>-3.0000000000000001E-3</v>
          </cell>
          <cell r="O714">
            <v>-2E-3</v>
          </cell>
          <cell r="P714">
            <v>-2E-3</v>
          </cell>
          <cell r="Q714">
            <v>-4.0000000000000001E-3</v>
          </cell>
          <cell r="R714">
            <v>-2E-3</v>
          </cell>
          <cell r="S714">
            <v>-1E-3</v>
          </cell>
          <cell r="T714">
            <v>-1E-3</v>
          </cell>
          <cell r="U714">
            <v>-1E-3</v>
          </cell>
          <cell r="V714">
            <v>0</v>
          </cell>
          <cell r="W714">
            <v>0</v>
          </cell>
          <cell r="X714">
            <v>0</v>
          </cell>
          <cell r="Y714">
            <v>-2E-3</v>
          </cell>
          <cell r="Z714">
            <v>-2E-3</v>
          </cell>
          <cell r="AA714">
            <v>-5.0000000000000001E-3</v>
          </cell>
          <cell r="AB714">
            <v>-1E-3</v>
          </cell>
          <cell r="AC714">
            <v>-2E-3</v>
          </cell>
          <cell r="AD714">
            <v>-3.0000000000000001E-3</v>
          </cell>
          <cell r="AE714">
            <v>-1E-3</v>
          </cell>
          <cell r="AF714">
            <v>-3.0000000000000001E-3</v>
          </cell>
          <cell r="AG714">
            <v>-1E-3</v>
          </cell>
          <cell r="AH714">
            <v>0</v>
          </cell>
          <cell r="AI714">
            <v>-1E-3</v>
          </cell>
          <cell r="AJ714">
            <v>0</v>
          </cell>
          <cell r="AK714">
            <v>0</v>
          </cell>
          <cell r="AL714">
            <v>-2E-3</v>
          </cell>
          <cell r="AM714">
            <v>0</v>
          </cell>
          <cell r="AN714">
            <v>1E-3</v>
          </cell>
          <cell r="AO714">
            <v>0</v>
          </cell>
          <cell r="AP714">
            <v>-1E-3</v>
          </cell>
          <cell r="AQ714">
            <v>-1E-3</v>
          </cell>
          <cell r="AR714">
            <v>0</v>
          </cell>
          <cell r="AS714">
            <v>-1E-3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-1E-3</v>
          </cell>
          <cell r="AZ714">
            <v>0</v>
          </cell>
          <cell r="BA714">
            <v>0</v>
          </cell>
          <cell r="BB714">
            <v>-1E-3</v>
          </cell>
          <cell r="BC714">
            <v>0</v>
          </cell>
          <cell r="BD714">
            <v>0</v>
          </cell>
          <cell r="BE714">
            <v>0</v>
          </cell>
          <cell r="BF714">
            <v>-1E-3</v>
          </cell>
          <cell r="BG714">
            <v>-1E-3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-1E-3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-3.0000000000000001E-3</v>
          </cell>
          <cell r="J715">
            <v>-2E-3</v>
          </cell>
          <cell r="K715">
            <v>-6.0000000000000001E-3</v>
          </cell>
          <cell r="L715">
            <v>-3.0000000000000001E-3</v>
          </cell>
          <cell r="M715">
            <v>-2E-3</v>
          </cell>
          <cell r="N715">
            <v>-2E-3</v>
          </cell>
          <cell r="O715">
            <v>-1E-3</v>
          </cell>
          <cell r="P715">
            <v>-1E-3</v>
          </cell>
          <cell r="Q715">
            <v>0</v>
          </cell>
          <cell r="R715">
            <v>-2E-3</v>
          </cell>
          <cell r="S715">
            <v>0</v>
          </cell>
          <cell r="T715">
            <v>0</v>
          </cell>
          <cell r="U715">
            <v>-1E-3</v>
          </cell>
          <cell r="V715">
            <v>-3.0000000000000001E-3</v>
          </cell>
          <cell r="W715">
            <v>-3.0000000000000001E-3</v>
          </cell>
          <cell r="X715">
            <v>-3.0000000000000001E-3</v>
          </cell>
          <cell r="Y715">
            <v>-3.0000000000000001E-3</v>
          </cell>
          <cell r="Z715">
            <v>-5.0000000000000001E-3</v>
          </cell>
          <cell r="AA715">
            <v>-2E-3</v>
          </cell>
          <cell r="AB715">
            <v>-1E-3</v>
          </cell>
          <cell r="AC715">
            <v>0</v>
          </cell>
          <cell r="AD715">
            <v>-1E-3</v>
          </cell>
          <cell r="AE715">
            <v>-3.0000000000000001E-3</v>
          </cell>
          <cell r="AF715">
            <v>-1E-3</v>
          </cell>
          <cell r="AG715">
            <v>-6.0000000000000001E-3</v>
          </cell>
          <cell r="AH715">
            <v>-4.0000000000000001E-3</v>
          </cell>
          <cell r="AI715">
            <v>-1E-3</v>
          </cell>
          <cell r="AJ715">
            <v>-2E-3</v>
          </cell>
          <cell r="AK715">
            <v>-3.0000000000000001E-3</v>
          </cell>
          <cell r="AL715">
            <v>-5.0000000000000001E-3</v>
          </cell>
          <cell r="AM715">
            <v>-3.0000000000000001E-3</v>
          </cell>
          <cell r="AN715">
            <v>-1E-3</v>
          </cell>
          <cell r="AO715">
            <v>-3.0000000000000001E-3</v>
          </cell>
          <cell r="AP715">
            <v>-1E-3</v>
          </cell>
          <cell r="AQ715">
            <v>-3.0000000000000001E-3</v>
          </cell>
          <cell r="AR715">
            <v>0</v>
          </cell>
          <cell r="AS715">
            <v>-1E-3</v>
          </cell>
          <cell r="AT715">
            <v>1E-3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-1E-3</v>
          </cell>
          <cell r="BD715">
            <v>-1E-3</v>
          </cell>
          <cell r="BE715">
            <v>-1E-3</v>
          </cell>
          <cell r="BF715">
            <v>-1E-3</v>
          </cell>
          <cell r="BG715">
            <v>-1E-3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-1E-3</v>
          </cell>
          <cell r="BQ715">
            <v>-1E-3</v>
          </cell>
          <cell r="BR715">
            <v>-1E-3</v>
          </cell>
          <cell r="BS715">
            <v>-2E-3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-1E-3</v>
          </cell>
          <cell r="BZ715">
            <v>-1E-3</v>
          </cell>
          <cell r="CA715">
            <v>-1E-3</v>
          </cell>
          <cell r="CB715">
            <v>-1E-3</v>
          </cell>
          <cell r="CC715">
            <v>-1E-3</v>
          </cell>
          <cell r="CD715">
            <v>-1E-3</v>
          </cell>
          <cell r="CE715">
            <v>0</v>
          </cell>
          <cell r="CF715">
            <v>-1E-3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-1E-3</v>
          </cell>
          <cell r="CM715">
            <v>0</v>
          </cell>
          <cell r="CN715">
            <v>-1E-3</v>
          </cell>
          <cell r="CO715">
            <v>0</v>
          </cell>
          <cell r="CP715">
            <v>0</v>
          </cell>
          <cell r="CQ715">
            <v>-1E-3</v>
          </cell>
          <cell r="CR715">
            <v>-1E-3</v>
          </cell>
          <cell r="CS715">
            <v>0</v>
          </cell>
          <cell r="CT715">
            <v>-1E-3</v>
          </cell>
          <cell r="CU715">
            <v>0</v>
          </cell>
          <cell r="CV715">
            <v>0</v>
          </cell>
          <cell r="CW715">
            <v>-1E-3</v>
          </cell>
          <cell r="CX715">
            <v>0</v>
          </cell>
          <cell r="CY715">
            <v>-1E-3</v>
          </cell>
          <cell r="CZ715">
            <v>0</v>
          </cell>
          <cell r="DA715">
            <v>-1E-3</v>
          </cell>
          <cell r="DB715">
            <v>0</v>
          </cell>
          <cell r="DC715">
            <v>-1E-3</v>
          </cell>
          <cell r="DD715">
            <v>-1E-3</v>
          </cell>
          <cell r="DE715">
            <v>-1E-3</v>
          </cell>
          <cell r="DF715">
            <v>-2E-3</v>
          </cell>
          <cell r="DG715">
            <v>-1E-3</v>
          </cell>
          <cell r="DH715">
            <v>-1E-3</v>
          </cell>
          <cell r="DI715">
            <v>0</v>
          </cell>
          <cell r="DJ715">
            <v>0</v>
          </cell>
          <cell r="DK715">
            <v>0</v>
          </cell>
          <cell r="DL715">
            <v>-1E-3</v>
          </cell>
          <cell r="DM715">
            <v>0</v>
          </cell>
          <cell r="DN715">
            <v>-1E-3</v>
          </cell>
          <cell r="DO715">
            <v>-1E-3</v>
          </cell>
          <cell r="DP715">
            <v>-1E-3</v>
          </cell>
          <cell r="DQ715">
            <v>-2E-3</v>
          </cell>
          <cell r="DR715">
            <v>-1E-3</v>
          </cell>
          <cell r="DS715">
            <v>-2E-3</v>
          </cell>
          <cell r="DT715">
            <v>-1E-3</v>
          </cell>
          <cell r="DU715">
            <v>-1E-3</v>
          </cell>
          <cell r="DV715">
            <v>0</v>
          </cell>
          <cell r="DW715">
            <v>0</v>
          </cell>
          <cell r="DX715">
            <v>-1E-3</v>
          </cell>
          <cell r="DY715">
            <v>0</v>
          </cell>
          <cell r="DZ715">
            <v>-1E-3</v>
          </cell>
          <cell r="EA715">
            <v>-1E-3</v>
          </cell>
          <cell r="EB715">
            <v>0</v>
          </cell>
          <cell r="EC715">
            <v>-1E-3</v>
          </cell>
          <cell r="ED715">
            <v>-2E-3</v>
          </cell>
        </row>
        <row r="716">
          <cell r="F716">
            <v>0</v>
          </cell>
          <cell r="G716">
            <v>0</v>
          </cell>
          <cell r="H716">
            <v>-1E-3</v>
          </cell>
          <cell r="I716">
            <v>-6.0000000000000001E-3</v>
          </cell>
          <cell r="J716">
            <v>-3.0000000000000001E-3</v>
          </cell>
          <cell r="K716">
            <v>-6.0000000000000001E-3</v>
          </cell>
          <cell r="L716">
            <v>-3.0000000000000001E-3</v>
          </cell>
          <cell r="M716">
            <v>-4.0000000000000001E-3</v>
          </cell>
          <cell r="N716">
            <v>-5.0000000000000001E-3</v>
          </cell>
          <cell r="O716">
            <v>-3.0000000000000001E-3</v>
          </cell>
          <cell r="P716">
            <v>-1E-3</v>
          </cell>
          <cell r="Q716">
            <v>0</v>
          </cell>
          <cell r="R716">
            <v>-3.0000000000000001E-3</v>
          </cell>
          <cell r="S716">
            <v>0</v>
          </cell>
          <cell r="T716">
            <v>0</v>
          </cell>
          <cell r="U716">
            <v>-3.0000000000000001E-3</v>
          </cell>
          <cell r="V716">
            <v>-5.0000000000000001E-3</v>
          </cell>
          <cell r="W716">
            <v>-3.0000000000000001E-3</v>
          </cell>
          <cell r="X716">
            <v>-4.0000000000000001E-3</v>
          </cell>
          <cell r="Y716">
            <v>-3.0000000000000001E-3</v>
          </cell>
          <cell r="Z716">
            <v>-5.0000000000000001E-3</v>
          </cell>
          <cell r="AA716">
            <v>-3.0000000000000001E-3</v>
          </cell>
          <cell r="AB716">
            <v>-2E-3</v>
          </cell>
          <cell r="AC716">
            <v>-1E-3</v>
          </cell>
          <cell r="AD716">
            <v>-1E-3</v>
          </cell>
          <cell r="AE716">
            <v>-4.0000000000000001E-3</v>
          </cell>
          <cell r="AF716">
            <v>-2E-3</v>
          </cell>
          <cell r="AG716">
            <v>-4.0000000000000001E-3</v>
          </cell>
          <cell r="AH716">
            <v>-7.0000000000000001E-3</v>
          </cell>
          <cell r="AI716">
            <v>-5.0000000000000001E-3</v>
          </cell>
          <cell r="AJ716">
            <v>-4.0000000000000001E-3</v>
          </cell>
          <cell r="AK716">
            <v>-6.0000000000000001E-3</v>
          </cell>
          <cell r="AL716">
            <v>-7.0000000000000001E-3</v>
          </cell>
          <cell r="AM716">
            <v>-6.0000000000000001E-3</v>
          </cell>
          <cell r="AN716">
            <v>-2E-3</v>
          </cell>
          <cell r="AO716">
            <v>-3.0000000000000001E-3</v>
          </cell>
          <cell r="AP716">
            <v>-3.0000000000000001E-3</v>
          </cell>
          <cell r="AQ716">
            <v>-3.0000000000000001E-3</v>
          </cell>
          <cell r="AR716">
            <v>-2E-3</v>
          </cell>
          <cell r="AS716">
            <v>-5.0000000000000001E-3</v>
          </cell>
          <cell r="AT716">
            <v>-3.0000000000000001E-3</v>
          </cell>
          <cell r="AU716">
            <v>-1E-3</v>
          </cell>
          <cell r="AV716">
            <v>-1E-3</v>
          </cell>
          <cell r="AW716">
            <v>-1E-3</v>
          </cell>
          <cell r="AX716">
            <v>-1E-3</v>
          </cell>
          <cell r="AY716">
            <v>-2E-3</v>
          </cell>
          <cell r="AZ716">
            <v>-1E-3</v>
          </cell>
          <cell r="BA716">
            <v>-1E-3</v>
          </cell>
          <cell r="BB716">
            <v>-1E-3</v>
          </cell>
          <cell r="BC716">
            <v>-4.0000000000000001E-3</v>
          </cell>
          <cell r="BD716">
            <v>-2E-3</v>
          </cell>
          <cell r="BE716">
            <v>-2E-3</v>
          </cell>
          <cell r="BF716">
            <v>-5.0000000000000001E-3</v>
          </cell>
          <cell r="BG716">
            <v>-5.0000000000000001E-3</v>
          </cell>
          <cell r="BH716">
            <v>-2E-3</v>
          </cell>
          <cell r="BI716">
            <v>-1E-3</v>
          </cell>
          <cell r="BJ716">
            <v>-2E-3</v>
          </cell>
          <cell r="BK716">
            <v>-2E-3</v>
          </cell>
          <cell r="BL716">
            <v>-3.0000000000000001E-3</v>
          </cell>
          <cell r="BM716">
            <v>-1E-3</v>
          </cell>
          <cell r="BN716">
            <v>-1E-3</v>
          </cell>
          <cell r="BO716">
            <v>-1E-3</v>
          </cell>
          <cell r="BP716">
            <v>-3.0000000000000001E-3</v>
          </cell>
          <cell r="BQ716">
            <v>-4.0000000000000001E-3</v>
          </cell>
          <cell r="BR716">
            <v>-3.0000000000000001E-3</v>
          </cell>
          <cell r="BS716">
            <v>-6.0000000000000001E-3</v>
          </cell>
          <cell r="BT716">
            <v>-4.0000000000000001E-3</v>
          </cell>
          <cell r="BU716">
            <v>-3.0000000000000001E-3</v>
          </cell>
          <cell r="BV716">
            <v>-1E-3</v>
          </cell>
          <cell r="BW716">
            <v>-1E-3</v>
          </cell>
          <cell r="BX716">
            <v>-2E-3</v>
          </cell>
          <cell r="BY716">
            <v>-3.0000000000000001E-3</v>
          </cell>
          <cell r="BZ716">
            <v>-1E-3</v>
          </cell>
          <cell r="CA716">
            <v>-1E-3</v>
          </cell>
          <cell r="CB716">
            <v>-2E-3</v>
          </cell>
          <cell r="CC716">
            <v>-5.0000000000000001E-3</v>
          </cell>
          <cell r="CD716">
            <v>-5.0000000000000001E-3</v>
          </cell>
          <cell r="CE716">
            <v>-3.0000000000000001E-3</v>
          </cell>
          <cell r="CF716">
            <v>-6.0000000000000001E-3</v>
          </cell>
          <cell r="CG716">
            <v>-2E-3</v>
          </cell>
          <cell r="CH716">
            <v>-3.0000000000000001E-3</v>
          </cell>
          <cell r="CI716">
            <v>-1E-3</v>
          </cell>
          <cell r="CJ716">
            <v>-1E-3</v>
          </cell>
          <cell r="CK716">
            <v>-2E-3</v>
          </cell>
          <cell r="CL716">
            <v>-3.0000000000000001E-3</v>
          </cell>
          <cell r="CM716">
            <v>-2E-3</v>
          </cell>
          <cell r="CN716">
            <v>-2E-3</v>
          </cell>
          <cell r="CO716">
            <v>-2E-3</v>
          </cell>
          <cell r="CP716">
            <v>-4.0000000000000001E-3</v>
          </cell>
          <cell r="CQ716">
            <v>-6.0000000000000001E-3</v>
          </cell>
          <cell r="CR716">
            <v>-3.0000000000000001E-3</v>
          </cell>
          <cell r="CS716">
            <v>-4.0000000000000001E-3</v>
          </cell>
          <cell r="CT716">
            <v>-3.0000000000000001E-3</v>
          </cell>
          <cell r="CU716">
            <v>-3.0000000000000001E-3</v>
          </cell>
          <cell r="CV716">
            <v>-1E-3</v>
          </cell>
          <cell r="CW716">
            <v>-1E-3</v>
          </cell>
          <cell r="CX716">
            <v>-1E-3</v>
          </cell>
          <cell r="CY716">
            <v>-5.0000000000000001E-3</v>
          </cell>
          <cell r="CZ716">
            <v>-3.0000000000000001E-3</v>
          </cell>
          <cell r="DA716">
            <v>-1E-3</v>
          </cell>
          <cell r="DB716">
            <v>-3.0000000000000001E-3</v>
          </cell>
          <cell r="DC716">
            <v>-3.0000000000000001E-3</v>
          </cell>
          <cell r="DD716">
            <v>-5.0000000000000001E-3</v>
          </cell>
          <cell r="DE716">
            <v>-3.0000000000000001E-3</v>
          </cell>
          <cell r="DF716">
            <v>-6.0000000000000001E-3</v>
          </cell>
          <cell r="DG716">
            <v>-5.0000000000000001E-3</v>
          </cell>
          <cell r="DH716">
            <v>-2E-3</v>
          </cell>
          <cell r="DI716">
            <v>-2E-3</v>
          </cell>
          <cell r="DJ716">
            <v>-1E-3</v>
          </cell>
          <cell r="DK716">
            <v>-2E-3</v>
          </cell>
          <cell r="DL716">
            <v>-4.0000000000000001E-3</v>
          </cell>
          <cell r="DM716">
            <v>-5.0000000000000001E-3</v>
          </cell>
          <cell r="DN716">
            <v>-2E-3</v>
          </cell>
          <cell r="DO716">
            <v>-2E-3</v>
          </cell>
          <cell r="DP716">
            <v>-6.0000000000000001E-3</v>
          </cell>
          <cell r="DQ716">
            <v>-5.0000000000000001E-3</v>
          </cell>
          <cell r="DR716">
            <v>-3.0000000000000001E-3</v>
          </cell>
          <cell r="DS716">
            <v>-5.0000000000000001E-3</v>
          </cell>
          <cell r="DT716">
            <v>-6.0000000000000001E-3</v>
          </cell>
          <cell r="DU716">
            <v>-2E-3</v>
          </cell>
          <cell r="DV716">
            <v>-1E-3</v>
          </cell>
          <cell r="DW716">
            <v>-2E-3</v>
          </cell>
          <cell r="DX716">
            <v>-3.0000000000000001E-3</v>
          </cell>
          <cell r="DY716">
            <v>-6.0000000000000001E-3</v>
          </cell>
          <cell r="DZ716">
            <v>-4.0000000000000001E-3</v>
          </cell>
          <cell r="EA716">
            <v>-1E-3</v>
          </cell>
          <cell r="EB716">
            <v>-2E-3</v>
          </cell>
          <cell r="EC716">
            <v>-3.0000000000000001E-3</v>
          </cell>
          <cell r="ED716">
            <v>-5.0000000000000001E-3</v>
          </cell>
        </row>
        <row r="717">
          <cell r="F717">
            <v>-1E-3</v>
          </cell>
          <cell r="G717">
            <v>-1E-3</v>
          </cell>
          <cell r="H717">
            <v>-2E-3</v>
          </cell>
          <cell r="I717">
            <v>-2E-3</v>
          </cell>
          <cell r="J717">
            <v>-3.0000000000000001E-3</v>
          </cell>
          <cell r="K717">
            <v>-3.0000000000000001E-3</v>
          </cell>
          <cell r="L717">
            <v>-3.0000000000000001E-3</v>
          </cell>
          <cell r="M717">
            <v>-7.0000000000000001E-3</v>
          </cell>
          <cell r="N717">
            <v>-8.0000000000000002E-3</v>
          </cell>
          <cell r="O717">
            <v>-6.0000000000000001E-3</v>
          </cell>
          <cell r="P717">
            <v>-5.0000000000000001E-3</v>
          </cell>
          <cell r="Q717">
            <v>-3.0000000000000001E-3</v>
          </cell>
          <cell r="R717">
            <v>-4.0000000000000001E-3</v>
          </cell>
          <cell r="S717">
            <v>-1E-3</v>
          </cell>
          <cell r="T717">
            <v>-2E-3</v>
          </cell>
          <cell r="U717">
            <v>-2E-3</v>
          </cell>
          <cell r="V717">
            <v>-2E-3</v>
          </cell>
          <cell r="W717">
            <v>-4.0000000000000001E-3</v>
          </cell>
          <cell r="X717">
            <v>-3.0000000000000001E-3</v>
          </cell>
          <cell r="Y717">
            <v>-5.0000000000000001E-3</v>
          </cell>
          <cell r="Z717">
            <v>-7.0000000000000001E-3</v>
          </cell>
          <cell r="AA717">
            <v>-7.0000000000000001E-3</v>
          </cell>
          <cell r="AB717">
            <v>-6.0000000000000001E-3</v>
          </cell>
          <cell r="AC717">
            <v>-4.0000000000000001E-3</v>
          </cell>
          <cell r="AD717">
            <v>-3.0000000000000001E-3</v>
          </cell>
          <cell r="AE717">
            <v>-2E-3</v>
          </cell>
          <cell r="AF717">
            <v>-4.0000000000000001E-3</v>
          </cell>
          <cell r="AG717">
            <v>-3.0000000000000001E-3</v>
          </cell>
          <cell r="AH717">
            <v>-2E-3</v>
          </cell>
          <cell r="AI717">
            <v>-1E-3</v>
          </cell>
          <cell r="AJ717">
            <v>-1E-3</v>
          </cell>
          <cell r="AK717">
            <v>-2E-3</v>
          </cell>
          <cell r="AL717">
            <v>-4.0000000000000001E-3</v>
          </cell>
          <cell r="AM717">
            <v>-3.0000000000000001E-3</v>
          </cell>
          <cell r="AN717">
            <v>0</v>
          </cell>
          <cell r="AO717">
            <v>-1E-3</v>
          </cell>
          <cell r="AP717">
            <v>-1E-3</v>
          </cell>
          <cell r="AQ717">
            <v>-1E-3</v>
          </cell>
          <cell r="AR717">
            <v>0</v>
          </cell>
          <cell r="AS717">
            <v>-1E-3</v>
          </cell>
          <cell r="AT717">
            <v>1E-3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-1E-3</v>
          </cell>
          <cell r="BA717">
            <v>0</v>
          </cell>
          <cell r="BB717">
            <v>0</v>
          </cell>
          <cell r="BC717">
            <v>0</v>
          </cell>
          <cell r="BD717">
            <v>-1E-3</v>
          </cell>
          <cell r="BE717">
            <v>-1E-3</v>
          </cell>
          <cell r="BF717">
            <v>-1E-3</v>
          </cell>
          <cell r="BG717">
            <v>-1E-3</v>
          </cell>
          <cell r="BH717">
            <v>-1E-3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-1E-3</v>
          </cell>
          <cell r="BQ717">
            <v>-1E-3</v>
          </cell>
          <cell r="BR717">
            <v>-1E-3</v>
          </cell>
          <cell r="BS717">
            <v>-1E-3</v>
          </cell>
          <cell r="BT717">
            <v>-1E-3</v>
          </cell>
          <cell r="BU717">
            <v>-1E-3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-1E-3</v>
          </cell>
          <cell r="CD717">
            <v>-1E-3</v>
          </cell>
          <cell r="CE717">
            <v>0</v>
          </cell>
          <cell r="CF717">
            <v>0</v>
          </cell>
          <cell r="CG717">
            <v>0</v>
          </cell>
          <cell r="CH717">
            <v>-1E-3</v>
          </cell>
          <cell r="CI717">
            <v>0</v>
          </cell>
          <cell r="CJ717">
            <v>0</v>
          </cell>
          <cell r="CK717">
            <v>0</v>
          </cell>
          <cell r="CL717">
            <v>-1E-3</v>
          </cell>
          <cell r="CM717">
            <v>-1E-3</v>
          </cell>
          <cell r="CN717">
            <v>0</v>
          </cell>
          <cell r="CO717">
            <v>0</v>
          </cell>
          <cell r="CP717">
            <v>-1E-3</v>
          </cell>
          <cell r="CQ717">
            <v>-1E-3</v>
          </cell>
          <cell r="CR717">
            <v>0</v>
          </cell>
          <cell r="CS717">
            <v>0</v>
          </cell>
          <cell r="CT717">
            <v>-1E-3</v>
          </cell>
          <cell r="CU717">
            <v>-1E-3</v>
          </cell>
          <cell r="CV717">
            <v>0</v>
          </cell>
          <cell r="CW717">
            <v>-1E-3</v>
          </cell>
          <cell r="CX717">
            <v>0</v>
          </cell>
          <cell r="CY717">
            <v>-1E-3</v>
          </cell>
          <cell r="CZ717">
            <v>-1E-3</v>
          </cell>
          <cell r="DA717">
            <v>0</v>
          </cell>
          <cell r="DB717">
            <v>0</v>
          </cell>
          <cell r="DC717">
            <v>0</v>
          </cell>
          <cell r="DD717">
            <v>-1E-3</v>
          </cell>
          <cell r="DE717">
            <v>-1E-3</v>
          </cell>
          <cell r="DF717">
            <v>0</v>
          </cell>
          <cell r="DG717">
            <v>-1E-3</v>
          </cell>
          <cell r="DH717">
            <v>-1E-3</v>
          </cell>
          <cell r="DI717">
            <v>0</v>
          </cell>
          <cell r="DJ717">
            <v>-1E-3</v>
          </cell>
          <cell r="DK717">
            <v>0</v>
          </cell>
          <cell r="DL717">
            <v>-1E-3</v>
          </cell>
          <cell r="DM717">
            <v>-1E-3</v>
          </cell>
          <cell r="DN717">
            <v>0</v>
          </cell>
          <cell r="DO717">
            <v>0</v>
          </cell>
          <cell r="DP717">
            <v>-1E-3</v>
          </cell>
          <cell r="DQ717">
            <v>0</v>
          </cell>
          <cell r="DR717">
            <v>-1E-3</v>
          </cell>
          <cell r="DS717">
            <v>0</v>
          </cell>
          <cell r="DT717">
            <v>0</v>
          </cell>
          <cell r="DU717">
            <v>-1E-3</v>
          </cell>
          <cell r="DV717">
            <v>0</v>
          </cell>
          <cell r="DW717">
            <v>-1E-3</v>
          </cell>
          <cell r="DX717">
            <v>0</v>
          </cell>
          <cell r="DY717">
            <v>-1E-3</v>
          </cell>
          <cell r="DZ717">
            <v>-1E-3</v>
          </cell>
          <cell r="EA717">
            <v>0</v>
          </cell>
          <cell r="EB717">
            <v>0</v>
          </cell>
          <cell r="EC717">
            <v>0</v>
          </cell>
          <cell r="ED717">
            <v>-1E-3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-1E-3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-2E-3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-7.0000000000000001E-3</v>
          </cell>
          <cell r="AF718">
            <v>0</v>
          </cell>
          <cell r="AG718">
            <v>0</v>
          </cell>
          <cell r="AH718">
            <v>-6.0000000000000001E-3</v>
          </cell>
          <cell r="AI718">
            <v>-1.6E-2</v>
          </cell>
          <cell r="AJ718">
            <v>-8.9999999999999993E-3</v>
          </cell>
          <cell r="AK718">
            <v>-1.4999999999999999E-2</v>
          </cell>
          <cell r="AL718">
            <v>-5.0000000000000001E-3</v>
          </cell>
          <cell r="AM718">
            <v>-8.9999999999999993E-3</v>
          </cell>
          <cell r="AN718">
            <v>-1.2999999999999999E-2</v>
          </cell>
          <cell r="AO718">
            <v>-6.0000000000000001E-3</v>
          </cell>
          <cell r="AP718">
            <v>-1E-3</v>
          </cell>
          <cell r="AQ718">
            <v>-2E-3</v>
          </cell>
          <cell r="AR718">
            <v>-5.0000000000000001E-3</v>
          </cell>
          <cell r="AS718">
            <v>-2E-3</v>
          </cell>
          <cell r="AT718">
            <v>-3.0000000000000001E-3</v>
          </cell>
          <cell r="AU718">
            <v>-7.0000000000000001E-3</v>
          </cell>
          <cell r="AV718">
            <v>-3.0000000000000001E-3</v>
          </cell>
          <cell r="AW718">
            <v>-4.0000000000000001E-3</v>
          </cell>
          <cell r="AX718">
            <v>-3.0000000000000001E-3</v>
          </cell>
          <cell r="AY718">
            <v>-8.9999999999999993E-3</v>
          </cell>
          <cell r="AZ718">
            <v>-8.0000000000000002E-3</v>
          </cell>
          <cell r="BA718">
            <v>-3.0000000000000001E-3</v>
          </cell>
          <cell r="BB718">
            <v>-6.0000000000000001E-3</v>
          </cell>
          <cell r="BC718">
            <v>-8.0000000000000002E-3</v>
          </cell>
          <cell r="BD718">
            <v>-3.0000000000000001E-3</v>
          </cell>
          <cell r="BE718">
            <v>0</v>
          </cell>
          <cell r="BF718">
            <v>0</v>
          </cell>
          <cell r="BG718">
            <v>-1E-3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-1E-3</v>
          </cell>
          <cell r="BR718">
            <v>0</v>
          </cell>
          <cell r="BS718">
            <v>0</v>
          </cell>
          <cell r="BT718">
            <v>-1E-3</v>
          </cell>
          <cell r="BU718">
            <v>-1E-3</v>
          </cell>
          <cell r="BV718">
            <v>-1E-3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-1E-3</v>
          </cell>
          <cell r="CC718">
            <v>-1E-3</v>
          </cell>
          <cell r="CD718">
            <v>-1E-3</v>
          </cell>
          <cell r="CE718">
            <v>0</v>
          </cell>
          <cell r="CF718">
            <v>0</v>
          </cell>
          <cell r="CG718">
            <v>-1E-3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-1E-3</v>
          </cell>
          <cell r="CZ718">
            <v>-1E-3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-1E-3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-1E-3</v>
          </cell>
          <cell r="DM718">
            <v>0</v>
          </cell>
          <cell r="DN718">
            <v>0</v>
          </cell>
          <cell r="DO718">
            <v>0</v>
          </cell>
          <cell r="DP718">
            <v>-1E-3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-1E-3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-1E-3</v>
          </cell>
          <cell r="AF719">
            <v>0</v>
          </cell>
          <cell r="AG719">
            <v>0</v>
          </cell>
          <cell r="AH719">
            <v>0</v>
          </cell>
          <cell r="AI719">
            <v>-4.0000000000000001E-3</v>
          </cell>
          <cell r="AJ719">
            <v>-3.0000000000000001E-3</v>
          </cell>
          <cell r="AK719">
            <v>-3.0000000000000001E-3</v>
          </cell>
          <cell r="AL719">
            <v>-1E-3</v>
          </cell>
          <cell r="AM719">
            <v>-2E-3</v>
          </cell>
          <cell r="AN719">
            <v>-1E-3</v>
          </cell>
          <cell r="AO719">
            <v>-1E-3</v>
          </cell>
          <cell r="AP719">
            <v>0</v>
          </cell>
          <cell r="AQ719">
            <v>0</v>
          </cell>
          <cell r="AR719">
            <v>-2E-3</v>
          </cell>
          <cell r="AS719">
            <v>0</v>
          </cell>
          <cell r="AT719">
            <v>0</v>
          </cell>
          <cell r="AU719">
            <v>-2E-3</v>
          </cell>
          <cell r="AV719">
            <v>-1E-3</v>
          </cell>
          <cell r="AW719">
            <v>-3.0000000000000001E-3</v>
          </cell>
          <cell r="AX719">
            <v>-3.0000000000000001E-3</v>
          </cell>
          <cell r="AY719">
            <v>-6.0000000000000001E-3</v>
          </cell>
          <cell r="AZ719">
            <v>-5.0000000000000001E-3</v>
          </cell>
          <cell r="BA719">
            <v>-2E-3</v>
          </cell>
          <cell r="BB719">
            <v>-1E-3</v>
          </cell>
          <cell r="BC719">
            <v>-1E-3</v>
          </cell>
          <cell r="BD719">
            <v>0</v>
          </cell>
          <cell r="BE719">
            <v>-2E-3</v>
          </cell>
          <cell r="BF719">
            <v>0</v>
          </cell>
          <cell r="BG719">
            <v>0</v>
          </cell>
          <cell r="BH719">
            <v>-2E-3</v>
          </cell>
          <cell r="BI719">
            <v>-2E-3</v>
          </cell>
          <cell r="BJ719">
            <v>-3.0000000000000001E-3</v>
          </cell>
          <cell r="BK719">
            <v>-3.0000000000000001E-3</v>
          </cell>
          <cell r="BL719">
            <v>-5.0000000000000001E-3</v>
          </cell>
          <cell r="BM719">
            <v>-3.0000000000000001E-3</v>
          </cell>
          <cell r="BN719">
            <v>-2E-3</v>
          </cell>
          <cell r="BO719">
            <v>-2E-3</v>
          </cell>
          <cell r="BP719">
            <v>-1E-3</v>
          </cell>
          <cell r="BQ719">
            <v>0</v>
          </cell>
          <cell r="BR719">
            <v>-2E-3</v>
          </cell>
          <cell r="BS719">
            <v>0</v>
          </cell>
          <cell r="BT719">
            <v>0</v>
          </cell>
          <cell r="BU719">
            <v>-1E-3</v>
          </cell>
          <cell r="BV719">
            <v>-3.0000000000000001E-3</v>
          </cell>
          <cell r="BW719">
            <v>-2E-3</v>
          </cell>
          <cell r="BX719">
            <v>-3.0000000000000001E-3</v>
          </cell>
          <cell r="BY719">
            <v>-5.0000000000000001E-3</v>
          </cell>
          <cell r="BZ719">
            <v>-2E-3</v>
          </cell>
          <cell r="CA719">
            <v>-3.0000000000000001E-3</v>
          </cell>
          <cell r="CB719">
            <v>-1E-3</v>
          </cell>
          <cell r="CC719">
            <v>-1E-3</v>
          </cell>
          <cell r="CD719">
            <v>0</v>
          </cell>
          <cell r="CE719">
            <v>-2E-3</v>
          </cell>
          <cell r="CF719">
            <v>0</v>
          </cell>
          <cell r="CG719">
            <v>-1E-3</v>
          </cell>
          <cell r="CH719">
            <v>-1E-3</v>
          </cell>
          <cell r="CI719">
            <v>-1E-3</v>
          </cell>
          <cell r="CJ719">
            <v>-3.0000000000000001E-3</v>
          </cell>
          <cell r="CK719">
            <v>-3.0000000000000001E-3</v>
          </cell>
          <cell r="CL719">
            <v>-4.0000000000000001E-3</v>
          </cell>
          <cell r="CM719">
            <v>-3.0000000000000001E-3</v>
          </cell>
          <cell r="CN719">
            <v>-2E-3</v>
          </cell>
          <cell r="CO719">
            <v>-1E-3</v>
          </cell>
          <cell r="CP719">
            <v>-1E-3</v>
          </cell>
          <cell r="CQ719">
            <v>0</v>
          </cell>
          <cell r="CR719">
            <v>-2E-3</v>
          </cell>
          <cell r="CS719">
            <v>0</v>
          </cell>
          <cell r="CT719">
            <v>-2E-3</v>
          </cell>
          <cell r="CU719">
            <v>-1E-3</v>
          </cell>
          <cell r="CV719">
            <v>-1E-3</v>
          </cell>
          <cell r="CW719">
            <v>-3.0000000000000001E-3</v>
          </cell>
          <cell r="CX719">
            <v>-2E-3</v>
          </cell>
          <cell r="CY719">
            <v>-5.0000000000000001E-3</v>
          </cell>
          <cell r="CZ719">
            <v>-4.0000000000000001E-3</v>
          </cell>
          <cell r="DA719">
            <v>-2E-3</v>
          </cell>
          <cell r="DB719">
            <v>-1E-3</v>
          </cell>
          <cell r="DC719">
            <v>-2E-3</v>
          </cell>
          <cell r="DD719">
            <v>0</v>
          </cell>
          <cell r="DE719">
            <v>-2E-3</v>
          </cell>
          <cell r="DF719">
            <v>0</v>
          </cell>
          <cell r="DG719">
            <v>-1E-3</v>
          </cell>
          <cell r="DH719">
            <v>-1E-3</v>
          </cell>
          <cell r="DI719">
            <v>-2E-3</v>
          </cell>
          <cell r="DJ719">
            <v>-2E-3</v>
          </cell>
          <cell r="DK719">
            <v>-2E-3</v>
          </cell>
          <cell r="DL719">
            <v>-3.0000000000000001E-3</v>
          </cell>
          <cell r="DM719">
            <v>-4.0000000000000001E-3</v>
          </cell>
          <cell r="DN719">
            <v>-2E-3</v>
          </cell>
          <cell r="DO719">
            <v>-1E-3</v>
          </cell>
          <cell r="DP719">
            <v>-2E-3</v>
          </cell>
          <cell r="DQ719">
            <v>0</v>
          </cell>
          <cell r="DR719">
            <v>-2E-3</v>
          </cell>
          <cell r="DS719">
            <v>-1E-3</v>
          </cell>
          <cell r="DT719">
            <v>-1E-3</v>
          </cell>
          <cell r="DU719">
            <v>-2E-3</v>
          </cell>
          <cell r="DV719">
            <v>-1E-3</v>
          </cell>
          <cell r="DW719">
            <v>-2E-3</v>
          </cell>
          <cell r="DX719">
            <v>-5.0000000000000001E-3</v>
          </cell>
          <cell r="DY719">
            <v>-5.0000000000000001E-3</v>
          </cell>
          <cell r="DZ719">
            <v>-2E-3</v>
          </cell>
          <cell r="EA719">
            <v>-3.0000000000000001E-3</v>
          </cell>
          <cell r="EB719">
            <v>-1E-3</v>
          </cell>
          <cell r="EC719">
            <v>-1E-3</v>
          </cell>
          <cell r="ED719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-4.0000000000000001E-3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-2E-3</v>
          </cell>
          <cell r="AZ721">
            <v>-2E-3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-1E-3</v>
          </cell>
          <cell r="BJ721">
            <v>0</v>
          </cell>
          <cell r="BK721">
            <v>0</v>
          </cell>
          <cell r="BL721">
            <v>-2E-3</v>
          </cell>
          <cell r="BM721">
            <v>-1E-3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-3.0000000000000001E-3</v>
          </cell>
          <cell r="BZ721">
            <v>-2E-3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-2E-3</v>
          </cell>
          <cell r="CM721">
            <v>-2E-3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-1E-3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-1E-3</v>
          </cell>
          <cell r="Z723">
            <v>-1E-3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-1E-3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1E-3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1E-3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-1E-3</v>
          </cell>
          <cell r="AF726">
            <v>0</v>
          </cell>
          <cell r="AG726">
            <v>0</v>
          </cell>
          <cell r="AH726">
            <v>-1E-3</v>
          </cell>
          <cell r="AI726">
            <v>-3.0000000000000001E-3</v>
          </cell>
          <cell r="AJ726">
            <v>0</v>
          </cell>
          <cell r="AK726">
            <v>-1E-3</v>
          </cell>
          <cell r="AL726">
            <v>-2E-3</v>
          </cell>
          <cell r="AM726">
            <v>-1E-3</v>
          </cell>
          <cell r="AN726">
            <v>-1E-3</v>
          </cell>
          <cell r="AO726">
            <v>0</v>
          </cell>
          <cell r="AP726">
            <v>-2E-3</v>
          </cell>
          <cell r="AQ726">
            <v>-1E-3</v>
          </cell>
          <cell r="AR726">
            <v>0</v>
          </cell>
          <cell r="AS726">
            <v>-1E-3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-1E-3</v>
          </cell>
          <cell r="BD726">
            <v>-1E-3</v>
          </cell>
          <cell r="BE726">
            <v>0</v>
          </cell>
          <cell r="BF726">
            <v>-1E-3</v>
          </cell>
          <cell r="BG726">
            <v>-1E-3</v>
          </cell>
          <cell r="BH726">
            <v>0</v>
          </cell>
          <cell r="BI726">
            <v>-1E-3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-1E-3</v>
          </cell>
          <cell r="BP726">
            <v>-1E-3</v>
          </cell>
          <cell r="BQ726">
            <v>0</v>
          </cell>
          <cell r="BR726">
            <v>-1E-3</v>
          </cell>
          <cell r="BS726">
            <v>-1E-3</v>
          </cell>
          <cell r="BT726">
            <v>-2E-3</v>
          </cell>
          <cell r="BU726">
            <v>-1E-3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-1E-3</v>
          </cell>
          <cell r="CA726">
            <v>0</v>
          </cell>
          <cell r="CB726">
            <v>-1E-3</v>
          </cell>
          <cell r="CC726">
            <v>-2E-3</v>
          </cell>
          <cell r="CD726">
            <v>0</v>
          </cell>
          <cell r="CE726">
            <v>-1E-3</v>
          </cell>
          <cell r="CF726">
            <v>-1E-3</v>
          </cell>
          <cell r="CG726">
            <v>-2E-3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-1E-3</v>
          </cell>
          <cell r="CM726">
            <v>0</v>
          </cell>
          <cell r="CN726">
            <v>0</v>
          </cell>
          <cell r="CO726">
            <v>-1E-3</v>
          </cell>
          <cell r="CP726">
            <v>-1E-3</v>
          </cell>
          <cell r="CQ726">
            <v>-1E-3</v>
          </cell>
          <cell r="CR726">
            <v>0</v>
          </cell>
          <cell r="CS726">
            <v>-1E-3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-1E-3</v>
          </cell>
          <cell r="CZ726">
            <v>-1E-3</v>
          </cell>
          <cell r="DA726">
            <v>-1E-3</v>
          </cell>
          <cell r="DB726">
            <v>-1E-3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-1E-3</v>
          </cell>
          <cell r="DM726">
            <v>-1E-3</v>
          </cell>
          <cell r="DN726">
            <v>-1E-3</v>
          </cell>
          <cell r="DO726">
            <v>-1E-3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-1E-3</v>
          </cell>
          <cell r="DY726">
            <v>-1E-3</v>
          </cell>
          <cell r="DZ726">
            <v>0</v>
          </cell>
          <cell r="EA726">
            <v>-1E-3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-3.0000000000000001E-3</v>
          </cell>
          <cell r="K727">
            <v>-2E-3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-1E-3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-3.0000000000000001E-3</v>
          </cell>
          <cell r="Y727">
            <v>-1E-3</v>
          </cell>
          <cell r="Z727">
            <v>-1E-3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-2E-3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-2E-3</v>
          </cell>
          <cell r="AZ727">
            <v>-1E-3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-3.0000000000000001E-3</v>
          </cell>
          <cell r="BM727">
            <v>0</v>
          </cell>
          <cell r="BN727">
            <v>-1E-3</v>
          </cell>
          <cell r="BO727">
            <v>-1E-3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-2E-3</v>
          </cell>
          <cell r="BZ727">
            <v>-2E-3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-1E-3</v>
          </cell>
          <cell r="CF727">
            <v>-2E-3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-3.0000000000000001E-3</v>
          </cell>
          <cell r="CM727">
            <v>-3.0000000000000001E-3</v>
          </cell>
          <cell r="CN727">
            <v>0</v>
          </cell>
          <cell r="CO727">
            <v>0</v>
          </cell>
          <cell r="CP727">
            <v>0</v>
          </cell>
          <cell r="CQ727">
            <v>-3.0000000000000001E-3</v>
          </cell>
          <cell r="CR727">
            <v>-1E-3</v>
          </cell>
          <cell r="CS727">
            <v>-2E-3</v>
          </cell>
          <cell r="CT727">
            <v>0</v>
          </cell>
          <cell r="CU727">
            <v>0</v>
          </cell>
          <cell r="CV727">
            <v>-1E-3</v>
          </cell>
          <cell r="CW727">
            <v>0</v>
          </cell>
          <cell r="CX727">
            <v>0</v>
          </cell>
          <cell r="CY727">
            <v>-3.0000000000000001E-3</v>
          </cell>
          <cell r="CZ727">
            <v>-2E-3</v>
          </cell>
          <cell r="DA727">
            <v>-1E-3</v>
          </cell>
          <cell r="DB727">
            <v>-1E-3</v>
          </cell>
          <cell r="DC727">
            <v>-1E-3</v>
          </cell>
          <cell r="DD727">
            <v>-1E-3</v>
          </cell>
          <cell r="DE727">
            <v>-1E-3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-3.0000000000000001E-3</v>
          </cell>
          <cell r="DM727">
            <v>-2E-3</v>
          </cell>
          <cell r="DN727">
            <v>-1E-3</v>
          </cell>
          <cell r="DO727">
            <v>0</v>
          </cell>
          <cell r="DP727">
            <v>0</v>
          </cell>
          <cell r="DQ727">
            <v>0</v>
          </cell>
          <cell r="DR727">
            <v>-1E-3</v>
          </cell>
          <cell r="DS727">
            <v>-1E-3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-0.01</v>
          </cell>
          <cell r="DZ727">
            <v>-2E-3</v>
          </cell>
          <cell r="EA727">
            <v>-1E-3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-1E-3</v>
          </cell>
          <cell r="J728">
            <v>-2E-3</v>
          </cell>
          <cell r="K728">
            <v>-2E-3</v>
          </cell>
          <cell r="L728">
            <v>-1E-3</v>
          </cell>
          <cell r="M728">
            <v>0</v>
          </cell>
          <cell r="N728">
            <v>-1E-3</v>
          </cell>
          <cell r="O728">
            <v>0</v>
          </cell>
          <cell r="P728">
            <v>0</v>
          </cell>
          <cell r="Q728">
            <v>0</v>
          </cell>
          <cell r="R728">
            <v>-1E-3</v>
          </cell>
          <cell r="S728">
            <v>0</v>
          </cell>
          <cell r="T728">
            <v>0</v>
          </cell>
          <cell r="U728">
            <v>0</v>
          </cell>
          <cell r="V728">
            <v>-1E-3</v>
          </cell>
          <cell r="W728">
            <v>-1E-3</v>
          </cell>
          <cell r="X728">
            <v>-1E-3</v>
          </cell>
          <cell r="Y728">
            <v>-1E-3</v>
          </cell>
          <cell r="Z728">
            <v>-1E-3</v>
          </cell>
          <cell r="AA728">
            <v>-1E-3</v>
          </cell>
          <cell r="AB728">
            <v>0</v>
          </cell>
          <cell r="AC728">
            <v>0</v>
          </cell>
          <cell r="AD728">
            <v>-1E-3</v>
          </cell>
          <cell r="AE728">
            <v>-4.0000000000000001E-3</v>
          </cell>
          <cell r="AF728">
            <v>-1E-3</v>
          </cell>
          <cell r="AG728">
            <v>0</v>
          </cell>
          <cell r="AH728">
            <v>1.4999999999999999E-2</v>
          </cell>
          <cell r="AI728">
            <v>-2E-3</v>
          </cell>
          <cell r="AJ728">
            <v>-6.0000000000000001E-3</v>
          </cell>
          <cell r="AK728">
            <v>-4.0000000000000001E-3</v>
          </cell>
          <cell r="AL728">
            <v>-2E-3</v>
          </cell>
          <cell r="AM728">
            <v>-4.0000000000000001E-3</v>
          </cell>
          <cell r="AN728">
            <v>-1.2E-2</v>
          </cell>
          <cell r="AO728">
            <v>-0.01</v>
          </cell>
          <cell r="AP728">
            <v>-2.1999999999999999E-2</v>
          </cell>
          <cell r="AQ728">
            <v>-2E-3</v>
          </cell>
          <cell r="AR728">
            <v>-5.0000000000000001E-3</v>
          </cell>
          <cell r="AS728">
            <v>-8.0000000000000002E-3</v>
          </cell>
          <cell r="AT728">
            <v>-3.1E-2</v>
          </cell>
          <cell r="AU728">
            <v>0</v>
          </cell>
          <cell r="AV728">
            <v>-1E-3</v>
          </cell>
          <cell r="AW728">
            <v>-1E-3</v>
          </cell>
          <cell r="AX728">
            <v>-1E-3</v>
          </cell>
          <cell r="AY728">
            <v>0</v>
          </cell>
          <cell r="AZ728">
            <v>-1E-3</v>
          </cell>
          <cell r="BA728">
            <v>-2E-3</v>
          </cell>
          <cell r="BB728">
            <v>0</v>
          </cell>
          <cell r="BC728">
            <v>-1E-3</v>
          </cell>
          <cell r="BD728">
            <v>-1.0999999999999999E-2</v>
          </cell>
          <cell r="BE728">
            <v>-2E-3</v>
          </cell>
          <cell r="BF728">
            <v>-3.0000000000000001E-3</v>
          </cell>
          <cell r="BG728">
            <v>-2E-3</v>
          </cell>
          <cell r="BH728">
            <v>-1E-3</v>
          </cell>
          <cell r="BI728">
            <v>0</v>
          </cell>
          <cell r="BJ728">
            <v>-1E-3</v>
          </cell>
          <cell r="BK728">
            <v>-2E-3</v>
          </cell>
          <cell r="BL728">
            <v>-2E-3</v>
          </cell>
          <cell r="BM728">
            <v>-2E-3</v>
          </cell>
          <cell r="BN728">
            <v>-1E-3</v>
          </cell>
          <cell r="BO728">
            <v>-1E-3</v>
          </cell>
          <cell r="BP728">
            <v>-3.0000000000000001E-3</v>
          </cell>
          <cell r="BQ728">
            <v>-3.0000000000000001E-3</v>
          </cell>
          <cell r="BR728">
            <v>-1E-3</v>
          </cell>
          <cell r="BS728">
            <v>-2E-3</v>
          </cell>
          <cell r="BT728">
            <v>-1E-3</v>
          </cell>
          <cell r="BU728">
            <v>-1E-3</v>
          </cell>
          <cell r="BV728">
            <v>0</v>
          </cell>
          <cell r="BW728">
            <v>-1E-3</v>
          </cell>
          <cell r="BX728">
            <v>-1E-3</v>
          </cell>
          <cell r="BY728">
            <v>-1E-3</v>
          </cell>
          <cell r="BZ728">
            <v>-4.0000000000000001E-3</v>
          </cell>
          <cell r="CA728">
            <v>0</v>
          </cell>
          <cell r="CB728">
            <v>-1E-3</v>
          </cell>
          <cell r="CC728">
            <v>-1E-3</v>
          </cell>
          <cell r="CD728">
            <v>-2E-3</v>
          </cell>
          <cell r="CE728">
            <v>-2E-3</v>
          </cell>
          <cell r="CF728">
            <v>-1E-3</v>
          </cell>
          <cell r="CG728">
            <v>-8.9999999999999993E-3</v>
          </cell>
          <cell r="CH728">
            <v>0</v>
          </cell>
          <cell r="CI728">
            <v>0</v>
          </cell>
          <cell r="CJ728">
            <v>-1E-3</v>
          </cell>
          <cell r="CK728">
            <v>-2E-3</v>
          </cell>
          <cell r="CL728">
            <v>-1E-3</v>
          </cell>
          <cell r="CM728">
            <v>-2E-3</v>
          </cell>
          <cell r="CN728">
            <v>-1E-3</v>
          </cell>
          <cell r="CO728">
            <v>-1E-3</v>
          </cell>
          <cell r="CP728">
            <v>-1.0999999999999999E-2</v>
          </cell>
          <cell r="CQ728">
            <v>-1E-3</v>
          </cell>
          <cell r="CR728">
            <v>-2E-3</v>
          </cell>
          <cell r="CS728">
            <v>-0.01</v>
          </cell>
          <cell r="CT728">
            <v>-1E-3</v>
          </cell>
          <cell r="CU728">
            <v>0</v>
          </cell>
          <cell r="CV728">
            <v>0</v>
          </cell>
          <cell r="CW728">
            <v>0</v>
          </cell>
          <cell r="CX728">
            <v>-2E-3</v>
          </cell>
          <cell r="CY728">
            <v>-3.0000000000000001E-3</v>
          </cell>
          <cell r="CZ728">
            <v>-2E-3</v>
          </cell>
          <cell r="DA728">
            <v>-1E-3</v>
          </cell>
          <cell r="DB728">
            <v>0</v>
          </cell>
          <cell r="DC728">
            <v>0</v>
          </cell>
          <cell r="DD728">
            <v>0</v>
          </cell>
          <cell r="DE728">
            <v>-1E-3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-2E-3</v>
          </cell>
          <cell r="DK728">
            <v>0</v>
          </cell>
          <cell r="DL728">
            <v>-5.0000000000000001E-3</v>
          </cell>
          <cell r="DM728">
            <v>0</v>
          </cell>
          <cell r="DN728">
            <v>-1E-3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3.0000000000000001E-3</v>
          </cell>
          <cell r="DX728">
            <v>0</v>
          </cell>
          <cell r="DY728">
            <v>-2E-3</v>
          </cell>
          <cell r="DZ728">
            <v>-1E-3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3">
          <cell r="A753" t="str">
            <v>Integration Charge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6">
          <cell r="F826">
            <v>10533.986000000001</v>
          </cell>
          <cell r="G826">
            <v>11789.456</v>
          </cell>
          <cell r="H826">
            <v>18361.082999999999</v>
          </cell>
          <cell r="I826">
            <v>21207.119999999999</v>
          </cell>
          <cell r="J826">
            <v>24548.807000000001</v>
          </cell>
          <cell r="K826">
            <v>26080.38</v>
          </cell>
          <cell r="L826">
            <v>23606.065999999999</v>
          </cell>
          <cell r="M826">
            <v>23644.444</v>
          </cell>
          <cell r="N826">
            <v>20842.38</v>
          </cell>
          <cell r="O826">
            <v>16897.418000000001</v>
          </cell>
          <cell r="P826">
            <v>11381.16</v>
          </cell>
          <cell r="Q826">
            <v>8780.0990000000002</v>
          </cell>
          <cell r="R826">
            <v>216584.21599999999</v>
          </cell>
          <cell r="S826">
            <v>10481.286</v>
          </cell>
          <cell r="T826">
            <v>11730.487999999999</v>
          </cell>
          <cell r="U826">
            <v>18269.323</v>
          </cell>
          <cell r="V826">
            <v>21101.040000000001</v>
          </cell>
          <cell r="W826">
            <v>24426.109</v>
          </cell>
          <cell r="X826">
            <v>25950</v>
          </cell>
          <cell r="Y826">
            <v>23488.048999999999</v>
          </cell>
          <cell r="Z826">
            <v>23526.272000000001</v>
          </cell>
          <cell r="AA826">
            <v>20738.189999999999</v>
          </cell>
          <cell r="AB826">
            <v>16812.942999999999</v>
          </cell>
          <cell r="AC826">
            <v>11324.22</v>
          </cell>
          <cell r="AD826">
            <v>8736.2960000000003</v>
          </cell>
          <cell r="AE826">
            <v>215918.05200000003</v>
          </cell>
          <cell r="AF826">
            <v>10428.896000000001</v>
          </cell>
          <cell r="AG826">
            <v>12088.736999999999</v>
          </cell>
          <cell r="AH826">
            <v>18177.966</v>
          </cell>
          <cell r="AI826">
            <v>20995.59</v>
          </cell>
          <cell r="AJ826">
            <v>24303.937999999998</v>
          </cell>
          <cell r="AK826">
            <v>25820.19</v>
          </cell>
          <cell r="AL826">
            <v>23370.59</v>
          </cell>
          <cell r="AM826">
            <v>23408.688999999998</v>
          </cell>
          <cell r="AN826">
            <v>20634.48</v>
          </cell>
          <cell r="AO826">
            <v>16728.870999999999</v>
          </cell>
          <cell r="AP826">
            <v>11267.55</v>
          </cell>
          <cell r="AQ826">
            <v>8692.5550000000003</v>
          </cell>
          <cell r="AR826">
            <v>214423.94299999997</v>
          </cell>
          <cell r="AS826">
            <v>10376.723</v>
          </cell>
          <cell r="AT826">
            <v>11613.504000000001</v>
          </cell>
          <cell r="AU826">
            <v>18087.105</v>
          </cell>
          <cell r="AV826">
            <v>20890.59</v>
          </cell>
          <cell r="AW826">
            <v>24182.510999999999</v>
          </cell>
          <cell r="AX826">
            <v>25691.19</v>
          </cell>
          <cell r="AY826">
            <v>23253.751</v>
          </cell>
          <cell r="AZ826">
            <v>23291.633000000002</v>
          </cell>
          <cell r="BA826">
            <v>20531.37</v>
          </cell>
          <cell r="BB826">
            <v>16645.202000000001</v>
          </cell>
          <cell r="BC826">
            <v>11211.24</v>
          </cell>
          <cell r="BD826">
            <v>8649.1239999999998</v>
          </cell>
          <cell r="BE826">
            <v>213351.655</v>
          </cell>
          <cell r="BF826">
            <v>10324.891</v>
          </cell>
          <cell r="BG826">
            <v>11555.404</v>
          </cell>
          <cell r="BH826">
            <v>17996.708999999999</v>
          </cell>
          <cell r="BI826">
            <v>20786.099999999999</v>
          </cell>
          <cell r="BJ826">
            <v>24061.611000000001</v>
          </cell>
          <cell r="BK826">
            <v>25562.639999999999</v>
          </cell>
          <cell r="BL826">
            <v>23137.47</v>
          </cell>
          <cell r="BM826">
            <v>23175.103999999999</v>
          </cell>
          <cell r="BN826">
            <v>20428.68</v>
          </cell>
          <cell r="BO826">
            <v>16561.998</v>
          </cell>
          <cell r="BP826">
            <v>11155.2</v>
          </cell>
          <cell r="BQ826">
            <v>8605.848</v>
          </cell>
          <cell r="BR826">
            <v>212284.875</v>
          </cell>
          <cell r="BS826">
            <v>10273.276</v>
          </cell>
          <cell r="BT826">
            <v>11497.611999999999</v>
          </cell>
          <cell r="BU826">
            <v>17906.685000000001</v>
          </cell>
          <cell r="BV826">
            <v>20682.150000000001</v>
          </cell>
          <cell r="BW826">
            <v>23941.269</v>
          </cell>
          <cell r="BX826">
            <v>25434.84</v>
          </cell>
          <cell r="BY826">
            <v>23021.84</v>
          </cell>
          <cell r="BZ826">
            <v>23059.195</v>
          </cell>
          <cell r="CA826">
            <v>20326.560000000001</v>
          </cell>
          <cell r="CB826">
            <v>16479.197</v>
          </cell>
          <cell r="CC826">
            <v>11099.4</v>
          </cell>
          <cell r="CD826">
            <v>8562.8510000000006</v>
          </cell>
          <cell r="CE826">
            <v>211632.15</v>
          </cell>
          <cell r="CF826">
            <v>10221.94</v>
          </cell>
          <cell r="CG826">
            <v>11848.674999999999</v>
          </cell>
          <cell r="CH826">
            <v>17817.126</v>
          </cell>
          <cell r="CI826">
            <v>20578.8</v>
          </cell>
          <cell r="CJ826">
            <v>23821.578000000001</v>
          </cell>
          <cell r="CK826">
            <v>25307.73</v>
          </cell>
          <cell r="CL826">
            <v>22906.674999999999</v>
          </cell>
          <cell r="CM826">
            <v>22943.937000000002</v>
          </cell>
          <cell r="CN826">
            <v>20224.919999999998</v>
          </cell>
          <cell r="CO826">
            <v>16396.798999999999</v>
          </cell>
          <cell r="CP826">
            <v>11043.93</v>
          </cell>
          <cell r="CQ826">
            <v>8520.0400000000009</v>
          </cell>
          <cell r="CR826">
            <v>210167.663</v>
          </cell>
          <cell r="CS826">
            <v>10170.790000000001</v>
          </cell>
          <cell r="CT826">
            <v>11382.98</v>
          </cell>
          <cell r="CU826">
            <v>17728.125</v>
          </cell>
          <cell r="CV826">
            <v>20475.87</v>
          </cell>
          <cell r="CW826">
            <v>23702.507000000001</v>
          </cell>
          <cell r="CX826">
            <v>25181.19</v>
          </cell>
          <cell r="CY826">
            <v>22792.161</v>
          </cell>
          <cell r="CZ826">
            <v>22829.33</v>
          </cell>
          <cell r="DA826">
            <v>20123.79</v>
          </cell>
          <cell r="DB826">
            <v>16314.804</v>
          </cell>
          <cell r="DC826">
            <v>10988.67</v>
          </cell>
          <cell r="DD826">
            <v>8477.4459999999999</v>
          </cell>
          <cell r="DE826">
            <v>209116.68400000001</v>
          </cell>
          <cell r="DF826">
            <v>10119.950000000001</v>
          </cell>
          <cell r="DG826">
            <v>11326.056</v>
          </cell>
          <cell r="DH826">
            <v>17639.434000000001</v>
          </cell>
          <cell r="DI826">
            <v>20373.54</v>
          </cell>
          <cell r="DJ826">
            <v>23583.932000000001</v>
          </cell>
          <cell r="DK826">
            <v>25055.279999999999</v>
          </cell>
          <cell r="DL826">
            <v>22678.236000000001</v>
          </cell>
          <cell r="DM826">
            <v>22715.095000000001</v>
          </cell>
          <cell r="DN826">
            <v>20023.080000000002</v>
          </cell>
          <cell r="DO826">
            <v>16233.273999999999</v>
          </cell>
          <cell r="DP826">
            <v>10933.8</v>
          </cell>
          <cell r="DQ826">
            <v>8435.0069999999996</v>
          </cell>
          <cell r="DR826">
            <v>208071.00600000002</v>
          </cell>
          <cell r="DS826">
            <v>10069.326999999999</v>
          </cell>
          <cell r="DT826">
            <v>11269.384</v>
          </cell>
          <cell r="DU826">
            <v>17551.177</v>
          </cell>
          <cell r="DV826">
            <v>20271.63</v>
          </cell>
          <cell r="DW826">
            <v>23466.039000000001</v>
          </cell>
          <cell r="DX826">
            <v>24930.03</v>
          </cell>
          <cell r="DY826">
            <v>22564.776000000002</v>
          </cell>
          <cell r="DZ826">
            <v>22601.510999999999</v>
          </cell>
          <cell r="EA826">
            <v>19923.060000000001</v>
          </cell>
          <cell r="EB826">
            <v>16152.054</v>
          </cell>
          <cell r="EC826">
            <v>10879.14</v>
          </cell>
          <cell r="ED826">
            <v>8392.8780000000006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9">
          <cell r="F829">
            <v>10533.986000000001</v>
          </cell>
          <cell r="G829">
            <v>11789.456</v>
          </cell>
          <cell r="H829">
            <v>18361.082999999999</v>
          </cell>
          <cell r="I829">
            <v>21207.119999999999</v>
          </cell>
          <cell r="J829">
            <v>24548.807000000001</v>
          </cell>
          <cell r="K829">
            <v>26080.38</v>
          </cell>
          <cell r="L829">
            <v>23606.065999999999</v>
          </cell>
          <cell r="M829">
            <v>23644.444</v>
          </cell>
          <cell r="N829">
            <v>20842.38</v>
          </cell>
          <cell r="O829">
            <v>16897.418000000001</v>
          </cell>
          <cell r="P829">
            <v>11381.16</v>
          </cell>
          <cell r="Q829">
            <v>8780.0990000000002</v>
          </cell>
          <cell r="R829">
            <v>216584.21599999999</v>
          </cell>
          <cell r="S829">
            <v>10481.286</v>
          </cell>
          <cell r="T829">
            <v>11730.487999999999</v>
          </cell>
          <cell r="U829">
            <v>18269.323</v>
          </cell>
          <cell r="V829">
            <v>21101.040000000001</v>
          </cell>
          <cell r="W829">
            <v>24426.109</v>
          </cell>
          <cell r="X829">
            <v>25950</v>
          </cell>
          <cell r="Y829">
            <v>23488.048999999999</v>
          </cell>
          <cell r="Z829">
            <v>23526.272000000001</v>
          </cell>
          <cell r="AA829">
            <v>20738.189999999999</v>
          </cell>
          <cell r="AB829">
            <v>16812.942999999999</v>
          </cell>
          <cell r="AC829">
            <v>11324.22</v>
          </cell>
          <cell r="AD829">
            <v>8736.2960000000003</v>
          </cell>
          <cell r="AE829">
            <v>215918.05200000003</v>
          </cell>
          <cell r="AF829">
            <v>10428.896000000001</v>
          </cell>
          <cell r="AG829">
            <v>12088.736999999999</v>
          </cell>
          <cell r="AH829">
            <v>18177.966</v>
          </cell>
          <cell r="AI829">
            <v>20995.59</v>
          </cell>
          <cell r="AJ829">
            <v>24303.937999999998</v>
          </cell>
          <cell r="AK829">
            <v>25820.19</v>
          </cell>
          <cell r="AL829">
            <v>23370.59</v>
          </cell>
          <cell r="AM829">
            <v>23408.688999999998</v>
          </cell>
          <cell r="AN829">
            <v>20634.48</v>
          </cell>
          <cell r="AO829">
            <v>16728.870999999999</v>
          </cell>
          <cell r="AP829">
            <v>11267.55</v>
          </cell>
          <cell r="AQ829">
            <v>8692.5550000000003</v>
          </cell>
          <cell r="AR829">
            <v>214423.94299999997</v>
          </cell>
          <cell r="AS829">
            <v>10376.723</v>
          </cell>
          <cell r="AT829">
            <v>11613.504000000001</v>
          </cell>
          <cell r="AU829">
            <v>18087.105</v>
          </cell>
          <cell r="AV829">
            <v>20890.59</v>
          </cell>
          <cell r="AW829">
            <v>24182.510999999999</v>
          </cell>
          <cell r="AX829">
            <v>25691.19</v>
          </cell>
          <cell r="AY829">
            <v>23253.751</v>
          </cell>
          <cell r="AZ829">
            <v>23291.633000000002</v>
          </cell>
          <cell r="BA829">
            <v>20531.37</v>
          </cell>
          <cell r="BB829">
            <v>16645.202000000001</v>
          </cell>
          <cell r="BC829">
            <v>11211.24</v>
          </cell>
          <cell r="BD829">
            <v>8649.1239999999998</v>
          </cell>
          <cell r="BE829">
            <v>213351.655</v>
          </cell>
          <cell r="BF829">
            <v>10324.891</v>
          </cell>
          <cell r="BG829">
            <v>11555.404</v>
          </cell>
          <cell r="BH829">
            <v>17996.708999999999</v>
          </cell>
          <cell r="BI829">
            <v>20786.099999999999</v>
          </cell>
          <cell r="BJ829">
            <v>24061.611000000001</v>
          </cell>
          <cell r="BK829">
            <v>25562.639999999999</v>
          </cell>
          <cell r="BL829">
            <v>23137.47</v>
          </cell>
          <cell r="BM829">
            <v>23175.103999999999</v>
          </cell>
          <cell r="BN829">
            <v>20428.68</v>
          </cell>
          <cell r="BO829">
            <v>16561.998</v>
          </cell>
          <cell r="BP829">
            <v>11155.2</v>
          </cell>
          <cell r="BQ829">
            <v>8605.848</v>
          </cell>
          <cell r="BR829">
            <v>212284.875</v>
          </cell>
          <cell r="BS829">
            <v>10273.276</v>
          </cell>
          <cell r="BT829">
            <v>11497.611999999999</v>
          </cell>
          <cell r="BU829">
            <v>17906.685000000001</v>
          </cell>
          <cell r="BV829">
            <v>20682.150000000001</v>
          </cell>
          <cell r="BW829">
            <v>23941.269</v>
          </cell>
          <cell r="BX829">
            <v>25434.84</v>
          </cell>
          <cell r="BY829">
            <v>23021.84</v>
          </cell>
          <cell r="BZ829">
            <v>23059.195</v>
          </cell>
          <cell r="CA829">
            <v>20326.560000000001</v>
          </cell>
          <cell r="CB829">
            <v>16479.197</v>
          </cell>
          <cell r="CC829">
            <v>11099.4</v>
          </cell>
          <cell r="CD829">
            <v>8562.8510000000006</v>
          </cell>
          <cell r="CE829">
            <v>211632.15</v>
          </cell>
          <cell r="CF829">
            <v>10221.94</v>
          </cell>
          <cell r="CG829">
            <v>11848.674999999999</v>
          </cell>
          <cell r="CH829">
            <v>17817.126</v>
          </cell>
          <cell r="CI829">
            <v>20578.8</v>
          </cell>
          <cell r="CJ829">
            <v>23821.578000000001</v>
          </cell>
          <cell r="CK829">
            <v>25307.73</v>
          </cell>
          <cell r="CL829">
            <v>22906.674999999999</v>
          </cell>
          <cell r="CM829">
            <v>22943.937000000002</v>
          </cell>
          <cell r="CN829">
            <v>20224.919999999998</v>
          </cell>
          <cell r="CO829">
            <v>16396.798999999999</v>
          </cell>
          <cell r="CP829">
            <v>11043.93</v>
          </cell>
          <cell r="CQ829">
            <v>8520.0400000000009</v>
          </cell>
          <cell r="CR829">
            <v>210167.663</v>
          </cell>
          <cell r="CS829">
            <v>10170.790000000001</v>
          </cell>
          <cell r="CT829">
            <v>11382.98</v>
          </cell>
          <cell r="CU829">
            <v>17728.125</v>
          </cell>
          <cell r="CV829">
            <v>20475.87</v>
          </cell>
          <cell r="CW829">
            <v>23702.507000000001</v>
          </cell>
          <cell r="CX829">
            <v>25181.19</v>
          </cell>
          <cell r="CY829">
            <v>22792.161</v>
          </cell>
          <cell r="CZ829">
            <v>22829.33</v>
          </cell>
          <cell r="DA829">
            <v>20123.79</v>
          </cell>
          <cell r="DB829">
            <v>16314.804</v>
          </cell>
          <cell r="DC829">
            <v>10988.67</v>
          </cell>
          <cell r="DD829">
            <v>8477.4459999999999</v>
          </cell>
          <cell r="DE829">
            <v>209116.68400000001</v>
          </cell>
          <cell r="DF829">
            <v>10119.950000000001</v>
          </cell>
          <cell r="DG829">
            <v>11326.056</v>
          </cell>
          <cell r="DH829">
            <v>17639.434000000001</v>
          </cell>
          <cell r="DI829">
            <v>20373.54</v>
          </cell>
          <cell r="DJ829">
            <v>23583.932000000001</v>
          </cell>
          <cell r="DK829">
            <v>25055.279999999999</v>
          </cell>
          <cell r="DL829">
            <v>22678.236000000001</v>
          </cell>
          <cell r="DM829">
            <v>22715.095000000001</v>
          </cell>
          <cell r="DN829">
            <v>20023.080000000002</v>
          </cell>
          <cell r="DO829">
            <v>16233.273999999999</v>
          </cell>
          <cell r="DP829">
            <v>10933.8</v>
          </cell>
          <cell r="DQ829">
            <v>8435.0069999999996</v>
          </cell>
          <cell r="DR829">
            <v>208071.00600000002</v>
          </cell>
          <cell r="DS829">
            <v>10069.326999999999</v>
          </cell>
          <cell r="DT829">
            <v>11269.384</v>
          </cell>
          <cell r="DU829">
            <v>17551.177</v>
          </cell>
          <cell r="DV829">
            <v>20271.63</v>
          </cell>
          <cell r="DW829">
            <v>23466.039000000001</v>
          </cell>
          <cell r="DX829">
            <v>24930.03</v>
          </cell>
          <cell r="DY829">
            <v>22564.776000000002</v>
          </cell>
          <cell r="DZ829">
            <v>22601.510999999999</v>
          </cell>
          <cell r="EA829">
            <v>19923.060000000001</v>
          </cell>
          <cell r="EB829">
            <v>16152.054</v>
          </cell>
          <cell r="EC829">
            <v>10879.14</v>
          </cell>
          <cell r="ED829">
            <v>8392.8780000000006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6636.411180000001</v>
          </cell>
          <cell r="G831">
            <v>7427.3572800000002</v>
          </cell>
          <cell r="H831">
            <v>11567.48229</v>
          </cell>
          <cell r="I831">
            <v>13360.4856</v>
          </cell>
          <cell r="J831">
            <v>15465.74841</v>
          </cell>
          <cell r="K831">
            <v>16430.6394</v>
          </cell>
          <cell r="L831">
            <v>14871.82158</v>
          </cell>
          <cell r="M831">
            <v>14895.99972</v>
          </cell>
          <cell r="N831">
            <v>13130.699400000001</v>
          </cell>
          <cell r="O831">
            <v>10645.373340000002</v>
          </cell>
          <cell r="P831">
            <v>7170.1307999999999</v>
          </cell>
          <cell r="Q831">
            <v>5531.4623700000002</v>
          </cell>
          <cell r="R831">
            <v>138613.89823999998</v>
          </cell>
          <cell r="S831">
            <v>6708.02304</v>
          </cell>
          <cell r="T831">
            <v>7507.5123199999998</v>
          </cell>
          <cell r="U831">
            <v>11692.36672</v>
          </cell>
          <cell r="V831">
            <v>13504.6656</v>
          </cell>
          <cell r="W831">
            <v>15632.70976</v>
          </cell>
          <cell r="X831">
            <v>16608</v>
          </cell>
          <cell r="Y831">
            <v>15032.351360000001</v>
          </cell>
          <cell r="Z831">
            <v>15056.81408</v>
          </cell>
          <cell r="AA831">
            <v>13272.4416</v>
          </cell>
          <cell r="AB831">
            <v>10760.283519999999</v>
          </cell>
          <cell r="AC831">
            <v>7247.5007999999998</v>
          </cell>
          <cell r="AD831">
            <v>5591.2294400000001</v>
          </cell>
          <cell r="AE831">
            <v>142505.91432000004</v>
          </cell>
          <cell r="AF831">
            <v>6883.0713600000008</v>
          </cell>
          <cell r="AG831">
            <v>7978.5664199999992</v>
          </cell>
          <cell r="AH831">
            <v>11997.457560000001</v>
          </cell>
          <cell r="AI831">
            <v>13857.089400000001</v>
          </cell>
          <cell r="AJ831">
            <v>16040.59908</v>
          </cell>
          <cell r="AK831">
            <v>17041.325400000002</v>
          </cell>
          <cell r="AL831">
            <v>15424.589400000001</v>
          </cell>
          <cell r="AM831">
            <v>15449.73474</v>
          </cell>
          <cell r="AN831">
            <v>13618.756800000001</v>
          </cell>
          <cell r="AO831">
            <v>11041.05486</v>
          </cell>
          <cell r="AP831">
            <v>7436.5829999999996</v>
          </cell>
          <cell r="AQ831">
            <v>5737.0863000000008</v>
          </cell>
          <cell r="AR831">
            <v>143664.04180999997</v>
          </cell>
          <cell r="AS831">
            <v>6952.4044100000001</v>
          </cell>
          <cell r="AT831">
            <v>7781.0476800000024</v>
          </cell>
          <cell r="AU831">
            <v>12118.360350000001</v>
          </cell>
          <cell r="AV831">
            <v>13996.695300000001</v>
          </cell>
          <cell r="AW831">
            <v>16202.282370000001</v>
          </cell>
          <cell r="AX831">
            <v>17213.097300000001</v>
          </cell>
          <cell r="AY831">
            <v>15580.01317</v>
          </cell>
          <cell r="AZ831">
            <v>15605.394110000003</v>
          </cell>
          <cell r="BA831">
            <v>13756.017900000001</v>
          </cell>
          <cell r="BB831">
            <v>11152.285340000002</v>
          </cell>
          <cell r="BC831">
            <v>7511.5308000000005</v>
          </cell>
          <cell r="BD831">
            <v>5794.9130800000003</v>
          </cell>
          <cell r="BE831">
            <v>149346.15850000002</v>
          </cell>
          <cell r="BF831">
            <v>7227.4237000000003</v>
          </cell>
          <cell r="BG831">
            <v>8088.7828000000009</v>
          </cell>
          <cell r="BH831">
            <v>12597.6963</v>
          </cell>
          <cell r="BI831">
            <v>14550.27</v>
          </cell>
          <cell r="BJ831">
            <v>16843.127700000001</v>
          </cell>
          <cell r="BK831">
            <v>17893.848000000002</v>
          </cell>
          <cell r="BL831">
            <v>16196.229000000003</v>
          </cell>
          <cell r="BM831">
            <v>16222.572800000002</v>
          </cell>
          <cell r="BN831">
            <v>14300.076000000001</v>
          </cell>
          <cell r="BO831">
            <v>11593.3986</v>
          </cell>
          <cell r="BP831">
            <v>7808.6400000000012</v>
          </cell>
          <cell r="BQ831">
            <v>6024.0936000000002</v>
          </cell>
          <cell r="BR831">
            <v>150722.26125000001</v>
          </cell>
          <cell r="BS831">
            <v>7294.0259600000009</v>
          </cell>
          <cell r="BT831">
            <v>8163.3045200000006</v>
          </cell>
          <cell r="BU831">
            <v>12713.746350000003</v>
          </cell>
          <cell r="BV831">
            <v>14684.326500000003</v>
          </cell>
          <cell r="BW831">
            <v>16998.300990000003</v>
          </cell>
          <cell r="BX831">
            <v>18058.736400000002</v>
          </cell>
          <cell r="BY831">
            <v>16345.506400000002</v>
          </cell>
          <cell r="BZ831">
            <v>16372.028450000002</v>
          </cell>
          <cell r="CA831">
            <v>14431.857600000003</v>
          </cell>
          <cell r="CB831">
            <v>11700.229870000001</v>
          </cell>
          <cell r="CC831">
            <v>7880.5740000000005</v>
          </cell>
          <cell r="CD831">
            <v>6079.6242100000009</v>
          </cell>
          <cell r="CE831">
            <v>152375.14800000002</v>
          </cell>
          <cell r="CF831">
            <v>7359.796800000001</v>
          </cell>
          <cell r="CG831">
            <v>8531.0460000000003</v>
          </cell>
          <cell r="CH831">
            <v>12828.330720000002</v>
          </cell>
          <cell r="CI831">
            <v>14816.736000000001</v>
          </cell>
          <cell r="CJ831">
            <v>17151.536160000003</v>
          </cell>
          <cell r="CK831">
            <v>18221.565600000002</v>
          </cell>
          <cell r="CL831">
            <v>16492.806</v>
          </cell>
          <cell r="CM831">
            <v>16519.634640000004</v>
          </cell>
          <cell r="CN831">
            <v>14561.9424</v>
          </cell>
          <cell r="CO831">
            <v>11805.69528</v>
          </cell>
          <cell r="CP831">
            <v>7951.6296000000011</v>
          </cell>
          <cell r="CQ831">
            <v>6134.4288000000015</v>
          </cell>
          <cell r="CR831">
            <v>157625.74725000001</v>
          </cell>
          <cell r="CS831">
            <v>7628.0925000000007</v>
          </cell>
          <cell r="CT831">
            <v>8537.2350000000006</v>
          </cell>
          <cell r="CU831">
            <v>13296.09375</v>
          </cell>
          <cell r="CV831">
            <v>15356.9025</v>
          </cell>
          <cell r="CW831">
            <v>17776.880250000002</v>
          </cell>
          <cell r="CX831">
            <v>18885.892499999998</v>
          </cell>
          <cell r="CY831">
            <v>17094.120750000002</v>
          </cell>
          <cell r="CZ831">
            <v>17121.997500000001</v>
          </cell>
          <cell r="DA831">
            <v>15092.842500000001</v>
          </cell>
          <cell r="DB831">
            <v>12236.102999999999</v>
          </cell>
          <cell r="DC831">
            <v>8241.5025000000005</v>
          </cell>
          <cell r="DD831">
            <v>6358.0844999999999</v>
          </cell>
          <cell r="DE831">
            <v>158928.67984</v>
          </cell>
          <cell r="DF831">
            <v>7691.1620000000003</v>
          </cell>
          <cell r="DG831">
            <v>8607.8025600000001</v>
          </cell>
          <cell r="DH831">
            <v>13405.969840000002</v>
          </cell>
          <cell r="DI831">
            <v>15483.8904</v>
          </cell>
          <cell r="DJ831">
            <v>17923.78832</v>
          </cell>
          <cell r="DK831">
            <v>19042.0128</v>
          </cell>
          <cell r="DL831">
            <v>17235.459360000001</v>
          </cell>
          <cell r="DM831">
            <v>17263.4722</v>
          </cell>
          <cell r="DN831">
            <v>15217.540800000001</v>
          </cell>
          <cell r="DO831">
            <v>12337.28824</v>
          </cell>
          <cell r="DP831">
            <v>8309.6880000000001</v>
          </cell>
          <cell r="DQ831">
            <v>6410.6053199999997</v>
          </cell>
          <cell r="DR831">
            <v>162295.38468000002</v>
          </cell>
          <cell r="DS831">
            <v>7854.0750600000001</v>
          </cell>
          <cell r="DT831">
            <v>8790.1195200000002</v>
          </cell>
          <cell r="DU831">
            <v>13689.91806</v>
          </cell>
          <cell r="DV831">
            <v>15811.871400000002</v>
          </cell>
          <cell r="DW831">
            <v>18303.510420000002</v>
          </cell>
          <cell r="DX831">
            <v>19445.4234</v>
          </cell>
          <cell r="DY831">
            <v>17600.525280000002</v>
          </cell>
          <cell r="DZ831">
            <v>17629.17858</v>
          </cell>
          <cell r="EA831">
            <v>15539.986800000002</v>
          </cell>
          <cell r="EB831">
            <v>12598.602120000001</v>
          </cell>
          <cell r="EC831">
            <v>8485.7291999999998</v>
          </cell>
          <cell r="ED831">
            <v>6546.444840000001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1.5714500000000022</v>
          </cell>
          <cell r="DS841">
            <v>0</v>
          </cell>
          <cell r="DT841">
            <v>0</v>
          </cell>
          <cell r="DU841">
            <v>0</v>
          </cell>
          <cell r="DV841">
            <v>1.5714500000000022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1.1991521085995771E-2</v>
          </cell>
          <cell r="G842">
            <v>1.4496192486191717E-2</v>
          </cell>
          <cell r="H842">
            <v>8.8920827013048154E-3</v>
          </cell>
          <cell r="I842">
            <v>0</v>
          </cell>
          <cell r="J842">
            <v>0.16120411293394454</v>
          </cell>
          <cell r="K842">
            <v>-4.2548190803696428E-2</v>
          </cell>
          <cell r="L842">
            <v>5.2619845895517159E-2</v>
          </cell>
          <cell r="M842">
            <v>-0.27887507117283761</v>
          </cell>
          <cell r="N842">
            <v>-0.22674601774773251</v>
          </cell>
          <cell r="O842">
            <v>2.8128556448578479E-2</v>
          </cell>
          <cell r="P842">
            <v>7.1000868735321632E-2</v>
          </cell>
          <cell r="Q842">
            <v>5.3969750204476696E-2</v>
          </cell>
          <cell r="R842">
            <v>-7.3004600803871611E-2</v>
          </cell>
          <cell r="S842">
            <v>1.7328609838507703E-2</v>
          </cell>
          <cell r="T842">
            <v>2.2880705623155251E-2</v>
          </cell>
          <cell r="U842">
            <v>3.7224758530530977E-2</v>
          </cell>
          <cell r="V842">
            <v>0</v>
          </cell>
          <cell r="W842">
            <v>1.8048031345713866E-2</v>
          </cell>
          <cell r="X842">
            <v>-0.12099926871008648</v>
          </cell>
          <cell r="Y842">
            <v>-0.74259772424514026</v>
          </cell>
          <cell r="Z842">
            <v>-0.14011887260998535</v>
          </cell>
          <cell r="AA842">
            <v>-1.2166085588322773E-2</v>
          </cell>
          <cell r="AB842">
            <v>-9.7778663697667412E-4</v>
          </cell>
          <cell r="AC842">
            <v>3.5929372806190685E-2</v>
          </cell>
          <cell r="AD842">
            <v>9.3930499999395067E-3</v>
          </cell>
          <cell r="AE842">
            <v>-2.1467868284831937E-2</v>
          </cell>
          <cell r="AF842">
            <v>3.2593650021180309E-2</v>
          </cell>
          <cell r="AG842">
            <v>-4.602963519929304E-2</v>
          </cell>
          <cell r="AH842">
            <v>-5.3329981846918173E-2</v>
          </cell>
          <cell r="AI842">
            <v>0</v>
          </cell>
          <cell r="AJ842">
            <v>4.3000875095057012E-2</v>
          </cell>
          <cell r="AK842">
            <v>-6.7880027419562339E-2</v>
          </cell>
          <cell r="AL842">
            <v>-4.5855907876589441E-2</v>
          </cell>
          <cell r="AM842">
            <v>-0.1116596224579709</v>
          </cell>
          <cell r="AN842">
            <v>5.9464015132210335E-2</v>
          </cell>
          <cell r="AO842">
            <v>-2.7146524027731544E-2</v>
          </cell>
          <cell r="AP842">
            <v>-3.4061725537817722E-2</v>
          </cell>
          <cell r="AQ842">
            <v>-6.7095353005512948E-3</v>
          </cell>
          <cell r="AR842">
            <v>-1.330290267783063E-2</v>
          </cell>
          <cell r="AS842">
            <v>-2.6620113579539861E-2</v>
          </cell>
          <cell r="AT842">
            <v>4.5376291907583521E-2</v>
          </cell>
          <cell r="AU842">
            <v>-1.564503579007237E-2</v>
          </cell>
          <cell r="AV842">
            <v>0</v>
          </cell>
          <cell r="AW842">
            <v>-1.1878621551758783E-2</v>
          </cell>
          <cell r="AX842">
            <v>-2.6416791207108048E-2</v>
          </cell>
          <cell r="AY842">
            <v>-1.4924451852390774E-2</v>
          </cell>
          <cell r="AZ842">
            <v>-3.0423347161864456E-2</v>
          </cell>
          <cell r="BA842">
            <v>-5.29604411908835E-3</v>
          </cell>
          <cell r="BB842">
            <v>-3.9565705464937651E-2</v>
          </cell>
          <cell r="BC842">
            <v>-2.3765367992666597E-2</v>
          </cell>
          <cell r="BD842">
            <v>-1.04756453221313E-2</v>
          </cell>
          <cell r="BE842">
            <v>-1.1133302078849994E-2</v>
          </cell>
          <cell r="BF842">
            <v>-6.8642473475080124E-3</v>
          </cell>
          <cell r="BG842">
            <v>-3.8597041473312999E-2</v>
          </cell>
          <cell r="BH842">
            <v>-7.1918469043907862E-3</v>
          </cell>
          <cell r="BI842">
            <v>-1.0332966616079631E-2</v>
          </cell>
          <cell r="BJ842">
            <v>-2.0967295564130239E-2</v>
          </cell>
          <cell r="BK842">
            <v>-2.3145697372569884E-2</v>
          </cell>
          <cell r="BL842">
            <v>-2.0838031225714815E-2</v>
          </cell>
          <cell r="BM842">
            <v>-1.1042424651392935E-2</v>
          </cell>
          <cell r="BN842">
            <v>-4.3329661258191265E-3</v>
          </cell>
          <cell r="BO842">
            <v>2.4632046229061899E-2</v>
          </cell>
          <cell r="BP842">
            <v>-1.2358694081648025E-2</v>
          </cell>
          <cell r="BQ842">
            <v>-2.5604598126811595E-3</v>
          </cell>
          <cell r="BR842">
            <v>-3.2162386234691809E-2</v>
          </cell>
          <cell r="BS842">
            <v>-1.8999852594511424E-2</v>
          </cell>
          <cell r="BT842">
            <v>-4.3363822693173404E-2</v>
          </cell>
          <cell r="BU842">
            <v>-1.0109287577229509E-2</v>
          </cell>
          <cell r="BV842">
            <v>-1.0124863221765423E-2</v>
          </cell>
          <cell r="BW842">
            <v>-1.9132944188530843E-2</v>
          </cell>
          <cell r="BX842">
            <v>-2.9173981163204132E-3</v>
          </cell>
          <cell r="BY842">
            <v>-2.2196518216297534E-2</v>
          </cell>
          <cell r="BZ842">
            <v>-1.1765893771510605E-2</v>
          </cell>
          <cell r="CA842">
            <v>-0.19496594759910124</v>
          </cell>
          <cell r="CB842">
            <v>-1.4447066377396567E-2</v>
          </cell>
          <cell r="CC842">
            <v>-2.6540941342286573E-2</v>
          </cell>
          <cell r="CD842">
            <v>-1.1384099118163959E-2</v>
          </cell>
          <cell r="CE842">
            <v>-1.7628102400930601E-2</v>
          </cell>
          <cell r="CF842">
            <v>-2.7768962154432586E-2</v>
          </cell>
          <cell r="CG842">
            <v>8.0209500226544606E-3</v>
          </cell>
          <cell r="CH842">
            <v>-3.5621760028512028E-2</v>
          </cell>
          <cell r="CI842">
            <v>1.2486675650844603E-2</v>
          </cell>
          <cell r="CJ842">
            <v>-9.1857152430669942E-3</v>
          </cell>
          <cell r="CK842">
            <v>-2.884237105948273E-2</v>
          </cell>
          <cell r="CL842">
            <v>-4.0006500167180548E-2</v>
          </cell>
          <cell r="CM842">
            <v>-1.4981112759677728E-2</v>
          </cell>
          <cell r="CN842">
            <v>-9.2315663404605175E-3</v>
          </cell>
          <cell r="CO842">
            <v>-2.4373509934246584E-2</v>
          </cell>
          <cell r="CP842">
            <v>-1.8869052658956775E-2</v>
          </cell>
          <cell r="CQ842">
            <v>-2.3164304138621361E-2</v>
          </cell>
          <cell r="CR842">
            <v>-1.6657862749621444E-2</v>
          </cell>
          <cell r="CS842">
            <v>3.6073963730025582E-3</v>
          </cell>
          <cell r="CT842">
            <v>-2.0371872630708054E-2</v>
          </cell>
          <cell r="CU842">
            <v>-2.0287935017922365E-2</v>
          </cell>
          <cell r="CV842">
            <v>7.2658394236775337E-3</v>
          </cell>
          <cell r="CW842">
            <v>-1.4406266297367409E-2</v>
          </cell>
          <cell r="CX842">
            <v>-2.4743503522756782E-2</v>
          </cell>
          <cell r="CY842">
            <v>-3.7482251341700135E-2</v>
          </cell>
          <cell r="CZ842">
            <v>-2.5029678325893201E-2</v>
          </cell>
          <cell r="DA842">
            <v>-1.5692541911569435E-3</v>
          </cell>
          <cell r="DB842">
            <v>-3.2230335812865718E-2</v>
          </cell>
          <cell r="DC842">
            <v>-1.3486501590687539E-2</v>
          </cell>
          <cell r="DD842">
            <v>-2.1159990061029532E-2</v>
          </cell>
          <cell r="DE842">
            <v>-2.1852905612833595E-2</v>
          </cell>
          <cell r="DF842">
            <v>-1.9426041130017779E-2</v>
          </cell>
          <cell r="DG842">
            <v>-3.3559713605910702E-2</v>
          </cell>
          <cell r="DH842">
            <v>-2.6117991056821666E-2</v>
          </cell>
          <cell r="DI842">
            <v>-3.1480527634357713E-3</v>
          </cell>
          <cell r="DJ842">
            <v>-7.9973962432475787E-3</v>
          </cell>
          <cell r="DK842">
            <v>-1.9317905807234581E-3</v>
          </cell>
          <cell r="DL842">
            <v>-3.586019527961426E-2</v>
          </cell>
          <cell r="DM842">
            <v>-5.9244386503522151E-2</v>
          </cell>
          <cell r="DN842">
            <v>-3.8675424128982172E-3</v>
          </cell>
          <cell r="DO842">
            <v>-2.9538633182891516E-2</v>
          </cell>
          <cell r="DP842">
            <v>-2.7260822100974025E-2</v>
          </cell>
          <cell r="DQ842">
            <v>-1.4282302493935362E-2</v>
          </cell>
          <cell r="DR842">
            <v>6.3021912149316961E-3</v>
          </cell>
          <cell r="DS842">
            <v>-2.4180835142274759E-2</v>
          </cell>
          <cell r="DT842">
            <v>-2.7665655491659891E-2</v>
          </cell>
          <cell r="DU842">
            <v>-2.2865937439032535E-2</v>
          </cell>
          <cell r="DV842">
            <v>6.3021912149316961E-3</v>
          </cell>
          <cell r="DW842">
            <v>-2.2192261699444771E-2</v>
          </cell>
          <cell r="DX842">
            <v>-5.2987652408134522E-2</v>
          </cell>
          <cell r="DY842">
            <v>-3.8896923036247699E-2</v>
          </cell>
          <cell r="DZ842">
            <v>-4.9991884866020797E-2</v>
          </cell>
          <cell r="EA842">
            <v>-1.1970703845939568E-2</v>
          </cell>
          <cell r="EB842">
            <v>-1.8967928612138252E-2</v>
          </cell>
          <cell r="EC842">
            <v>-1.281160339144094E-2</v>
          </cell>
          <cell r="ED842">
            <v>-1.3490562032458797E-2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17.823230144670106</v>
          </cell>
          <cell r="DS843">
            <v>0</v>
          </cell>
          <cell r="DT843">
            <v>0</v>
          </cell>
          <cell r="DU843">
            <v>0</v>
          </cell>
          <cell r="DV843">
            <v>17.823230144670106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1.9474729191593099E-3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-0.19576938813933964</v>
          </cell>
          <cell r="N846">
            <v>0</v>
          </cell>
          <cell r="O846">
            <v>0</v>
          </cell>
          <cell r="P846">
            <v>0</v>
          </cell>
          <cell r="Q846">
            <v>7.0679018295287221E-2</v>
          </cell>
          <cell r="R846">
            <v>-2.5638927356990471E-2</v>
          </cell>
          <cell r="S846">
            <v>-3.9625677515680024E-3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-0.24739661790630407</v>
          </cell>
          <cell r="AA846">
            <v>0</v>
          </cell>
          <cell r="AB846">
            <v>0</v>
          </cell>
          <cell r="AC846">
            <v>0</v>
          </cell>
          <cell r="AD846">
            <v>-5.630794262601313E-2</v>
          </cell>
          <cell r="AE846">
            <v>-9.8968131091433653E-3</v>
          </cell>
          <cell r="AF846">
            <v>-8.7587767517359083E-2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-3.1173989792360857E-2</v>
          </cell>
          <cell r="AR846">
            <v>0</v>
          </cell>
          <cell r="AS846">
            <v>-2.2562993390756958E-2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-1.6374315818079577E-2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-1.5211345785026253E-2</v>
          </cell>
          <cell r="BN846">
            <v>-1.7713535372827494E-2</v>
          </cell>
          <cell r="BO846">
            <v>0</v>
          </cell>
          <cell r="BP846">
            <v>0</v>
          </cell>
          <cell r="BQ846">
            <v>-2.8903985365751339E-2</v>
          </cell>
          <cell r="BR846">
            <v>-1.7253207187912789E-2</v>
          </cell>
          <cell r="BS846">
            <v>-2.9270630150506349E-2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-2.8332392854380828E-2</v>
          </cell>
          <cell r="CA846">
            <v>-7.4414509353033509E-3</v>
          </cell>
          <cell r="CB846">
            <v>0</v>
          </cell>
          <cell r="CC846">
            <v>-1.5507491480192925E-2</v>
          </cell>
          <cell r="CD846">
            <v>-1.9252892996469484E-2</v>
          </cell>
          <cell r="CE846">
            <v>-1.5408770283861895E-2</v>
          </cell>
          <cell r="CF846">
            <v>-1.4891390249697878E-2</v>
          </cell>
          <cell r="CG846">
            <v>-1.7318792474796396E-2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-2.1693944356126593E-2</v>
          </cell>
          <cell r="CN846">
            <v>-1.0766272017658451E-2</v>
          </cell>
          <cell r="CO846">
            <v>-1.2563932673653966E-2</v>
          </cell>
          <cell r="CP846">
            <v>2.160751994417609E-2</v>
          </cell>
          <cell r="CQ846">
            <v>-1.9747856527686736E-2</v>
          </cell>
          <cell r="CR846">
            <v>-1.4383942612075096E-2</v>
          </cell>
          <cell r="CS846">
            <v>3.6045064993857068E-3</v>
          </cell>
          <cell r="CT846">
            <v>-1.4692131392639141E-2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-4.0786135891220709E-2</v>
          </cell>
          <cell r="CZ846">
            <v>-2.2337459370682211E-2</v>
          </cell>
          <cell r="DA846">
            <v>-1.6703651312077739E-2</v>
          </cell>
          <cell r="DB846">
            <v>-5.462646179221764E-3</v>
          </cell>
          <cell r="DC846">
            <v>-1.4152088909217042E-2</v>
          </cell>
          <cell r="DD846">
            <v>-1.5890943557657522E-2</v>
          </cell>
          <cell r="DE846">
            <v>-7.7944400052807339E-3</v>
          </cell>
          <cell r="DF846">
            <v>-7.1722973682426527E-3</v>
          </cell>
          <cell r="DG846">
            <v>-9.2077499602076784E-3</v>
          </cell>
          <cell r="DH846">
            <v>-2.0023019649819673E-2</v>
          </cell>
          <cell r="DI846">
            <v>0</v>
          </cell>
          <cell r="DJ846">
            <v>0</v>
          </cell>
          <cell r="DK846">
            <v>0</v>
          </cell>
          <cell r="DL846">
            <v>-2.3832642621709255E-2</v>
          </cell>
          <cell r="DM846">
            <v>-2.6972572525021832E-2</v>
          </cell>
          <cell r="DN846">
            <v>-1.0647215663816212E-2</v>
          </cell>
          <cell r="DO846">
            <v>-4.1708127806217021E-3</v>
          </cell>
          <cell r="DP846">
            <v>-1.7350697543204063E-2</v>
          </cell>
          <cell r="DQ846">
            <v>-7.7944400052807339E-3</v>
          </cell>
          <cell r="DR846">
            <v>-1.4227644811631635E-2</v>
          </cell>
          <cell r="DS846">
            <v>-1.0213829065545355E-2</v>
          </cell>
          <cell r="DT846">
            <v>-6.1479577270944219E-3</v>
          </cell>
          <cell r="DU846">
            <v>-1.4695863504517348E-2</v>
          </cell>
          <cell r="DV846">
            <v>0</v>
          </cell>
          <cell r="DW846">
            <v>0</v>
          </cell>
          <cell r="DX846">
            <v>0</v>
          </cell>
          <cell r="DY846">
            <v>-3.3921095514006794E-2</v>
          </cell>
          <cell r="DZ846">
            <v>-4.5425896071343175E-2</v>
          </cell>
          <cell r="EA846">
            <v>-1.0205304411869065E-2</v>
          </cell>
          <cell r="EB846">
            <v>-5.786527352064752E-3</v>
          </cell>
          <cell r="EC846">
            <v>-7.7919711037885975E-3</v>
          </cell>
          <cell r="ED846">
            <v>-1.4227644811629858E-2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-0.50306522299927536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-0.50306522299927536</v>
          </cell>
          <cell r="BR847">
            <v>-1.65622838726091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-1.65622838726091</v>
          </cell>
          <cell r="CE847">
            <v>-0.38399404875882226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-0.38399404875882226</v>
          </cell>
          <cell r="CR847">
            <v>-0.32371080396885077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-0.32371080396885077</v>
          </cell>
          <cell r="DE847">
            <v>-0.12754594026995392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-0.12754594026995392</v>
          </cell>
          <cell r="DR847">
            <v>-0.17755042188142056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-0.17755042188142056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-0.50306522299927536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-0.50306522299927536</v>
          </cell>
          <cell r="BR848">
            <v>-1.65622838726091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-1.65622838726091</v>
          </cell>
          <cell r="CE848">
            <v>-0.38399404875882226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-0.38399404875882226</v>
          </cell>
          <cell r="CR848">
            <v>-0.32371080396885077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-0.32371080396885077</v>
          </cell>
          <cell r="DE848">
            <v>-0.12754594026995392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-0.12754594026995392</v>
          </cell>
          <cell r="DR848">
            <v>17.645679722788714</v>
          </cell>
          <cell r="DS848">
            <v>0</v>
          </cell>
          <cell r="DT848">
            <v>0</v>
          </cell>
          <cell r="DU848">
            <v>0</v>
          </cell>
          <cell r="DV848">
            <v>17.823230144670106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-0.17755042188142056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7">
          <cell r="F857">
            <v>6636.4111799999955</v>
          </cell>
          <cell r="G857">
            <v>7427.3572799999965</v>
          </cell>
          <cell r="H857">
            <v>11567.482289999985</v>
          </cell>
          <cell r="I857">
            <v>13360.4856</v>
          </cell>
          <cell r="J857">
            <v>15465.74841</v>
          </cell>
          <cell r="K857">
            <v>16430.6394</v>
          </cell>
          <cell r="L857">
            <v>14871.821580000003</v>
          </cell>
          <cell r="M857">
            <v>14895.999719999993</v>
          </cell>
          <cell r="N857">
            <v>13130.699399999998</v>
          </cell>
          <cell r="O857">
            <v>10645.373340000006</v>
          </cell>
          <cell r="P857">
            <v>7170.130799999999</v>
          </cell>
          <cell r="Q857">
            <v>5531.4623699999938</v>
          </cell>
          <cell r="R857">
            <v>138613.89824000001</v>
          </cell>
          <cell r="S857">
            <v>6708.02304</v>
          </cell>
          <cell r="T857">
            <v>7507.5123199999944</v>
          </cell>
          <cell r="U857">
            <v>11692.366720000005</v>
          </cell>
          <cell r="V857">
            <v>13504.665600000008</v>
          </cell>
          <cell r="W857">
            <v>15632.709760000012</v>
          </cell>
          <cell r="X857">
            <v>16608</v>
          </cell>
          <cell r="Y857">
            <v>15032.351360000001</v>
          </cell>
          <cell r="Z857">
            <v>15056.814079999996</v>
          </cell>
          <cell r="AA857">
            <v>13272.441600000006</v>
          </cell>
          <cell r="AB857">
            <v>10760.283519999997</v>
          </cell>
          <cell r="AC857">
            <v>7247.5007999999943</v>
          </cell>
          <cell r="AD857">
            <v>5591.2294399999955</v>
          </cell>
          <cell r="AE857">
            <v>142505.91431999998</v>
          </cell>
          <cell r="AF857">
            <v>6883.0713600000017</v>
          </cell>
          <cell r="AG857">
            <v>7978.5664200000028</v>
          </cell>
          <cell r="AH857">
            <v>11997.45756000001</v>
          </cell>
          <cell r="AI857">
            <v>13857.089399999997</v>
          </cell>
          <cell r="AJ857">
            <v>16040.599080000015</v>
          </cell>
          <cell r="AK857">
            <v>17041.325400000002</v>
          </cell>
          <cell r="AL857">
            <v>15424.589399999997</v>
          </cell>
          <cell r="AM857">
            <v>15449.73474</v>
          </cell>
          <cell r="AN857">
            <v>13618.756800000003</v>
          </cell>
          <cell r="AO857">
            <v>11041.054859999989</v>
          </cell>
          <cell r="AP857">
            <v>7436.5829999999987</v>
          </cell>
          <cell r="AQ857">
            <v>5737.0862999999954</v>
          </cell>
          <cell r="AR857">
            <v>143664.04180999985</v>
          </cell>
          <cell r="AS857">
            <v>6952.4044100000174</v>
          </cell>
          <cell r="AT857">
            <v>7781.0476800000179</v>
          </cell>
          <cell r="AU857">
            <v>12118.360349999974</v>
          </cell>
          <cell r="AV857">
            <v>13996.695300000021</v>
          </cell>
          <cell r="AW857">
            <v>16202.282370000001</v>
          </cell>
          <cell r="AX857">
            <v>17213.097299999994</v>
          </cell>
          <cell r="AY857">
            <v>15580.013169999991</v>
          </cell>
          <cell r="AZ857">
            <v>15605.394109999994</v>
          </cell>
          <cell r="BA857">
            <v>13756.017900000006</v>
          </cell>
          <cell r="BB857">
            <v>11152.285340000002</v>
          </cell>
          <cell r="BC857">
            <v>7511.5308000000077</v>
          </cell>
          <cell r="BD857">
            <v>5794.9130800000275</v>
          </cell>
          <cell r="BE857">
            <v>149345.6554347761</v>
          </cell>
          <cell r="BF857">
            <v>7227.4236999999266</v>
          </cell>
          <cell r="BG857">
            <v>8088.7827999999863</v>
          </cell>
          <cell r="BH857">
            <v>12597.696300000011</v>
          </cell>
          <cell r="BI857">
            <v>14550.270000000019</v>
          </cell>
          <cell r="BJ857">
            <v>16843.127700000012</v>
          </cell>
          <cell r="BK857">
            <v>17893.847999999998</v>
          </cell>
          <cell r="BL857">
            <v>16196.228999999992</v>
          </cell>
          <cell r="BM857">
            <v>16222.572799999994</v>
          </cell>
          <cell r="BN857">
            <v>14300.076000000001</v>
          </cell>
          <cell r="BO857">
            <v>11593.398599999957</v>
          </cell>
          <cell r="BP857">
            <v>7808.6400000001304</v>
          </cell>
          <cell r="BQ857">
            <v>6023.5905347769149</v>
          </cell>
          <cell r="BR857">
            <v>150720.60502161272</v>
          </cell>
          <cell r="BS857">
            <v>7294.025959999999</v>
          </cell>
          <cell r="BT857">
            <v>8163.3045200000051</v>
          </cell>
          <cell r="BU857">
            <v>12713.74635000003</v>
          </cell>
          <cell r="BV857">
            <v>14684.326500000025</v>
          </cell>
          <cell r="BW857">
            <v>16998.300990000018</v>
          </cell>
          <cell r="BX857">
            <v>18058.736399999994</v>
          </cell>
          <cell r="BY857">
            <v>16345.506400000013</v>
          </cell>
          <cell r="BZ857">
            <v>16372.028450000013</v>
          </cell>
          <cell r="CA857">
            <v>14431.857599999988</v>
          </cell>
          <cell r="CB857">
            <v>11700.229869999981</v>
          </cell>
          <cell r="CC857">
            <v>7880.5740000000224</v>
          </cell>
          <cell r="CD857">
            <v>6077.9679816127755</v>
          </cell>
          <cell r="CE857">
            <v>152374.76400595065</v>
          </cell>
          <cell r="CF857">
            <v>7359.7968000001274</v>
          </cell>
          <cell r="CG857">
            <v>8531.045999999973</v>
          </cell>
          <cell r="CH857">
            <v>12828.330720000027</v>
          </cell>
          <cell r="CI857">
            <v>14816.735999999975</v>
          </cell>
          <cell r="CJ857">
            <v>17151.536160000018</v>
          </cell>
          <cell r="CK857">
            <v>18221.565600000002</v>
          </cell>
          <cell r="CL857">
            <v>16492.806000000011</v>
          </cell>
          <cell r="CM857">
            <v>16519.634640000004</v>
          </cell>
          <cell r="CN857">
            <v>14561.9424</v>
          </cell>
          <cell r="CO857">
            <v>11805.695279999985</v>
          </cell>
          <cell r="CP857">
            <v>7951.6295999999857</v>
          </cell>
          <cell r="CQ857">
            <v>6134.0448059511837</v>
          </cell>
          <cell r="CR857">
            <v>157625.42353919614</v>
          </cell>
          <cell r="CS857">
            <v>7628.0925000000279</v>
          </cell>
          <cell r="CT857">
            <v>8537.234999999986</v>
          </cell>
          <cell r="CU857">
            <v>13296.09375</v>
          </cell>
          <cell r="CV857">
            <v>15356.902500000026</v>
          </cell>
          <cell r="CW857">
            <v>17776.880250000046</v>
          </cell>
          <cell r="CX857">
            <v>18885.892500000016</v>
          </cell>
          <cell r="CY857">
            <v>17094.120750000002</v>
          </cell>
          <cell r="CZ857">
            <v>17121.997499999998</v>
          </cell>
          <cell r="DA857">
            <v>15092.842499999999</v>
          </cell>
          <cell r="DB857">
            <v>12236.103000000003</v>
          </cell>
          <cell r="DC857">
            <v>8241.5024999999441</v>
          </cell>
          <cell r="DD857">
            <v>6357.760789196007</v>
          </cell>
          <cell r="DE857">
            <v>158928.55229405966</v>
          </cell>
          <cell r="DF857">
            <v>7691.1620000000112</v>
          </cell>
          <cell r="DG857">
            <v>8607.8025599999819</v>
          </cell>
          <cell r="DH857">
            <v>13405.969839999976</v>
          </cell>
          <cell r="DI857">
            <v>15483.890399999975</v>
          </cell>
          <cell r="DJ857">
            <v>17923.788320000051</v>
          </cell>
          <cell r="DK857">
            <v>19042.012800000026</v>
          </cell>
          <cell r="DL857">
            <v>17235.459360000008</v>
          </cell>
          <cell r="DM857">
            <v>17263.472199999989</v>
          </cell>
          <cell r="DN857">
            <v>15217.540799999988</v>
          </cell>
          <cell r="DO857">
            <v>12337.288240000024</v>
          </cell>
          <cell r="DP857">
            <v>8309.6879999999655</v>
          </cell>
          <cell r="DQ857">
            <v>6410.4777740597492</v>
          </cell>
          <cell r="DR857">
            <v>162313.03035972361</v>
          </cell>
          <cell r="DS857">
            <v>7854.0750599999446</v>
          </cell>
          <cell r="DT857">
            <v>8790.1195200000075</v>
          </cell>
          <cell r="DU857">
            <v>13689.918059999996</v>
          </cell>
          <cell r="DV857">
            <v>15829.694630144688</v>
          </cell>
          <cell r="DW857">
            <v>18303.510420000006</v>
          </cell>
          <cell r="DX857">
            <v>19445.423399999971</v>
          </cell>
          <cell r="DY857">
            <v>17600.525280000002</v>
          </cell>
          <cell r="DZ857">
            <v>17629.178580000007</v>
          </cell>
          <cell r="EA857">
            <v>15539.986800000013</v>
          </cell>
          <cell r="EB857">
            <v>12598.602119999996</v>
          </cell>
          <cell r="EC857">
            <v>8485.7291999999434</v>
          </cell>
          <cell r="ED857">
            <v>6546.2672895782162</v>
          </cell>
        </row>
        <row r="859">
          <cell r="A859" t="str">
            <v>Additional Fixed Costs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J872" t="str">
            <v>Mills / kWh</v>
          </cell>
          <cell r="W872" t="str">
            <v>Mills / kWh</v>
          </cell>
          <cell r="AJ872" t="str">
            <v>Mills / kWh</v>
          </cell>
          <cell r="AW872" t="str">
            <v>Mills / kWh</v>
          </cell>
          <cell r="BJ872" t="str">
            <v>Mills / kWh</v>
          </cell>
          <cell r="BW872" t="str">
            <v>Mills / kWh</v>
          </cell>
          <cell r="CJ872" t="str">
            <v>Mills / kWh</v>
          </cell>
          <cell r="CW872" t="str">
            <v>Mills / kWh</v>
          </cell>
          <cell r="DJ872" t="str">
            <v>Mills / kWh</v>
          </cell>
          <cell r="DW872" t="str">
            <v>Mills / kWh</v>
          </cell>
        </row>
        <row r="873">
          <cell r="A873" t="str">
            <v>Special Sales For Resale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8">
          <cell r="F898">
            <v>0</v>
          </cell>
          <cell r="G898">
            <v>0</v>
          </cell>
          <cell r="H898">
            <v>0.01</v>
          </cell>
          <cell r="I898">
            <v>0</v>
          </cell>
          <cell r="J898">
            <v>-0.01</v>
          </cell>
          <cell r="K898">
            <v>0.05</v>
          </cell>
          <cell r="L898">
            <v>-0.01</v>
          </cell>
          <cell r="M898">
            <v>0.01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-0.01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-0.01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-0.01</v>
          </cell>
          <cell r="AK898">
            <v>0</v>
          </cell>
          <cell r="AL898">
            <v>-0.01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0.01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0.01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0.01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0.01</v>
          </cell>
          <cell r="DM898">
            <v>0.01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0.01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-0.01</v>
          </cell>
          <cell r="G899">
            <v>-0.02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0.01</v>
          </cell>
          <cell r="M899">
            <v>0.01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-0.01</v>
          </cell>
          <cell r="S899">
            <v>-0.01</v>
          </cell>
          <cell r="T899">
            <v>-0.01</v>
          </cell>
          <cell r="U899">
            <v>0</v>
          </cell>
          <cell r="V899">
            <v>0.01</v>
          </cell>
          <cell r="W899">
            <v>0</v>
          </cell>
          <cell r="X899">
            <v>0</v>
          </cell>
          <cell r="Y899">
            <v>0.01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0.01</v>
          </cell>
          <cell r="AH899">
            <v>0</v>
          </cell>
          <cell r="AI899">
            <v>0</v>
          </cell>
          <cell r="AJ899">
            <v>0.01</v>
          </cell>
          <cell r="AK899">
            <v>0</v>
          </cell>
          <cell r="AL899">
            <v>0.01</v>
          </cell>
          <cell r="AM899">
            <v>0.01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-0.01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0.01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0.01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0.01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0.01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0.04</v>
          </cell>
          <cell r="G900">
            <v>0.01</v>
          </cell>
          <cell r="H900">
            <v>0.09</v>
          </cell>
          <cell r="I900">
            <v>0.01</v>
          </cell>
          <cell r="J900">
            <v>0.02</v>
          </cell>
          <cell r="K900">
            <v>-0.01</v>
          </cell>
          <cell r="L900">
            <v>0.01</v>
          </cell>
          <cell r="M900">
            <v>0.03</v>
          </cell>
          <cell r="N900">
            <v>0.03</v>
          </cell>
          <cell r="O900">
            <v>-0.01</v>
          </cell>
          <cell r="P900">
            <v>0</v>
          </cell>
          <cell r="Q900">
            <v>-0.21</v>
          </cell>
          <cell r="R900">
            <v>-0.01</v>
          </cell>
          <cell r="S900">
            <v>0</v>
          </cell>
          <cell r="T900">
            <v>0</v>
          </cell>
          <cell r="U900">
            <v>0.02</v>
          </cell>
          <cell r="V900">
            <v>-0.17</v>
          </cell>
          <cell r="W900">
            <v>0.02</v>
          </cell>
          <cell r="X900">
            <v>0.02</v>
          </cell>
          <cell r="Y900">
            <v>0.06</v>
          </cell>
          <cell r="Z900">
            <v>0.06</v>
          </cell>
          <cell r="AA900">
            <v>0.02</v>
          </cell>
          <cell r="AB900">
            <v>0</v>
          </cell>
          <cell r="AC900">
            <v>0</v>
          </cell>
          <cell r="AD900">
            <v>0</v>
          </cell>
          <cell r="AE900">
            <v>-0.03</v>
          </cell>
          <cell r="AF900">
            <v>0</v>
          </cell>
          <cell r="AG900">
            <v>0</v>
          </cell>
          <cell r="AH900">
            <v>-0.03</v>
          </cell>
          <cell r="AI900">
            <v>-0.08</v>
          </cell>
          <cell r="AJ900">
            <v>-0.03</v>
          </cell>
          <cell r="AK900">
            <v>-0.04</v>
          </cell>
          <cell r="AL900">
            <v>-0.14000000000000001</v>
          </cell>
          <cell r="AM900">
            <v>0.01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-0.02</v>
          </cell>
          <cell r="AX900">
            <v>-0.02</v>
          </cell>
          <cell r="AY900">
            <v>-0.02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-0.01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-0.01</v>
          </cell>
          <cell r="BS900">
            <v>0</v>
          </cell>
          <cell r="BT900">
            <v>0</v>
          </cell>
          <cell r="BU900">
            <v>0</v>
          </cell>
          <cell r="BV900">
            <v>-0.03</v>
          </cell>
          <cell r="BW900">
            <v>-0.02</v>
          </cell>
          <cell r="BX900">
            <v>0</v>
          </cell>
          <cell r="BY900">
            <v>-0.01</v>
          </cell>
          <cell r="BZ900">
            <v>0</v>
          </cell>
          <cell r="CA900">
            <v>0.01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-0.03</v>
          </cell>
          <cell r="CK900">
            <v>-0.02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-0.04</v>
          </cell>
          <cell r="CX900">
            <v>-0.02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-0.01</v>
          </cell>
          <cell r="DK900">
            <v>-0.04</v>
          </cell>
          <cell r="DL900">
            <v>0</v>
          </cell>
          <cell r="DM900">
            <v>0.01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-0.01</v>
          </cell>
          <cell r="DX900">
            <v>-0.03</v>
          </cell>
          <cell r="DY900">
            <v>0</v>
          </cell>
          <cell r="DZ900">
            <v>0.01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-0.02</v>
          </cell>
          <cell r="G901">
            <v>-0.08</v>
          </cell>
          <cell r="H901">
            <v>-0.05</v>
          </cell>
          <cell r="I901">
            <v>-0.04</v>
          </cell>
          <cell r="J901">
            <v>-0.02</v>
          </cell>
          <cell r="K901">
            <v>0</v>
          </cell>
          <cell r="L901">
            <v>0.01</v>
          </cell>
          <cell r="M901">
            <v>0.01</v>
          </cell>
          <cell r="N901">
            <v>0</v>
          </cell>
          <cell r="O901">
            <v>0</v>
          </cell>
          <cell r="P901">
            <v>-0.02</v>
          </cell>
          <cell r="Q901">
            <v>-0.03</v>
          </cell>
          <cell r="R901">
            <v>-0.02</v>
          </cell>
          <cell r="S901">
            <v>-0.03</v>
          </cell>
          <cell r="T901">
            <v>-0.06</v>
          </cell>
          <cell r="U901">
            <v>-0.05</v>
          </cell>
          <cell r="V901">
            <v>-0.04</v>
          </cell>
          <cell r="W901">
            <v>-0.01</v>
          </cell>
          <cell r="X901">
            <v>0</v>
          </cell>
          <cell r="Y901">
            <v>0.01</v>
          </cell>
          <cell r="Z901">
            <v>0.01</v>
          </cell>
          <cell r="AA901">
            <v>0</v>
          </cell>
          <cell r="AB901">
            <v>0</v>
          </cell>
          <cell r="AC901">
            <v>-0.05</v>
          </cell>
          <cell r="AD901">
            <v>-0.02</v>
          </cell>
          <cell r="AE901">
            <v>0</v>
          </cell>
          <cell r="AF901">
            <v>-0.02</v>
          </cell>
          <cell r="AG901">
            <v>0</v>
          </cell>
          <cell r="AH901">
            <v>-0.01</v>
          </cell>
          <cell r="AI901">
            <v>0</v>
          </cell>
          <cell r="AJ901">
            <v>0</v>
          </cell>
          <cell r="AK901">
            <v>0</v>
          </cell>
          <cell r="AL901">
            <v>0.01</v>
          </cell>
          <cell r="AM901">
            <v>0</v>
          </cell>
          <cell r="AN901">
            <v>-0.01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-0.01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-0.08</v>
          </cell>
          <cell r="G902">
            <v>-7.0000000000000007E-2</v>
          </cell>
          <cell r="H902">
            <v>-0.06</v>
          </cell>
          <cell r="I902">
            <v>-0.01</v>
          </cell>
          <cell r="J902">
            <v>0</v>
          </cell>
          <cell r="K902">
            <v>0</v>
          </cell>
          <cell r="L902">
            <v>0.01</v>
          </cell>
          <cell r="M902">
            <v>0.01</v>
          </cell>
          <cell r="N902">
            <v>0</v>
          </cell>
          <cell r="O902">
            <v>-0.01</v>
          </cell>
          <cell r="P902">
            <v>-0.02</v>
          </cell>
          <cell r="Q902">
            <v>-0.02</v>
          </cell>
          <cell r="R902">
            <v>-0.01</v>
          </cell>
          <cell r="S902">
            <v>-0.02</v>
          </cell>
          <cell r="T902">
            <v>-0.02</v>
          </cell>
          <cell r="U902">
            <v>-0.02</v>
          </cell>
          <cell r="V902">
            <v>-0.01</v>
          </cell>
          <cell r="W902">
            <v>0</v>
          </cell>
          <cell r="X902">
            <v>0</v>
          </cell>
          <cell r="Y902">
            <v>0.01</v>
          </cell>
          <cell r="Z902">
            <v>0.01</v>
          </cell>
          <cell r="AA902">
            <v>0</v>
          </cell>
          <cell r="AB902">
            <v>-0.01</v>
          </cell>
          <cell r="AC902">
            <v>-0.02</v>
          </cell>
          <cell r="AD902">
            <v>-0.01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0.01</v>
          </cell>
          <cell r="AM902">
            <v>0.01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0.01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0.01</v>
          </cell>
          <cell r="CV902">
            <v>0</v>
          </cell>
          <cell r="CW902">
            <v>0</v>
          </cell>
          <cell r="CX902">
            <v>0</v>
          </cell>
          <cell r="CY902">
            <v>0.01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0.01</v>
          </cell>
          <cell r="DV902">
            <v>0.01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-0.1</v>
          </cell>
          <cell r="AF904">
            <v>0</v>
          </cell>
          <cell r="AG904">
            <v>0</v>
          </cell>
          <cell r="AH904">
            <v>0.01</v>
          </cell>
          <cell r="AI904">
            <v>7.0000000000000007E-2</v>
          </cell>
          <cell r="AJ904">
            <v>0.17</v>
          </cell>
          <cell r="AK904">
            <v>0.1</v>
          </cell>
          <cell r="AL904">
            <v>-0.28000000000000003</v>
          </cell>
          <cell r="AM904">
            <v>0.11</v>
          </cell>
          <cell r="AN904">
            <v>0.13</v>
          </cell>
          <cell r="AO904">
            <v>0.02</v>
          </cell>
          <cell r="AP904">
            <v>-0.05</v>
          </cell>
          <cell r="AQ904">
            <v>0.12</v>
          </cell>
          <cell r="AR904">
            <v>0.03</v>
          </cell>
          <cell r="AS904">
            <v>0.05</v>
          </cell>
          <cell r="AT904">
            <v>-0.02</v>
          </cell>
          <cell r="AU904">
            <v>0</v>
          </cell>
          <cell r="AV904">
            <v>0.02</v>
          </cell>
          <cell r="AW904">
            <v>0.02</v>
          </cell>
          <cell r="AX904">
            <v>0</v>
          </cell>
          <cell r="AY904">
            <v>0.08</v>
          </cell>
          <cell r="AZ904">
            <v>0.05</v>
          </cell>
          <cell r="BA904">
            <v>0.02</v>
          </cell>
          <cell r="BB904">
            <v>0.02</v>
          </cell>
          <cell r="BC904">
            <v>0.01</v>
          </cell>
          <cell r="BD904">
            <v>0.03</v>
          </cell>
          <cell r="BE904">
            <v>0.03</v>
          </cell>
          <cell r="BF904">
            <v>0.06</v>
          </cell>
          <cell r="BG904">
            <v>0.04</v>
          </cell>
          <cell r="BH904">
            <v>0</v>
          </cell>
          <cell r="BI904">
            <v>0.02</v>
          </cell>
          <cell r="BJ904">
            <v>0.01</v>
          </cell>
          <cell r="BK904">
            <v>0.01</v>
          </cell>
          <cell r="BL904">
            <v>0.04</v>
          </cell>
          <cell r="BM904">
            <v>0.06</v>
          </cell>
          <cell r="BN904">
            <v>0.02</v>
          </cell>
          <cell r="BO904">
            <v>0.01</v>
          </cell>
          <cell r="BP904">
            <v>0.02</v>
          </cell>
          <cell r="BQ904">
            <v>0.02</v>
          </cell>
          <cell r="BR904">
            <v>0.03</v>
          </cell>
          <cell r="BS904">
            <v>0.01</v>
          </cell>
          <cell r="BT904">
            <v>0.06</v>
          </cell>
          <cell r="BU904">
            <v>0.02</v>
          </cell>
          <cell r="BV904">
            <v>0.02</v>
          </cell>
          <cell r="BW904">
            <v>0.02</v>
          </cell>
          <cell r="BX904">
            <v>0</v>
          </cell>
          <cell r="BY904">
            <v>0</v>
          </cell>
          <cell r="BZ904">
            <v>0.05</v>
          </cell>
          <cell r="CA904">
            <v>0.05</v>
          </cell>
          <cell r="CB904">
            <v>0</v>
          </cell>
          <cell r="CC904">
            <v>0.02</v>
          </cell>
          <cell r="CD904">
            <v>0.05</v>
          </cell>
          <cell r="CE904">
            <v>0.03</v>
          </cell>
          <cell r="CF904">
            <v>0.03</v>
          </cell>
          <cell r="CG904">
            <v>0.06</v>
          </cell>
          <cell r="CH904">
            <v>0.01</v>
          </cell>
          <cell r="CI904">
            <v>0.03</v>
          </cell>
          <cell r="CJ904">
            <v>0.01</v>
          </cell>
          <cell r="CK904">
            <v>0.01</v>
          </cell>
          <cell r="CL904">
            <v>0.04</v>
          </cell>
          <cell r="CM904">
            <v>0.03</v>
          </cell>
          <cell r="CN904">
            <v>0.04</v>
          </cell>
          <cell r="CO904">
            <v>0.02</v>
          </cell>
          <cell r="CP904">
            <v>0.03</v>
          </cell>
          <cell r="CQ904">
            <v>0.01</v>
          </cell>
          <cell r="CR904">
            <v>0.04</v>
          </cell>
          <cell r="CS904">
            <v>0.04</v>
          </cell>
          <cell r="CT904">
            <v>0.05</v>
          </cell>
          <cell r="CU904">
            <v>0.01</v>
          </cell>
          <cell r="CV904">
            <v>0.01</v>
          </cell>
          <cell r="CW904">
            <v>0</v>
          </cell>
          <cell r="CX904">
            <v>0</v>
          </cell>
          <cell r="CY904">
            <v>0.01</v>
          </cell>
          <cell r="CZ904">
            <v>0.06</v>
          </cell>
          <cell r="DA904">
            <v>0.01</v>
          </cell>
          <cell r="DB904">
            <v>0.02</v>
          </cell>
          <cell r="DC904">
            <v>0.02</v>
          </cell>
          <cell r="DD904">
            <v>0.06</v>
          </cell>
          <cell r="DE904">
            <v>0.03</v>
          </cell>
          <cell r="DF904">
            <v>0.04</v>
          </cell>
          <cell r="DG904">
            <v>0.1</v>
          </cell>
          <cell r="DH904">
            <v>0.01</v>
          </cell>
          <cell r="DI904">
            <v>0.02</v>
          </cell>
          <cell r="DJ904">
            <v>0.01</v>
          </cell>
          <cell r="DK904">
            <v>0</v>
          </cell>
          <cell r="DL904">
            <v>-0.01</v>
          </cell>
          <cell r="DM904">
            <v>0.06</v>
          </cell>
          <cell r="DN904">
            <v>0.03</v>
          </cell>
          <cell r="DO904">
            <v>0.02</v>
          </cell>
          <cell r="DP904">
            <v>-0.01</v>
          </cell>
          <cell r="DQ904">
            <v>0.05</v>
          </cell>
          <cell r="DR904">
            <v>0.02</v>
          </cell>
          <cell r="DS904">
            <v>0.03</v>
          </cell>
          <cell r="DT904">
            <v>0.08</v>
          </cell>
          <cell r="DU904">
            <v>0.01</v>
          </cell>
          <cell r="DV904">
            <v>0.01</v>
          </cell>
          <cell r="DW904">
            <v>0</v>
          </cell>
          <cell r="DX904">
            <v>0</v>
          </cell>
          <cell r="DY904">
            <v>-0.03</v>
          </cell>
          <cell r="DZ904">
            <v>7.0000000000000007E-2</v>
          </cell>
          <cell r="EA904">
            <v>0.03</v>
          </cell>
          <cell r="EB904">
            <v>0.02</v>
          </cell>
          <cell r="EC904">
            <v>0.02</v>
          </cell>
          <cell r="ED904">
            <v>0.05</v>
          </cell>
        </row>
        <row r="906">
          <cell r="F906">
            <v>-0.03</v>
          </cell>
          <cell r="G906">
            <v>-0.04</v>
          </cell>
          <cell r="H906">
            <v>-0.03</v>
          </cell>
          <cell r="I906">
            <v>-0.01</v>
          </cell>
          <cell r="J906">
            <v>-0.01</v>
          </cell>
          <cell r="K906">
            <v>-0.02</v>
          </cell>
          <cell r="L906">
            <v>0.04</v>
          </cell>
          <cell r="M906">
            <v>0</v>
          </cell>
          <cell r="N906">
            <v>0</v>
          </cell>
          <cell r="O906">
            <v>-0.01</v>
          </cell>
          <cell r="P906">
            <v>-0.01</v>
          </cell>
          <cell r="Q906">
            <v>-0.06</v>
          </cell>
          <cell r="R906">
            <v>-0.01</v>
          </cell>
          <cell r="S906">
            <v>0</v>
          </cell>
          <cell r="T906">
            <v>-0.02</v>
          </cell>
          <cell r="U906">
            <v>-0.01</v>
          </cell>
          <cell r="V906">
            <v>-0.01</v>
          </cell>
          <cell r="W906">
            <v>0</v>
          </cell>
          <cell r="X906">
            <v>-0.01</v>
          </cell>
          <cell r="Y906">
            <v>0.09</v>
          </cell>
          <cell r="Z906">
            <v>0.01</v>
          </cell>
          <cell r="AA906">
            <v>-0.01</v>
          </cell>
          <cell r="AB906">
            <v>-0.01</v>
          </cell>
          <cell r="AC906">
            <v>-0.01</v>
          </cell>
          <cell r="AD906">
            <v>0</v>
          </cell>
          <cell r="AE906">
            <v>-0.05</v>
          </cell>
          <cell r="AF906">
            <v>0</v>
          </cell>
          <cell r="AG906">
            <v>0</v>
          </cell>
          <cell r="AH906">
            <v>-0.03</v>
          </cell>
          <cell r="AI906">
            <v>-0.06</v>
          </cell>
          <cell r="AJ906">
            <v>-0.12</v>
          </cell>
          <cell r="AK906">
            <v>-0.12</v>
          </cell>
          <cell r="AL906">
            <v>-0.04</v>
          </cell>
          <cell r="AM906">
            <v>-0.04</v>
          </cell>
          <cell r="AN906">
            <v>-7.0000000000000007E-2</v>
          </cell>
          <cell r="AO906">
            <v>-0.03</v>
          </cell>
          <cell r="AP906">
            <v>0</v>
          </cell>
          <cell r="AQ906">
            <v>0</v>
          </cell>
          <cell r="AR906">
            <v>-0.08</v>
          </cell>
          <cell r="AS906">
            <v>0</v>
          </cell>
          <cell r="AT906">
            <v>-0.03</v>
          </cell>
          <cell r="AU906">
            <v>-0.04</v>
          </cell>
          <cell r="AV906">
            <v>-0.06</v>
          </cell>
          <cell r="AW906">
            <v>-0.11</v>
          </cell>
          <cell r="AX906">
            <v>-0.2</v>
          </cell>
          <cell r="AY906">
            <v>-0.24</v>
          </cell>
          <cell r="AZ906">
            <v>-0.18</v>
          </cell>
          <cell r="BA906">
            <v>-0.1</v>
          </cell>
          <cell r="BB906">
            <v>-0.05</v>
          </cell>
          <cell r="BC906">
            <v>-0.01</v>
          </cell>
          <cell r="BD906">
            <v>0</v>
          </cell>
          <cell r="BE906">
            <v>-0.05</v>
          </cell>
          <cell r="BF906">
            <v>0.01</v>
          </cell>
          <cell r="BG906">
            <v>-0.02</v>
          </cell>
          <cell r="BH906">
            <v>-0.01</v>
          </cell>
          <cell r="BI906">
            <v>-0.04</v>
          </cell>
          <cell r="BJ906">
            <v>-0.09</v>
          </cell>
          <cell r="BK906">
            <v>-0.18</v>
          </cell>
          <cell r="BL906">
            <v>-0.23</v>
          </cell>
          <cell r="BM906">
            <v>-0.15</v>
          </cell>
          <cell r="BN906">
            <v>-7.0000000000000007E-2</v>
          </cell>
          <cell r="BO906">
            <v>-0.03</v>
          </cell>
          <cell r="BP906">
            <v>0.02</v>
          </cell>
          <cell r="BQ906">
            <v>0.01</v>
          </cell>
          <cell r="BR906">
            <v>-0.03</v>
          </cell>
          <cell r="BS906">
            <v>0.01</v>
          </cell>
          <cell r="BT906">
            <v>-0.01</v>
          </cell>
          <cell r="BU906">
            <v>0.01</v>
          </cell>
          <cell r="BV906">
            <v>-0.02</v>
          </cell>
          <cell r="BW906">
            <v>-0.06</v>
          </cell>
          <cell r="BX906">
            <v>-0.16</v>
          </cell>
          <cell r="BY906">
            <v>-0.25</v>
          </cell>
          <cell r="BZ906">
            <v>-0.18</v>
          </cell>
          <cell r="CA906">
            <v>-0.06</v>
          </cell>
          <cell r="CB906">
            <v>-0.02</v>
          </cell>
          <cell r="CC906">
            <v>0.02</v>
          </cell>
          <cell r="CD906">
            <v>0.01</v>
          </cell>
          <cell r="CE906">
            <v>-0.02</v>
          </cell>
          <cell r="CF906">
            <v>0.01</v>
          </cell>
          <cell r="CG906">
            <v>0</v>
          </cell>
          <cell r="CH906">
            <v>0.02</v>
          </cell>
          <cell r="CI906">
            <v>-0.02</v>
          </cell>
          <cell r="CJ906">
            <v>-0.06</v>
          </cell>
          <cell r="CK906">
            <v>-0.14000000000000001</v>
          </cell>
          <cell r="CL906">
            <v>-0.21</v>
          </cell>
          <cell r="CM906">
            <v>-0.17</v>
          </cell>
          <cell r="CN906">
            <v>-0.08</v>
          </cell>
          <cell r="CO906">
            <v>-0.01</v>
          </cell>
          <cell r="CP906">
            <v>0.02</v>
          </cell>
          <cell r="CQ906">
            <v>0.01</v>
          </cell>
          <cell r="CR906">
            <v>-0.02</v>
          </cell>
          <cell r="CS906">
            <v>0.01</v>
          </cell>
          <cell r="CT906">
            <v>0.01</v>
          </cell>
          <cell r="CU906">
            <v>0.02</v>
          </cell>
          <cell r="CV906">
            <v>-0.02</v>
          </cell>
          <cell r="CW906">
            <v>-0.06</v>
          </cell>
          <cell r="CX906">
            <v>-0.14000000000000001</v>
          </cell>
          <cell r="CY906">
            <v>-0.19</v>
          </cell>
          <cell r="CZ906">
            <v>-0.18</v>
          </cell>
          <cell r="DA906">
            <v>-0.08</v>
          </cell>
          <cell r="DB906">
            <v>-0.01</v>
          </cell>
          <cell r="DC906">
            <v>0.02</v>
          </cell>
          <cell r="DD906">
            <v>0.02</v>
          </cell>
          <cell r="DE906">
            <v>-0.02</v>
          </cell>
          <cell r="DF906">
            <v>0.02</v>
          </cell>
          <cell r="DG906">
            <v>0.02</v>
          </cell>
          <cell r="DH906">
            <v>0.02</v>
          </cell>
          <cell r="DI906">
            <v>-0.02</v>
          </cell>
          <cell r="DJ906">
            <v>-0.06</v>
          </cell>
          <cell r="DK906">
            <v>-0.14000000000000001</v>
          </cell>
          <cell r="DL906">
            <v>-0.2</v>
          </cell>
          <cell r="DM906">
            <v>-0.18</v>
          </cell>
          <cell r="DN906">
            <v>-0.08</v>
          </cell>
          <cell r="DO906">
            <v>-0.01</v>
          </cell>
          <cell r="DP906">
            <v>0.02</v>
          </cell>
          <cell r="DQ906">
            <v>0.02</v>
          </cell>
          <cell r="DR906">
            <v>-0.02</v>
          </cell>
          <cell r="DS906">
            <v>0.03</v>
          </cell>
          <cell r="DT906">
            <v>0.01</v>
          </cell>
          <cell r="DU906">
            <v>0.02</v>
          </cell>
          <cell r="DV906">
            <v>-0.02</v>
          </cell>
          <cell r="DW906">
            <v>-7.0000000000000007E-2</v>
          </cell>
          <cell r="DX906">
            <v>-0.14000000000000001</v>
          </cell>
          <cell r="DY906">
            <v>-0.18</v>
          </cell>
          <cell r="DZ906">
            <v>-0.17</v>
          </cell>
          <cell r="EA906">
            <v>-0.08</v>
          </cell>
          <cell r="EB906">
            <v>-0.01</v>
          </cell>
          <cell r="EC906">
            <v>0.03</v>
          </cell>
          <cell r="ED906">
            <v>0.02</v>
          </cell>
        </row>
        <row r="908">
          <cell r="A908" t="str">
            <v>Total Special Sales For Resale</v>
          </cell>
          <cell r="F908">
            <v>-0.01</v>
          </cell>
          <cell r="G908">
            <v>-0.02</v>
          </cell>
          <cell r="H908">
            <v>-0.02</v>
          </cell>
          <cell r="I908">
            <v>-0.02</v>
          </cell>
          <cell r="J908">
            <v>-0.01</v>
          </cell>
          <cell r="K908">
            <v>-0.02</v>
          </cell>
          <cell r="L908">
            <v>0.04</v>
          </cell>
          <cell r="M908">
            <v>0</v>
          </cell>
          <cell r="N908">
            <v>0</v>
          </cell>
          <cell r="O908">
            <v>-0.02</v>
          </cell>
          <cell r="P908">
            <v>-0.02</v>
          </cell>
          <cell r="Q908">
            <v>-0.04</v>
          </cell>
          <cell r="R908">
            <v>-0.01</v>
          </cell>
          <cell r="S908">
            <v>-0.01</v>
          </cell>
          <cell r="T908">
            <v>-0.02</v>
          </cell>
          <cell r="U908">
            <v>-0.01</v>
          </cell>
          <cell r="V908">
            <v>-0.01</v>
          </cell>
          <cell r="W908">
            <v>0</v>
          </cell>
          <cell r="X908">
            <v>-0.01</v>
          </cell>
          <cell r="Y908">
            <v>0.09</v>
          </cell>
          <cell r="Z908">
            <v>0.01</v>
          </cell>
          <cell r="AA908">
            <v>-0.01</v>
          </cell>
          <cell r="AB908">
            <v>-0.01</v>
          </cell>
          <cell r="AC908">
            <v>-0.01</v>
          </cell>
          <cell r="AD908">
            <v>-0.01</v>
          </cell>
          <cell r="AE908">
            <v>-0.04</v>
          </cell>
          <cell r="AF908">
            <v>0</v>
          </cell>
          <cell r="AG908">
            <v>0</v>
          </cell>
          <cell r="AH908">
            <v>-0.03</v>
          </cell>
          <cell r="AI908">
            <v>-0.06</v>
          </cell>
          <cell r="AJ908">
            <v>-0.12</v>
          </cell>
          <cell r="AK908">
            <v>-0.11</v>
          </cell>
          <cell r="AL908">
            <v>-0.04</v>
          </cell>
          <cell r="AM908">
            <v>-0.03</v>
          </cell>
          <cell r="AN908">
            <v>-7.0000000000000007E-2</v>
          </cell>
          <cell r="AO908">
            <v>-0.03</v>
          </cell>
          <cell r="AP908">
            <v>0</v>
          </cell>
          <cell r="AQ908">
            <v>0</v>
          </cell>
          <cell r="AR908">
            <v>-0.08</v>
          </cell>
          <cell r="AS908">
            <v>0</v>
          </cell>
          <cell r="AT908">
            <v>-0.03</v>
          </cell>
          <cell r="AU908">
            <v>-0.05</v>
          </cell>
          <cell r="AV908">
            <v>-0.06</v>
          </cell>
          <cell r="AW908">
            <v>-0.12</v>
          </cell>
          <cell r="AX908">
            <v>-0.2</v>
          </cell>
          <cell r="AY908">
            <v>-0.22</v>
          </cell>
          <cell r="AZ908">
            <v>-0.17</v>
          </cell>
          <cell r="BA908">
            <v>-0.1</v>
          </cell>
          <cell r="BB908">
            <v>-0.06</v>
          </cell>
          <cell r="BC908">
            <v>-0.01</v>
          </cell>
          <cell r="BD908">
            <v>0</v>
          </cell>
          <cell r="BE908">
            <v>-0.05</v>
          </cell>
          <cell r="BF908">
            <v>0</v>
          </cell>
          <cell r="BG908">
            <v>-0.02</v>
          </cell>
          <cell r="BH908">
            <v>-0.01</v>
          </cell>
          <cell r="BI908">
            <v>-0.04</v>
          </cell>
          <cell r="BJ908">
            <v>-0.1</v>
          </cell>
          <cell r="BK908">
            <v>-0.18</v>
          </cell>
          <cell r="BL908">
            <v>-0.22</v>
          </cell>
          <cell r="BM908">
            <v>-0.14000000000000001</v>
          </cell>
          <cell r="BN908">
            <v>-7.0000000000000007E-2</v>
          </cell>
          <cell r="BO908">
            <v>-0.03</v>
          </cell>
          <cell r="BP908">
            <v>0.02</v>
          </cell>
          <cell r="BQ908">
            <v>0.01</v>
          </cell>
          <cell r="BR908">
            <v>-0.03</v>
          </cell>
          <cell r="BS908">
            <v>0.01</v>
          </cell>
          <cell r="BT908">
            <v>-0.01</v>
          </cell>
          <cell r="BU908">
            <v>0</v>
          </cell>
          <cell r="BV908">
            <v>-0.03</v>
          </cell>
          <cell r="BW908">
            <v>-7.0000000000000007E-2</v>
          </cell>
          <cell r="BX908">
            <v>-0.16</v>
          </cell>
          <cell r="BY908">
            <v>-0.23</v>
          </cell>
          <cell r="BZ908">
            <v>-0.16</v>
          </cell>
          <cell r="CA908">
            <v>-0.06</v>
          </cell>
          <cell r="CB908">
            <v>-0.02</v>
          </cell>
          <cell r="CC908">
            <v>0.01</v>
          </cell>
          <cell r="CD908">
            <v>0.01</v>
          </cell>
          <cell r="CE908">
            <v>-0.02</v>
          </cell>
          <cell r="CF908">
            <v>0.01</v>
          </cell>
          <cell r="CG908">
            <v>0</v>
          </cell>
          <cell r="CH908">
            <v>0.02</v>
          </cell>
          <cell r="CI908">
            <v>-0.02</v>
          </cell>
          <cell r="CJ908">
            <v>-0.06</v>
          </cell>
          <cell r="CK908">
            <v>-0.14000000000000001</v>
          </cell>
          <cell r="CL908">
            <v>-0.21</v>
          </cell>
          <cell r="CM908">
            <v>-0.17</v>
          </cell>
          <cell r="CN908">
            <v>-0.08</v>
          </cell>
          <cell r="CO908">
            <v>-0.01</v>
          </cell>
          <cell r="CP908">
            <v>0.02</v>
          </cell>
          <cell r="CQ908">
            <v>0.01</v>
          </cell>
          <cell r="CR908">
            <v>-0.02</v>
          </cell>
          <cell r="CS908">
            <v>0.01</v>
          </cell>
          <cell r="CT908">
            <v>0.01</v>
          </cell>
          <cell r="CU908">
            <v>0.02</v>
          </cell>
          <cell r="CV908">
            <v>-0.02</v>
          </cell>
          <cell r="CW908">
            <v>-0.06</v>
          </cell>
          <cell r="CX908">
            <v>-0.14000000000000001</v>
          </cell>
          <cell r="CY908">
            <v>-0.19</v>
          </cell>
          <cell r="CZ908">
            <v>-0.18</v>
          </cell>
          <cell r="DA908">
            <v>-0.08</v>
          </cell>
          <cell r="DB908">
            <v>-0.01</v>
          </cell>
          <cell r="DC908">
            <v>0.02</v>
          </cell>
          <cell r="DD908">
            <v>0.02</v>
          </cell>
          <cell r="DE908">
            <v>-0.02</v>
          </cell>
          <cell r="DF908">
            <v>0.02</v>
          </cell>
          <cell r="DG908">
            <v>0.02</v>
          </cell>
          <cell r="DH908">
            <v>0.02</v>
          </cell>
          <cell r="DI908">
            <v>-0.02</v>
          </cell>
          <cell r="DJ908">
            <v>-0.06</v>
          </cell>
          <cell r="DK908">
            <v>-0.14000000000000001</v>
          </cell>
          <cell r="DL908">
            <v>-0.2</v>
          </cell>
          <cell r="DM908">
            <v>-0.18</v>
          </cell>
          <cell r="DN908">
            <v>-0.08</v>
          </cell>
          <cell r="DO908">
            <v>-0.01</v>
          </cell>
          <cell r="DP908">
            <v>0.02</v>
          </cell>
          <cell r="DQ908">
            <v>0.02</v>
          </cell>
          <cell r="DR908">
            <v>-0.02</v>
          </cell>
          <cell r="DS908">
            <v>0.03</v>
          </cell>
          <cell r="DT908">
            <v>0.01</v>
          </cell>
          <cell r="DU908">
            <v>0.02</v>
          </cell>
          <cell r="DV908">
            <v>-0.02</v>
          </cell>
          <cell r="DW908">
            <v>-7.0000000000000007E-2</v>
          </cell>
          <cell r="DX908">
            <v>-0.14000000000000001</v>
          </cell>
          <cell r="DY908">
            <v>-0.18</v>
          </cell>
          <cell r="DZ908">
            <v>-0.17</v>
          </cell>
          <cell r="EA908">
            <v>-0.08</v>
          </cell>
          <cell r="EB908">
            <v>-0.01</v>
          </cell>
          <cell r="EC908">
            <v>0.03</v>
          </cell>
          <cell r="ED908">
            <v>0.02</v>
          </cell>
        </row>
        <row r="910">
          <cell r="A910" t="str">
            <v>Purchased Power &amp; Net Interchange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43101</v>
          </cell>
        </row>
        <row r="77">
          <cell r="EI77" t="str">
            <v>Not Used</v>
          </cell>
          <cell r="EK77" t="str">
            <v>Not Used</v>
          </cell>
          <cell r="EM77" t="str">
            <v>QF - Sch38 - UT - Solar T</v>
          </cell>
          <cell r="EO77" t="str">
            <v>Not Used</v>
          </cell>
          <cell r="EQ77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escription"/>
      <sheetName val="VDOC"/>
      <sheetName val="Forward Price Curve"/>
      <sheetName val="Inflation Forecast"/>
      <sheetName val="Internal Verification (Prior)"/>
      <sheetName val="Internal Verification (Diff)"/>
      <sheetName val="xGNw_Market Price Index (1706) "/>
    </sheetNames>
    <sheetDataSet>
      <sheetData sheetId="0"/>
      <sheetData sheetId="1">
        <row r="1">
          <cell r="N1" t="str">
            <v>xGNw_Market Price Index (1706) CONF _2017 07 11</v>
          </cell>
        </row>
      </sheetData>
      <sheetData sheetId="2">
        <row r="2">
          <cell r="F2" t="str">
            <v>OFPC Dated</v>
          </cell>
          <cell r="G2">
            <v>42916</v>
          </cell>
        </row>
        <row r="7">
          <cell r="A7">
            <v>0</v>
          </cell>
          <cell r="D7">
            <v>0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2</v>
          </cell>
          <cell r="L7">
            <v>0</v>
          </cell>
          <cell r="M7">
            <v>5</v>
          </cell>
          <cell r="N7">
            <v>5</v>
          </cell>
          <cell r="O7">
            <v>5</v>
          </cell>
          <cell r="P7">
            <v>5</v>
          </cell>
          <cell r="Q7">
            <v>5</v>
          </cell>
          <cell r="R7">
            <v>0</v>
          </cell>
          <cell r="S7">
            <v>0</v>
          </cell>
          <cell r="T7">
            <v>0</v>
          </cell>
          <cell r="U7">
            <v>5</v>
          </cell>
          <cell r="V7">
            <v>5</v>
          </cell>
          <cell r="W7">
            <v>5</v>
          </cell>
          <cell r="X7">
            <v>5</v>
          </cell>
          <cell r="Y7">
            <v>0</v>
          </cell>
          <cell r="Z7">
            <v>0</v>
          </cell>
          <cell r="AC7" t="str">
            <v>Fwd Price</v>
          </cell>
          <cell r="AD7" t="str">
            <v>Fwd Price</v>
          </cell>
          <cell r="AE7" t="str">
            <v>Fwd Price</v>
          </cell>
          <cell r="AF7" t="str">
            <v>Fwd Price</v>
          </cell>
          <cell r="AG7" t="str">
            <v>Fwd Price</v>
          </cell>
          <cell r="AH7" t="str">
            <v>Fwd Price</v>
          </cell>
          <cell r="AI7" t="str">
            <v>Fwd Price</v>
          </cell>
          <cell r="AJ7" t="str">
            <v>Currant Creek</v>
          </cell>
          <cell r="AK7" t="str">
            <v>Gadsby</v>
          </cell>
          <cell r="AL7" t="str">
            <v>Lakeside</v>
          </cell>
          <cell r="AM7" t="str">
            <v>Little Mountain</v>
          </cell>
          <cell r="AN7" t="str">
            <v>West Valley</v>
          </cell>
          <cell r="AO7" t="str">
            <v>Bridger</v>
          </cell>
          <cell r="AP7" t="str">
            <v>Naughton</v>
          </cell>
          <cell r="AQ7" t="str">
            <v>Pacific NW</v>
          </cell>
          <cell r="AR7" t="str">
            <v>East Side</v>
          </cell>
          <cell r="AS7" t="str">
            <v>Cholla - Gas</v>
          </cell>
          <cell r="AT7" t="str">
            <v>IRP - Wyo NE</v>
          </cell>
          <cell r="AU7" t="str">
            <v>IRP - Utah Greenfield</v>
          </cell>
          <cell r="AV7" t="str">
            <v>Hermiston Delivered</v>
          </cell>
          <cell r="AW7" t="str">
            <v>IRP West Delivered - Southern OR</v>
          </cell>
          <cell r="AX7" t="str">
            <v>Chehalis With Tax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</row>
        <row r="75">
          <cell r="D75">
            <v>41456</v>
          </cell>
          <cell r="E75">
            <v>49.509358158817996</v>
          </cell>
          <cell r="F75">
            <v>48.126591717755353</v>
          </cell>
          <cell r="G75">
            <v>45.173704783121742</v>
          </cell>
          <cell r="H75">
            <v>0</v>
          </cell>
          <cell r="I75">
            <v>0</v>
          </cell>
          <cell r="J75">
            <v>52.800980287439685</v>
          </cell>
          <cell r="K75">
            <v>48.647435995248649</v>
          </cell>
          <cell r="L75">
            <v>54.534207661946617</v>
          </cell>
          <cell r="M75">
            <v>22.654156777166552</v>
          </cell>
          <cell r="N75">
            <v>27.19377117772256</v>
          </cell>
          <cell r="O75">
            <v>20.785248510299191</v>
          </cell>
          <cell r="P75">
            <v>0</v>
          </cell>
          <cell r="Q75">
            <v>0</v>
          </cell>
          <cell r="R75">
            <v>27.264645927830745</v>
          </cell>
          <cell r="S75">
            <v>25.5</v>
          </cell>
          <cell r="T75">
            <v>27.902536226355512</v>
          </cell>
          <cell r="U75">
            <v>37.66996830239102</v>
          </cell>
          <cell r="V75">
            <v>38.898143952794655</v>
          </cell>
          <cell r="W75">
            <v>34.421804705855884</v>
          </cell>
          <cell r="X75">
            <v>0</v>
          </cell>
          <cell r="Y75">
            <v>0</v>
          </cell>
          <cell r="Z75">
            <v>41.543026429977679</v>
          </cell>
          <cell r="AA75">
            <v>0</v>
          </cell>
          <cell r="AB75">
            <v>0</v>
          </cell>
          <cell r="AC75">
            <v>3.4623908996582031</v>
          </cell>
          <cell r="AD75">
            <v>3.4048387096774175</v>
          </cell>
          <cell r="AE75">
            <v>3.4138178825378418</v>
          </cell>
          <cell r="AF75">
            <v>3.498261636303317</v>
          </cell>
          <cell r="AG75">
            <v>3.624844766432239</v>
          </cell>
          <cell r="AH75">
            <v>2.7370967741935481</v>
          </cell>
          <cell r="AI75">
            <v>3.7592234534602009</v>
          </cell>
          <cell r="AJ75">
            <v>3.5610525833048516</v>
          </cell>
          <cell r="AK75">
            <v>3.7436850733749285</v>
          </cell>
          <cell r="AL75">
            <v>3.5260513676254868</v>
          </cell>
          <cell r="AM75">
            <v>3.7838240821815385</v>
          </cell>
          <cell r="AN75">
            <v>3.5901132256808377</v>
          </cell>
          <cell r="AO75">
            <v>3.4890276560839468</v>
          </cell>
          <cell r="AP75">
            <v>3.4890276560839468</v>
          </cell>
          <cell r="AQ75">
            <v>3.5631928055512105</v>
          </cell>
          <cell r="AR75">
            <v>3.5274562633884852</v>
          </cell>
          <cell r="AS75">
            <v>0</v>
          </cell>
          <cell r="AT75">
            <v>0</v>
          </cell>
          <cell r="AU75">
            <v>0</v>
          </cell>
          <cell r="AV75">
            <v>3.4138178825378418</v>
          </cell>
          <cell r="AW75">
            <v>3.492353623007844</v>
          </cell>
          <cell r="AX75">
            <v>3.6426949089536955</v>
          </cell>
          <cell r="AZ75">
            <v>15</v>
          </cell>
        </row>
        <row r="76">
          <cell r="D76">
            <v>41487</v>
          </cell>
          <cell r="E76">
            <v>41.378745467574511</v>
          </cell>
          <cell r="F76">
            <v>38.36236600522642</v>
          </cell>
          <cell r="G76">
            <v>39.024165542037402</v>
          </cell>
          <cell r="H76">
            <v>0</v>
          </cell>
          <cell r="I76">
            <v>0</v>
          </cell>
          <cell r="J76">
            <v>42.778231121244886</v>
          </cell>
          <cell r="K76">
            <v>44.127192848607116</v>
          </cell>
          <cell r="L76">
            <v>43.078526108353223</v>
          </cell>
          <cell r="M76">
            <v>27.499853872483776</v>
          </cell>
          <cell r="N76">
            <v>26.111342337823682</v>
          </cell>
          <cell r="O76">
            <v>25.78296107630576</v>
          </cell>
          <cell r="P76">
            <v>0</v>
          </cell>
          <cell r="Q76">
            <v>0</v>
          </cell>
          <cell r="R76">
            <v>25.856349309285481</v>
          </cell>
          <cell r="S76">
            <v>22</v>
          </cell>
          <cell r="T76">
            <v>30.732142857142858</v>
          </cell>
          <cell r="U76">
            <v>35.558565121246133</v>
          </cell>
          <cell r="V76">
            <v>33.224839951154301</v>
          </cell>
          <cell r="W76">
            <v>33.47140237898865</v>
          </cell>
          <cell r="X76">
            <v>0</v>
          </cell>
          <cell r="Y76">
            <v>0</v>
          </cell>
          <cell r="Z76">
            <v>35.681958103326423</v>
          </cell>
          <cell r="AA76">
            <v>0</v>
          </cell>
          <cell r="AB76">
            <v>0</v>
          </cell>
          <cell r="AC76">
            <v>3.2912533360142864</v>
          </cell>
          <cell r="AD76">
            <v>3.141290322580645</v>
          </cell>
          <cell r="AE76">
            <v>3.2520532684941448</v>
          </cell>
          <cell r="AF76">
            <v>3.3139578527019871</v>
          </cell>
          <cell r="AG76">
            <v>3.4174632795395388</v>
          </cell>
          <cell r="AH76">
            <v>2.327096774193548</v>
          </cell>
          <cell r="AI76">
            <v>3.5470907611231648</v>
          </cell>
          <cell r="AJ76">
            <v>3.3853443698392667</v>
          </cell>
          <cell r="AK76">
            <v>3.5606923276988018</v>
          </cell>
          <cell r="AL76">
            <v>3.3521767005616034</v>
          </cell>
          <cell r="AM76">
            <v>3.5993492848988748</v>
          </cell>
          <cell r="AN76">
            <v>3.4136412625097203</v>
          </cell>
          <cell r="AO76">
            <v>3.3164983560867194</v>
          </cell>
          <cell r="AP76">
            <v>3.3164983560867194</v>
          </cell>
          <cell r="AQ76">
            <v>3.3429607464318063</v>
          </cell>
          <cell r="AR76">
            <v>3.3533236182481545</v>
          </cell>
          <cell r="AS76">
            <v>0</v>
          </cell>
          <cell r="AT76">
            <v>0</v>
          </cell>
          <cell r="AU76">
            <v>0</v>
          </cell>
          <cell r="AV76">
            <v>3.2520532684941448</v>
          </cell>
          <cell r="AW76">
            <v>3.2244926746423874</v>
          </cell>
          <cell r="AX76">
            <v>3.3609657751092858</v>
          </cell>
          <cell r="AZ76">
            <v>16</v>
          </cell>
        </row>
        <row r="77">
          <cell r="D77">
            <v>41518</v>
          </cell>
          <cell r="E77">
            <v>41.931162595748901</v>
          </cell>
          <cell r="F77">
            <v>36.75172440210978</v>
          </cell>
          <cell r="G77">
            <v>38.007077932357788</v>
          </cell>
          <cell r="H77">
            <v>0</v>
          </cell>
          <cell r="I77">
            <v>0</v>
          </cell>
          <cell r="J77">
            <v>38.018551635742185</v>
          </cell>
          <cell r="K77">
            <v>36.214285714285715</v>
          </cell>
          <cell r="L77">
            <v>40.11492395401001</v>
          </cell>
          <cell r="M77">
            <v>30.679527155558269</v>
          </cell>
          <cell r="N77">
            <v>27.836207898457847</v>
          </cell>
          <cell r="O77">
            <v>29.361372629801433</v>
          </cell>
          <cell r="P77">
            <v>0</v>
          </cell>
          <cell r="Q77">
            <v>0</v>
          </cell>
          <cell r="R77">
            <v>27.642731917531865</v>
          </cell>
          <cell r="S77">
            <v>23.929487228393555</v>
          </cell>
          <cell r="T77">
            <v>28.054951320994984</v>
          </cell>
          <cell r="U77">
            <v>36.680399390326606</v>
          </cell>
          <cell r="V77">
            <v>32.591150033738884</v>
          </cell>
          <cell r="W77">
            <v>33.972415457831488</v>
          </cell>
          <cell r="X77">
            <v>0</v>
          </cell>
          <cell r="Y77">
            <v>0</v>
          </cell>
          <cell r="Z77">
            <v>33.176502433910699</v>
          </cell>
          <cell r="AA77">
            <v>0</v>
          </cell>
          <cell r="AB77">
            <v>0</v>
          </cell>
          <cell r="AC77">
            <v>3.4704447905222575</v>
          </cell>
          <cell r="AD77">
            <v>3.312333333333334</v>
          </cell>
          <cell r="AE77">
            <v>3.3913676023483275</v>
          </cell>
          <cell r="AF77">
            <v>3.5141662836074827</v>
          </cell>
          <cell r="AG77">
            <v>3.6060872554779051</v>
          </cell>
          <cell r="AH77">
            <v>2.0203333333333329</v>
          </cell>
          <cell r="AI77">
            <v>3.7322997967402141</v>
          </cell>
          <cell r="AJ77">
            <v>3.5699924160735428</v>
          </cell>
          <cell r="AK77">
            <v>3.758026819892637</v>
          </cell>
          <cell r="AL77">
            <v>3.5353129174479072</v>
          </cell>
          <cell r="AM77">
            <v>3.7996089525372856</v>
          </cell>
          <cell r="AN77">
            <v>3.6010958512917393</v>
          </cell>
          <cell r="AO77">
            <v>3.4971470433385217</v>
          </cell>
          <cell r="AP77">
            <v>3.4971470433385217</v>
          </cell>
          <cell r="AQ77">
            <v>3.5036674186527845</v>
          </cell>
          <cell r="AR77">
            <v>3.5356511055375024</v>
          </cell>
          <cell r="AS77">
            <v>0</v>
          </cell>
          <cell r="AT77">
            <v>0</v>
          </cell>
          <cell r="AU77">
            <v>0</v>
          </cell>
          <cell r="AV77">
            <v>3.3913676023483275</v>
          </cell>
          <cell r="AW77">
            <v>3.3983345394179634</v>
          </cell>
          <cell r="AX77">
            <v>3.5442127339007223</v>
          </cell>
          <cell r="AZ77">
            <v>17</v>
          </cell>
        </row>
        <row r="78">
          <cell r="D78">
            <v>41548</v>
          </cell>
          <cell r="E78">
            <v>38.680703269110786</v>
          </cell>
          <cell r="F78">
            <v>34.183741110342517</v>
          </cell>
          <cell r="G78">
            <v>36.819579936839915</v>
          </cell>
          <cell r="H78">
            <v>0</v>
          </cell>
          <cell r="I78">
            <v>0</v>
          </cell>
          <cell r="J78">
            <v>33.518525675723424</v>
          </cell>
          <cell r="K78">
            <v>33.5</v>
          </cell>
          <cell r="L78">
            <v>34.932561662462021</v>
          </cell>
          <cell r="M78">
            <v>30.943010699364446</v>
          </cell>
          <cell r="N78">
            <v>28.190948117163874</v>
          </cell>
          <cell r="O78">
            <v>30.635224373109878</v>
          </cell>
          <cell r="P78">
            <v>0</v>
          </cell>
          <cell r="Q78">
            <v>0</v>
          </cell>
          <cell r="R78">
            <v>26.731555684407553</v>
          </cell>
          <cell r="S78">
            <v>25.066666793823241</v>
          </cell>
          <cell r="T78">
            <v>28.684482706004175</v>
          </cell>
          <cell r="U78">
            <v>35.435864449539743</v>
          </cell>
          <cell r="V78">
            <v>31.6706343712676</v>
          </cell>
          <cell r="W78">
            <v>34.226140506888605</v>
          </cell>
          <cell r="X78">
            <v>0</v>
          </cell>
          <cell r="Y78">
            <v>0</v>
          </cell>
          <cell r="Z78">
            <v>30.67237696968774</v>
          </cell>
          <cell r="AA78">
            <v>0</v>
          </cell>
          <cell r="AB78">
            <v>0</v>
          </cell>
          <cell r="AC78">
            <v>3.6182050474228395</v>
          </cell>
          <cell r="AD78">
            <v>3.2800000000000007</v>
          </cell>
          <cell r="AE78">
            <v>3.6583925293337916</v>
          </cell>
          <cell r="AF78">
            <v>3.5367941241110525</v>
          </cell>
          <cell r="AG78">
            <v>3.6702508157299412</v>
          </cell>
          <cell r="AH78">
            <v>3.1425806451612894</v>
          </cell>
          <cell r="AI78">
            <v>3.7522893336511429</v>
          </cell>
          <cell r="AJ78">
            <v>3.7246170843965571</v>
          </cell>
          <cell r="AK78">
            <v>3.9311758682185864</v>
          </cell>
          <cell r="AL78">
            <v>3.690060093548607</v>
          </cell>
          <cell r="AM78">
            <v>3.9801234473233329</v>
          </cell>
          <cell r="AN78">
            <v>3.7653414702117063</v>
          </cell>
          <cell r="AO78">
            <v>3.6461089260933255</v>
          </cell>
          <cell r="AP78">
            <v>3.6461089260933255</v>
          </cell>
          <cell r="AQ78">
            <v>3.6251934777890593</v>
          </cell>
          <cell r="AR78">
            <v>3.6859973172800564</v>
          </cell>
          <cell r="AS78">
            <v>0</v>
          </cell>
          <cell r="AT78">
            <v>0</v>
          </cell>
          <cell r="AU78">
            <v>0</v>
          </cell>
          <cell r="AV78">
            <v>3.6583925293337916</v>
          </cell>
          <cell r="AW78">
            <v>3.3654721211505243</v>
          </cell>
          <cell r="AX78">
            <v>3.4931753928768861</v>
          </cell>
          <cell r="AZ78">
            <v>18</v>
          </cell>
        </row>
        <row r="79">
          <cell r="D79">
            <v>41579</v>
          </cell>
          <cell r="E79">
            <v>39.90518493652344</v>
          </cell>
          <cell r="F79">
            <v>32.717554092407227</v>
          </cell>
          <cell r="G79">
            <v>37.373660583496097</v>
          </cell>
          <cell r="H79">
            <v>0</v>
          </cell>
          <cell r="I79">
            <v>0</v>
          </cell>
          <cell r="J79">
            <v>33.308248338245207</v>
          </cell>
          <cell r="K79">
            <v>34.575000000000003</v>
          </cell>
          <cell r="L79">
            <v>34.622360063635782</v>
          </cell>
          <cell r="M79">
            <v>32.004977035522458</v>
          </cell>
          <cell r="N79">
            <v>27.873786544799806</v>
          </cell>
          <cell r="O79">
            <v>30.286002922058106</v>
          </cell>
          <cell r="P79">
            <v>0</v>
          </cell>
          <cell r="Q79">
            <v>0</v>
          </cell>
          <cell r="R79">
            <v>26.534252267134818</v>
          </cell>
          <cell r="S79">
            <v>25.166666666666668</v>
          </cell>
          <cell r="T79">
            <v>29.277932061089409</v>
          </cell>
          <cell r="U79">
            <v>36.38789404023867</v>
          </cell>
          <cell r="V79">
            <v>30.561036224471053</v>
          </cell>
          <cell r="W79">
            <v>34.218129225213723</v>
          </cell>
          <cell r="X79">
            <v>0</v>
          </cell>
          <cell r="Y79">
            <v>0</v>
          </cell>
          <cell r="Z79">
            <v>30.29236381837498</v>
          </cell>
          <cell r="AA79">
            <v>0</v>
          </cell>
          <cell r="AB79">
            <v>0</v>
          </cell>
          <cell r="AC79">
            <v>3.5333129644393919</v>
          </cell>
          <cell r="AD79">
            <v>3.2800000000000007</v>
          </cell>
          <cell r="AE79">
            <v>3.5950957934061685</v>
          </cell>
          <cell r="AF79">
            <v>3.500157109896342</v>
          </cell>
          <cell r="AG79">
            <v>3.6261320193608602</v>
          </cell>
          <cell r="AH79">
            <v>3.259333333333335</v>
          </cell>
          <cell r="AI79">
            <v>3.691992735862732</v>
          </cell>
          <cell r="AJ79">
            <v>3.6373526039306334</v>
          </cell>
          <cell r="AK79">
            <v>3.8398600462644623</v>
          </cell>
          <cell r="AL79">
            <v>3.6036333855913667</v>
          </cell>
          <cell r="AM79">
            <v>3.8878931208218228</v>
          </cell>
          <cell r="AN79">
            <v>3.6774121881114712</v>
          </cell>
          <cell r="AO79">
            <v>3.5605264780288244</v>
          </cell>
          <cell r="AP79">
            <v>3.5605264780288244</v>
          </cell>
          <cell r="AQ79">
            <v>3.5924176857218106</v>
          </cell>
          <cell r="AR79">
            <v>3.5996195364666179</v>
          </cell>
          <cell r="AS79">
            <v>0</v>
          </cell>
          <cell r="AT79">
            <v>0</v>
          </cell>
          <cell r="AU79">
            <v>0</v>
          </cell>
          <cell r="AV79">
            <v>3.5950957934061685</v>
          </cell>
          <cell r="AW79">
            <v>3.3654721211505243</v>
          </cell>
          <cell r="AX79">
            <v>3.4938837266672156</v>
          </cell>
          <cell r="AZ79">
            <v>19</v>
          </cell>
        </row>
        <row r="80">
          <cell r="D80">
            <v>41609</v>
          </cell>
          <cell r="E80">
            <v>56.520629442655121</v>
          </cell>
          <cell r="F80">
            <v>44.844839682945839</v>
          </cell>
          <cell r="G80">
            <v>55.784233093261719</v>
          </cell>
          <cell r="H80">
            <v>0</v>
          </cell>
          <cell r="I80">
            <v>0</v>
          </cell>
          <cell r="J80">
            <v>45.956597089767456</v>
          </cell>
          <cell r="K80">
            <v>58.736110687255859</v>
          </cell>
          <cell r="L80">
            <v>47.921779979359023</v>
          </cell>
          <cell r="M80">
            <v>44.848159790039062</v>
          </cell>
          <cell r="N80">
            <v>38.111094994978473</v>
          </cell>
          <cell r="O80">
            <v>45.822229038585313</v>
          </cell>
          <cell r="P80">
            <v>0</v>
          </cell>
          <cell r="Q80">
            <v>0</v>
          </cell>
          <cell r="R80">
            <v>33.88888880411784</v>
          </cell>
          <cell r="S80">
            <v>36.037036895751953</v>
          </cell>
          <cell r="T80">
            <v>38.816613637484039</v>
          </cell>
          <cell r="U80">
            <v>51.123681108649848</v>
          </cell>
          <cell r="V80">
            <v>41.731387837971681</v>
          </cell>
          <cell r="W80">
            <v>51.178145197013485</v>
          </cell>
          <cell r="X80">
            <v>0</v>
          </cell>
          <cell r="Y80">
            <v>0</v>
          </cell>
          <cell r="Z80">
            <v>40.37690401145634</v>
          </cell>
          <cell r="AA80">
            <v>0</v>
          </cell>
          <cell r="AB80">
            <v>0</v>
          </cell>
          <cell r="AC80">
            <v>4.6552393209366567</v>
          </cell>
          <cell r="AD80">
            <v>4.6354838709677395</v>
          </cell>
          <cell r="AE80">
            <v>4.5808245624814719</v>
          </cell>
          <cell r="AF80">
            <v>4.4875408581324985</v>
          </cell>
          <cell r="AG80">
            <v>4.1466314224969771</v>
          </cell>
          <cell r="AH80">
            <v>3.6496774193548394</v>
          </cell>
          <cell r="AI80">
            <v>4.6924083232879639</v>
          </cell>
          <cell r="AJ80">
            <v>4.7922248418315716</v>
          </cell>
          <cell r="AK80">
            <v>5.0580044771281445</v>
          </cell>
          <cell r="AL80">
            <v>4.7477392034912729</v>
          </cell>
          <cell r="AM80">
            <v>5.1210152963070383</v>
          </cell>
          <cell r="AN80">
            <v>4.8446498433884111</v>
          </cell>
          <cell r="AO80">
            <v>4.6915766391592078</v>
          </cell>
          <cell r="AP80">
            <v>4.6915766391592078</v>
          </cell>
          <cell r="AQ80">
            <v>4.8047250432924828</v>
          </cell>
          <cell r="AR80">
            <v>4.7411807457637947</v>
          </cell>
          <cell r="AS80">
            <v>0</v>
          </cell>
          <cell r="AT80">
            <v>0</v>
          </cell>
          <cell r="AU80">
            <v>0</v>
          </cell>
          <cell r="AV80">
            <v>4.5808245624814719</v>
          </cell>
          <cell r="AW80">
            <v>4.7431363867951406</v>
          </cell>
          <cell r="AX80">
            <v>4.9381876165758127</v>
          </cell>
          <cell r="AZ80">
            <v>20</v>
          </cell>
        </row>
        <row r="81">
          <cell r="D81">
            <v>41640</v>
          </cell>
          <cell r="E81">
            <v>42.940976069523735</v>
          </cell>
          <cell r="F81">
            <v>40.193454889150765</v>
          </cell>
          <cell r="G81">
            <v>40.979192880483772</v>
          </cell>
          <cell r="H81">
            <v>0</v>
          </cell>
          <cell r="I81">
            <v>0</v>
          </cell>
          <cell r="J81">
            <v>41.520139058430992</v>
          </cell>
          <cell r="K81">
            <v>39</v>
          </cell>
          <cell r="L81">
            <v>42.43624452444223</v>
          </cell>
          <cell r="M81">
            <v>39.572689733197613</v>
          </cell>
          <cell r="N81">
            <v>34.127866806522491</v>
          </cell>
          <cell r="O81">
            <v>38.848157698108302</v>
          </cell>
          <cell r="P81">
            <v>0</v>
          </cell>
          <cell r="Q81">
            <v>0</v>
          </cell>
          <cell r="R81">
            <v>32.905709725839124</v>
          </cell>
          <cell r="S81">
            <v>32.270833333333336</v>
          </cell>
          <cell r="T81">
            <v>35.935515948704314</v>
          </cell>
          <cell r="U81">
            <v>41.456032630928348</v>
          </cell>
          <cell r="V81">
            <v>37.519378422615716</v>
          </cell>
          <cell r="W81">
            <v>40.039704251694587</v>
          </cell>
          <cell r="X81">
            <v>0</v>
          </cell>
          <cell r="Y81">
            <v>0</v>
          </cell>
          <cell r="Z81">
            <v>37.722379890299095</v>
          </cell>
          <cell r="AA81">
            <v>0</v>
          </cell>
          <cell r="AB81">
            <v>0</v>
          </cell>
          <cell r="AC81">
            <v>4.5486818205925728</v>
          </cell>
          <cell r="AD81">
            <v>4.849999999999997</v>
          </cell>
          <cell r="AE81">
            <v>4.5069359733212382</v>
          </cell>
          <cell r="AF81">
            <v>4.4793328239071757</v>
          </cell>
          <cell r="AG81">
            <v>4.5978100607472081</v>
          </cell>
          <cell r="AH81">
            <v>3.9006451612903241</v>
          </cell>
          <cell r="AI81">
            <v>4.641048985142862</v>
          </cell>
          <cell r="AJ81">
            <v>4.7260698437985562</v>
          </cell>
          <cell r="AK81">
            <v>4.9991719152705762</v>
          </cell>
          <cell r="AL81">
            <v>4.6821380014556278</v>
          </cell>
          <cell r="AM81">
            <v>5.0746561804646122</v>
          </cell>
          <cell r="AN81">
            <v>4.7920430915781429</v>
          </cell>
          <cell r="AO81">
            <v>4.5841525847764357</v>
          </cell>
          <cell r="AP81">
            <v>4.5841525847764357</v>
          </cell>
          <cell r="AQ81">
            <v>4.8598011578388975</v>
          </cell>
          <cell r="AR81">
            <v>4.6441616256172322</v>
          </cell>
          <cell r="AS81">
            <v>0</v>
          </cell>
          <cell r="AT81">
            <v>0</v>
          </cell>
          <cell r="AU81">
            <v>0</v>
          </cell>
          <cell r="AV81">
            <v>4.5069359733212382</v>
          </cell>
          <cell r="AW81">
            <v>4.9427924050632868</v>
          </cell>
          <cell r="AX81">
            <v>4.5785735896094106</v>
          </cell>
          <cell r="AZ81">
            <v>9</v>
          </cell>
        </row>
        <row r="82">
          <cell r="D82">
            <v>41671</v>
          </cell>
          <cell r="E82">
            <v>74.516711552937821</v>
          </cell>
          <cell r="F82">
            <v>61.148478507995605</v>
          </cell>
          <cell r="G82">
            <v>73.625555833180741</v>
          </cell>
          <cell r="H82">
            <v>0</v>
          </cell>
          <cell r="I82">
            <v>0</v>
          </cell>
          <cell r="J82">
            <v>53.011003577190898</v>
          </cell>
          <cell r="K82">
            <v>89.457142421177451</v>
          </cell>
          <cell r="L82">
            <v>69.835745334625244</v>
          </cell>
          <cell r="M82">
            <v>62.405266898018972</v>
          </cell>
          <cell r="N82">
            <v>48.676376342773438</v>
          </cell>
          <cell r="O82">
            <v>63.960103852408274</v>
          </cell>
          <cell r="P82">
            <v>0</v>
          </cell>
          <cell r="Q82">
            <v>0</v>
          </cell>
          <cell r="R82">
            <v>43.529087349220561</v>
          </cell>
          <cell r="S82">
            <v>45.558333396911621</v>
          </cell>
          <cell r="T82">
            <v>52.914269288380943</v>
          </cell>
          <cell r="U82">
            <v>69.326092415115454</v>
          </cell>
          <cell r="V82">
            <v>55.803291865757537</v>
          </cell>
          <cell r="W82">
            <v>69.483219269992532</v>
          </cell>
          <cell r="X82">
            <v>0</v>
          </cell>
          <cell r="Y82">
            <v>0</v>
          </cell>
          <cell r="Z82">
            <v>48.947325193775036</v>
          </cell>
          <cell r="AA82">
            <v>0</v>
          </cell>
          <cell r="AB82">
            <v>0</v>
          </cell>
          <cell r="AC82">
            <v>6.9776223216738016</v>
          </cell>
          <cell r="AD82">
            <v>4.849999999999997</v>
          </cell>
          <cell r="AE82">
            <v>6.9629059008189609</v>
          </cell>
          <cell r="AF82">
            <v>6.5356864929199219</v>
          </cell>
          <cell r="AG82">
            <v>5.8792591946465631</v>
          </cell>
          <cell r="AH82">
            <v>6.3289285714285697</v>
          </cell>
          <cell r="AI82">
            <v>6.5836213486535211</v>
          </cell>
          <cell r="AJ82">
            <v>7.2496038878086502</v>
          </cell>
          <cell r="AK82">
            <v>7.6682149717406887</v>
          </cell>
          <cell r="AL82">
            <v>7.1820710499588412</v>
          </cell>
          <cell r="AM82">
            <v>7.7838533927163907</v>
          </cell>
          <cell r="AN82">
            <v>7.3504405908994626</v>
          </cell>
          <cell r="AO82">
            <v>7.0328458784264418</v>
          </cell>
          <cell r="AP82">
            <v>7.0328458784264418</v>
          </cell>
          <cell r="AQ82">
            <v>6.1269812254547373</v>
          </cell>
          <cell r="AR82">
            <v>7.1219138454287485</v>
          </cell>
          <cell r="AS82">
            <v>0</v>
          </cell>
          <cell r="AT82">
            <v>0</v>
          </cell>
          <cell r="AU82">
            <v>0</v>
          </cell>
          <cell r="AV82">
            <v>6.9629059008189609</v>
          </cell>
          <cell r="AW82">
            <v>4.9427924050632868</v>
          </cell>
          <cell r="AX82">
            <v>6.6001785156091142</v>
          </cell>
          <cell r="AZ82">
            <v>10</v>
          </cell>
        </row>
        <row r="83">
          <cell r="D83">
            <v>41699</v>
          </cell>
          <cell r="E83">
            <v>36.030417442321777</v>
          </cell>
          <cell r="F83">
            <v>42.145878278292145</v>
          </cell>
          <cell r="G83">
            <v>31.762103667626015</v>
          </cell>
          <cell r="H83">
            <v>0</v>
          </cell>
          <cell r="I83">
            <v>0</v>
          </cell>
          <cell r="J83">
            <v>39.110160191853844</v>
          </cell>
          <cell r="K83">
            <v>64</v>
          </cell>
          <cell r="L83">
            <v>44.283153533935547</v>
          </cell>
          <cell r="M83">
            <v>23.990741052935199</v>
          </cell>
          <cell r="N83">
            <v>33.109260436027277</v>
          </cell>
          <cell r="O83">
            <v>17.69621612371937</v>
          </cell>
          <cell r="P83">
            <v>0</v>
          </cell>
          <cell r="Q83">
            <v>0</v>
          </cell>
          <cell r="R83">
            <v>28.094413280487061</v>
          </cell>
          <cell r="S83">
            <v>25.775000095367432</v>
          </cell>
          <cell r="T83">
            <v>33.680856458602413</v>
          </cell>
          <cell r="U83">
            <v>30.731663499751907</v>
          </cell>
          <cell r="V83">
            <v>38.168793440579343</v>
          </cell>
          <cell r="W83">
            <v>25.571598651667102</v>
          </cell>
          <cell r="X83">
            <v>0</v>
          </cell>
          <cell r="Y83">
            <v>0</v>
          </cell>
          <cell r="Z83">
            <v>34.262045467739526</v>
          </cell>
          <cell r="AA83">
            <v>0</v>
          </cell>
          <cell r="AB83">
            <v>0</v>
          </cell>
          <cell r="AC83">
            <v>4.9063365074896046</v>
          </cell>
          <cell r="AD83">
            <v>4.849999999999997</v>
          </cell>
          <cell r="AE83">
            <v>4.8742394139689784</v>
          </cell>
          <cell r="AF83">
            <v>4.6862414883029073</v>
          </cell>
          <cell r="AG83">
            <v>4.7716958292068972</v>
          </cell>
          <cell r="AH83">
            <v>4.8000000000000025</v>
          </cell>
          <cell r="AI83">
            <v>4.9799307238671089</v>
          </cell>
          <cell r="AJ83">
            <v>5.0963162915992841</v>
          </cell>
          <cell r="AK83">
            <v>5.3884443931599764</v>
          </cell>
          <cell r="AL83">
            <v>5.0488615614448769</v>
          </cell>
          <cell r="AM83">
            <v>5.4688761391843972</v>
          </cell>
          <cell r="AN83">
            <v>5.1661310471484798</v>
          </cell>
          <cell r="AO83">
            <v>4.9447158150644581</v>
          </cell>
          <cell r="AP83">
            <v>4.9447158150644581</v>
          </cell>
          <cell r="AQ83">
            <v>5.0493147156167613</v>
          </cell>
          <cell r="AR83">
            <v>5.0090037014073294</v>
          </cell>
          <cell r="AS83">
            <v>0</v>
          </cell>
          <cell r="AT83">
            <v>0</v>
          </cell>
          <cell r="AU83">
            <v>0</v>
          </cell>
          <cell r="AV83">
            <v>4.8742394139689784</v>
          </cell>
          <cell r="AW83">
            <v>4.9427924050632868</v>
          </cell>
          <cell r="AX83">
            <v>4.6299730281496982</v>
          </cell>
          <cell r="AZ83">
            <v>11</v>
          </cell>
        </row>
        <row r="84">
          <cell r="D84">
            <v>41730</v>
          </cell>
          <cell r="E84">
            <v>37.41660059415377</v>
          </cell>
          <cell r="F84">
            <v>40.845188287588265</v>
          </cell>
          <cell r="G84">
            <v>30.992932319641113</v>
          </cell>
          <cell r="H84">
            <v>0</v>
          </cell>
          <cell r="I84">
            <v>0</v>
          </cell>
          <cell r="J84">
            <v>38.263158095510384</v>
          </cell>
          <cell r="K84">
            <v>36.75</v>
          </cell>
          <cell r="L84">
            <v>42.264001672918148</v>
          </cell>
          <cell r="M84">
            <v>22.183717711766562</v>
          </cell>
          <cell r="N84">
            <v>33.279473481354891</v>
          </cell>
          <cell r="O84">
            <v>16.648975561062496</v>
          </cell>
          <cell r="P84">
            <v>0</v>
          </cell>
          <cell r="Q84">
            <v>0</v>
          </cell>
          <cell r="R84">
            <v>29.199343754695011</v>
          </cell>
          <cell r="S84">
            <v>24.842045502229169</v>
          </cell>
          <cell r="T84">
            <v>34.656890869140625</v>
          </cell>
          <cell r="U84">
            <v>30.984938932701393</v>
          </cell>
          <cell r="V84">
            <v>37.65077536940084</v>
          </cell>
          <cell r="W84">
            <v>24.936595021574586</v>
          </cell>
          <cell r="X84">
            <v>0</v>
          </cell>
          <cell r="Y84">
            <v>0</v>
          </cell>
          <cell r="Z84">
            <v>34.43621426272167</v>
          </cell>
          <cell r="AA84">
            <v>0</v>
          </cell>
          <cell r="AB84">
            <v>0</v>
          </cell>
          <cell r="AC84">
            <v>4.464916467666626</v>
          </cell>
          <cell r="AD84">
            <v>4.849999999999997</v>
          </cell>
          <cell r="AE84">
            <v>4.4602853616078697</v>
          </cell>
          <cell r="AF84">
            <v>4.4609948476155603</v>
          </cell>
          <cell r="AG84">
            <v>4.6118779659271238</v>
          </cell>
          <cell r="AH84">
            <v>4.333333333333333</v>
          </cell>
          <cell r="AI84">
            <v>4.6640847524007158</v>
          </cell>
          <cell r="AJ84">
            <v>4.6336252287845889</v>
          </cell>
          <cell r="AK84">
            <v>4.8908781575753908</v>
          </cell>
          <cell r="AL84">
            <v>4.5900514428004797</v>
          </cell>
          <cell r="AM84">
            <v>4.9607079428063354</v>
          </cell>
          <cell r="AN84">
            <v>4.6920029292376588</v>
          </cell>
          <cell r="AO84">
            <v>4.4997060296390474</v>
          </cell>
          <cell r="AP84">
            <v>4.4997060296390474</v>
          </cell>
          <cell r="AQ84">
            <v>4.8357313495552532</v>
          </cell>
          <cell r="AR84">
            <v>4.5587129334557037</v>
          </cell>
          <cell r="AS84">
            <v>0</v>
          </cell>
          <cell r="AT84">
            <v>0</v>
          </cell>
          <cell r="AU84">
            <v>0</v>
          </cell>
          <cell r="AV84">
            <v>4.4602853616078697</v>
          </cell>
          <cell r="AW84">
            <v>4.9427924050632868</v>
          </cell>
          <cell r="AX84">
            <v>4.4158959584345023</v>
          </cell>
          <cell r="AZ84">
            <v>12</v>
          </cell>
        </row>
        <row r="85">
          <cell r="D85">
            <v>41760</v>
          </cell>
          <cell r="E85">
            <v>41.238833940946137</v>
          </cell>
          <cell r="F85">
            <v>42.222392742450424</v>
          </cell>
          <cell r="G85">
            <v>33.839646632854752</v>
          </cell>
          <cell r="H85">
            <v>0</v>
          </cell>
          <cell r="I85">
            <v>0</v>
          </cell>
          <cell r="J85">
            <v>39.744444529215492</v>
          </cell>
          <cell r="K85">
            <v>42.125</v>
          </cell>
          <cell r="L85">
            <v>44.326735814412437</v>
          </cell>
          <cell r="M85">
            <v>12.187950895678613</v>
          </cell>
          <cell r="N85">
            <v>31.395067030383693</v>
          </cell>
          <cell r="O85">
            <v>5.7644239478414097</v>
          </cell>
          <cell r="P85">
            <v>0</v>
          </cell>
          <cell r="Q85">
            <v>0</v>
          </cell>
          <cell r="R85">
            <v>29.100902811686197</v>
          </cell>
          <cell r="S85">
            <v>23.90909090909091</v>
          </cell>
          <cell r="T85">
            <v>34.530172479563745</v>
          </cell>
          <cell r="U85">
            <v>28.431455394107768</v>
          </cell>
          <cell r="V85">
            <v>37.44905560057154</v>
          </cell>
          <cell r="W85">
            <v>21.46239792225747</v>
          </cell>
          <cell r="X85">
            <v>0</v>
          </cell>
          <cell r="Y85">
            <v>0</v>
          </cell>
          <cell r="Z85">
            <v>35.052130438691826</v>
          </cell>
          <cell r="AA85">
            <v>0</v>
          </cell>
          <cell r="AB85">
            <v>0</v>
          </cell>
          <cell r="AC85">
            <v>4.378192790349325</v>
          </cell>
          <cell r="AD85">
            <v>4.849999999999997</v>
          </cell>
          <cell r="AE85">
            <v>4.3376142286485244</v>
          </cell>
          <cell r="AF85">
            <v>4.3781252984077703</v>
          </cell>
          <cell r="AG85">
            <v>4.5578781712439751</v>
          </cell>
          <cell r="AH85">
            <v>4.2212903225806446</v>
          </cell>
          <cell r="AI85">
            <v>4.6380264682154504</v>
          </cell>
          <cell r="AJ85">
            <v>4.5443622798977907</v>
          </cell>
          <cell r="AK85">
            <v>4.7983168159215257</v>
          </cell>
          <cell r="AL85">
            <v>4.5017830762530924</v>
          </cell>
          <cell r="AM85">
            <v>4.8674388997603222</v>
          </cell>
          <cell r="AN85">
            <v>4.6027013186577337</v>
          </cell>
          <cell r="AO85">
            <v>4.4122770922266197</v>
          </cell>
          <cell r="AP85">
            <v>4.4122770922266197</v>
          </cell>
          <cell r="AQ85">
            <v>4.77243806048949</v>
          </cell>
          <cell r="AR85">
            <v>4.4702464667441859</v>
          </cell>
          <cell r="AS85">
            <v>0</v>
          </cell>
          <cell r="AT85">
            <v>0</v>
          </cell>
          <cell r="AU85">
            <v>0</v>
          </cell>
          <cell r="AV85">
            <v>4.3376142286485244</v>
          </cell>
          <cell r="AW85">
            <v>4.9427924050632868</v>
          </cell>
          <cell r="AX85">
            <v>4.3748749303250625</v>
          </cell>
          <cell r="AZ85">
            <v>13</v>
          </cell>
        </row>
        <row r="86">
          <cell r="D86">
            <v>41791</v>
          </cell>
          <cell r="E86">
            <v>40.557755737304689</v>
          </cell>
          <cell r="F86">
            <v>45.176328735351561</v>
          </cell>
          <cell r="G86">
            <v>34.405154037475583</v>
          </cell>
          <cell r="H86">
            <v>0</v>
          </cell>
          <cell r="I86">
            <v>0</v>
          </cell>
          <cell r="J86">
            <v>46.127604246139526</v>
          </cell>
          <cell r="K86">
            <v>40.950000000000003</v>
          </cell>
          <cell r="L86">
            <v>48.917646969065949</v>
          </cell>
          <cell r="M86">
            <v>18.81034385363261</v>
          </cell>
          <cell r="N86">
            <v>33.716038322448732</v>
          </cell>
          <cell r="O86">
            <v>11.027391151587169</v>
          </cell>
          <cell r="P86">
            <v>0</v>
          </cell>
          <cell r="Q86">
            <v>0</v>
          </cell>
          <cell r="R86">
            <v>29.722539825439455</v>
          </cell>
          <cell r="S86">
            <v>24.742424184625801</v>
          </cell>
          <cell r="T86">
            <v>35.577357610066734</v>
          </cell>
          <cell r="U86">
            <v>30.892239344561542</v>
          </cell>
          <cell r="V86">
            <v>40.082866329616976</v>
          </cell>
          <cell r="W86">
            <v>24.015037199302956</v>
          </cell>
          <cell r="X86">
            <v>0</v>
          </cell>
          <cell r="Y86">
            <v>0</v>
          </cell>
          <cell r="Z86">
            <v>38.836464503606159</v>
          </cell>
          <cell r="AA86">
            <v>0</v>
          </cell>
          <cell r="AB86">
            <v>0</v>
          </cell>
          <cell r="AC86">
            <v>4.4854371865590412</v>
          </cell>
          <cell r="AD86">
            <v>4.849999999999997</v>
          </cell>
          <cell r="AE86">
            <v>4.4413968368812844</v>
          </cell>
          <cell r="AF86">
            <v>4.4674046357472736</v>
          </cell>
          <cell r="AG86">
            <v>4.5639341513315834</v>
          </cell>
          <cell r="AH86">
            <v>4.3680000000000003</v>
          </cell>
          <cell r="AI86">
            <v>4.7210444927215578</v>
          </cell>
          <cell r="AJ86">
            <v>4.6577092178132116</v>
          </cell>
          <cell r="AK86">
            <v>4.9216860919012557</v>
          </cell>
          <cell r="AL86">
            <v>4.6140264693339841</v>
          </cell>
          <cell r="AM86">
            <v>4.9940085231582536</v>
          </cell>
          <cell r="AN86">
            <v>4.7196172189692023</v>
          </cell>
          <cell r="AO86">
            <v>4.5203936284955724</v>
          </cell>
          <cell r="AP86">
            <v>4.5203936284955724</v>
          </cell>
          <cell r="AQ86">
            <v>4.8259856430739916</v>
          </cell>
          <cell r="AR86">
            <v>4.5796460344374594</v>
          </cell>
          <cell r="AS86">
            <v>0</v>
          </cell>
          <cell r="AT86">
            <v>0</v>
          </cell>
          <cell r="AU86">
            <v>0</v>
          </cell>
          <cell r="AV86">
            <v>4.4413968368812844</v>
          </cell>
          <cell r="AW86">
            <v>4.9427924050632868</v>
          </cell>
          <cell r="AX86">
            <v>4.5259377480629608</v>
          </cell>
          <cell r="AZ86">
            <v>14</v>
          </cell>
        </row>
        <row r="87">
          <cell r="D87">
            <v>41821</v>
          </cell>
          <cell r="E87">
            <v>44.659138165987457</v>
          </cell>
          <cell r="F87">
            <v>45.723158176128678</v>
          </cell>
          <cell r="G87">
            <v>39.40659346947303</v>
          </cell>
          <cell r="H87">
            <v>0</v>
          </cell>
          <cell r="I87">
            <v>0</v>
          </cell>
          <cell r="J87">
            <v>48.118889109293619</v>
          </cell>
          <cell r="K87">
            <v>49.03846153846154</v>
          </cell>
          <cell r="L87">
            <v>46.604166724465109</v>
          </cell>
          <cell r="M87">
            <v>29.409650002756425</v>
          </cell>
          <cell r="N87">
            <v>33.677351920835434</v>
          </cell>
          <cell r="O87">
            <v>24.705296054963142</v>
          </cell>
          <cell r="P87">
            <v>0</v>
          </cell>
          <cell r="Q87">
            <v>0</v>
          </cell>
          <cell r="R87">
            <v>32.349206379481721</v>
          </cell>
          <cell r="S87">
            <v>29.958333333333332</v>
          </cell>
          <cell r="T87">
            <v>35.376478502827304</v>
          </cell>
          <cell r="U87">
            <v>37.9362455348856</v>
          </cell>
          <cell r="V87">
            <v>40.41264143992413</v>
          </cell>
          <cell r="W87">
            <v>32.925376329742868</v>
          </cell>
          <cell r="X87">
            <v>0</v>
          </cell>
          <cell r="Y87">
            <v>0</v>
          </cell>
          <cell r="Z87">
            <v>41.166663389699124</v>
          </cell>
          <cell r="AA87">
            <v>0</v>
          </cell>
          <cell r="AB87">
            <v>0</v>
          </cell>
          <cell r="AC87">
            <v>3.9832838119999057</v>
          </cell>
          <cell r="AD87">
            <v>4.849999999999997</v>
          </cell>
          <cell r="AE87">
            <v>3.968033952097739</v>
          </cell>
          <cell r="AF87">
            <v>3.985244312594014</v>
          </cell>
          <cell r="AG87">
            <v>4.0426665967510589</v>
          </cell>
          <cell r="AH87">
            <v>3.86</v>
          </cell>
          <cell r="AI87">
            <v>4.3418286231256298</v>
          </cell>
          <cell r="AJ87">
            <v>4.1355802175458942</v>
          </cell>
          <cell r="AK87">
            <v>4.3686765570802999</v>
          </cell>
          <cell r="AL87">
            <v>4.0968370315325213</v>
          </cell>
          <cell r="AM87">
            <v>4.4323989024970309</v>
          </cell>
          <cell r="AN87">
            <v>4.1897442111501162</v>
          </cell>
          <cell r="AO87">
            <v>4.014156608642959</v>
          </cell>
          <cell r="AP87">
            <v>4.014156608642959</v>
          </cell>
          <cell r="AQ87">
            <v>4.5817497484765415</v>
          </cell>
          <cell r="AR87">
            <v>4.0674014413953952</v>
          </cell>
          <cell r="AS87">
            <v>0</v>
          </cell>
          <cell r="AT87">
            <v>0</v>
          </cell>
          <cell r="AU87">
            <v>0</v>
          </cell>
          <cell r="AV87">
            <v>3.968033952097739</v>
          </cell>
          <cell r="AW87">
            <v>4.9427924050632868</v>
          </cell>
          <cell r="AX87">
            <v>4.0954351399333531</v>
          </cell>
          <cell r="AZ87">
            <v>15</v>
          </cell>
        </row>
        <row r="88">
          <cell r="D88">
            <v>41852</v>
          </cell>
          <cell r="E88">
            <v>44.109197176419769</v>
          </cell>
          <cell r="F88">
            <v>41.555618873009315</v>
          </cell>
          <cell r="G88">
            <v>41.95764424250676</v>
          </cell>
          <cell r="H88">
            <v>0</v>
          </cell>
          <cell r="I88">
            <v>0</v>
          </cell>
          <cell r="J88">
            <v>42.631746019635884</v>
          </cell>
          <cell r="K88">
            <v>48.766666412353516</v>
          </cell>
          <cell r="L88">
            <v>42.560763994852699</v>
          </cell>
          <cell r="M88">
            <v>33.973660807455737</v>
          </cell>
          <cell r="N88">
            <v>32.933358346262288</v>
          </cell>
          <cell r="O88">
            <v>32.011241297568041</v>
          </cell>
          <cell r="P88">
            <v>0</v>
          </cell>
          <cell r="Q88">
            <v>0</v>
          </cell>
          <cell r="R88">
            <v>28.953703668382431</v>
          </cell>
          <cell r="S88">
            <v>28.625</v>
          </cell>
          <cell r="T88">
            <v>34.077283647325302</v>
          </cell>
          <cell r="U88">
            <v>39.640842433113043</v>
          </cell>
          <cell r="V88">
            <v>37.754407242938036</v>
          </cell>
          <cell r="W88">
            <v>37.572670901189689</v>
          </cell>
          <cell r="X88">
            <v>0</v>
          </cell>
          <cell r="Y88">
            <v>0</v>
          </cell>
          <cell r="Z88">
            <v>36.601641327147796</v>
          </cell>
          <cell r="AA88">
            <v>0</v>
          </cell>
          <cell r="AB88">
            <v>0</v>
          </cell>
          <cell r="AC88">
            <v>3.8059242233153312</v>
          </cell>
          <cell r="AD88">
            <v>4.849999999999997</v>
          </cell>
          <cell r="AE88">
            <v>3.7666985988616943</v>
          </cell>
          <cell r="AF88">
            <v>3.851244503451932</v>
          </cell>
          <cell r="AG88">
            <v>3.8675435281568959</v>
          </cell>
          <cell r="AH88">
            <v>3.6448387096774195</v>
          </cell>
          <cell r="AI88">
            <v>4.1321735843535397</v>
          </cell>
          <cell r="AJ88">
            <v>3.9447973032414234</v>
          </cell>
          <cell r="AK88">
            <v>4.1542762634186339</v>
          </cell>
          <cell r="AL88">
            <v>3.907267048281446</v>
          </cell>
          <cell r="AM88">
            <v>4.2099591342791358</v>
          </cell>
          <cell r="AN88">
            <v>3.9888981369629417</v>
          </cell>
          <cell r="AO88">
            <v>3.8353546844364517</v>
          </cell>
          <cell r="AP88">
            <v>3.8353546844364517</v>
          </cell>
          <cell r="AQ88">
            <v>4.4778689380192862</v>
          </cell>
          <cell r="AR88">
            <v>3.8864776541011237</v>
          </cell>
          <cell r="AS88">
            <v>0</v>
          </cell>
          <cell r="AT88">
            <v>0</v>
          </cell>
          <cell r="AU88">
            <v>0</v>
          </cell>
          <cell r="AV88">
            <v>3.7666985988616943</v>
          </cell>
          <cell r="AW88">
            <v>4.9427924050632868</v>
          </cell>
          <cell r="AX88">
            <v>4.2940402692784936</v>
          </cell>
          <cell r="AZ88">
            <v>16</v>
          </cell>
        </row>
        <row r="89">
          <cell r="D89">
            <v>41883</v>
          </cell>
          <cell r="E89">
            <v>43.922233276367187</v>
          </cell>
          <cell r="F89">
            <v>40.801956634521481</v>
          </cell>
          <cell r="G89">
            <v>39.857150878906253</v>
          </cell>
          <cell r="H89">
            <v>0</v>
          </cell>
          <cell r="I89">
            <v>0</v>
          </cell>
          <cell r="J89">
            <v>39.469583511352539</v>
          </cell>
          <cell r="K89">
            <v>39.799999782017302</v>
          </cell>
          <cell r="L89">
            <v>42.359507719675698</v>
          </cell>
          <cell r="M89">
            <v>34.852388763427733</v>
          </cell>
          <cell r="N89">
            <v>32.622650845845541</v>
          </cell>
          <cell r="O89">
            <v>33.385975201924644</v>
          </cell>
          <cell r="P89">
            <v>0</v>
          </cell>
          <cell r="Q89">
            <v>0</v>
          </cell>
          <cell r="R89">
            <v>27.68458735148112</v>
          </cell>
          <cell r="S89">
            <v>25.289487251868614</v>
          </cell>
          <cell r="T89">
            <v>33.549166505986996</v>
          </cell>
          <cell r="U89">
            <v>39.891191270616318</v>
          </cell>
          <cell r="V89">
            <v>37.166709617332174</v>
          </cell>
          <cell r="W89">
            <v>36.981072800247759</v>
          </cell>
          <cell r="X89">
            <v>0</v>
          </cell>
          <cell r="Y89">
            <v>0</v>
          </cell>
          <cell r="Z89">
            <v>34.231807440298574</v>
          </cell>
          <cell r="AA89">
            <v>0</v>
          </cell>
          <cell r="AB89">
            <v>0</v>
          </cell>
          <cell r="AC89">
            <v>3.7918959140777586</v>
          </cell>
          <cell r="AD89">
            <v>4.849999999999997</v>
          </cell>
          <cell r="AE89">
            <v>3.7807707707087199</v>
          </cell>
          <cell r="AF89">
            <v>3.8273862123489382</v>
          </cell>
          <cell r="AG89">
            <v>3.8994950691858929</v>
          </cell>
          <cell r="AH89">
            <v>3.6270000000000007</v>
          </cell>
          <cell r="AI89">
            <v>4.0979082584381104</v>
          </cell>
          <cell r="AJ89">
            <v>3.9257886365334831</v>
          </cell>
          <cell r="AK89">
            <v>4.1254331769213053</v>
          </cell>
          <cell r="AL89">
            <v>3.8878748710592097</v>
          </cell>
          <cell r="AM89">
            <v>4.1773698419545582</v>
          </cell>
          <cell r="AN89">
            <v>3.9644295153182236</v>
          </cell>
          <cell r="AO89">
            <v>3.8212122932432542</v>
          </cell>
          <cell r="AP89">
            <v>3.8212122932432542</v>
          </cell>
          <cell r="AQ89">
            <v>4.485129603336464</v>
          </cell>
          <cell r="AR89">
            <v>3.8721674335180651</v>
          </cell>
          <cell r="AS89">
            <v>0</v>
          </cell>
          <cell r="AT89">
            <v>0</v>
          </cell>
          <cell r="AU89">
            <v>0</v>
          </cell>
          <cell r="AV89">
            <v>3.7807707707087199</v>
          </cell>
          <cell r="AW89">
            <v>4.9427924050632868</v>
          </cell>
          <cell r="AX89">
            <v>4.4085918746825978</v>
          </cell>
          <cell r="AZ89">
            <v>17</v>
          </cell>
        </row>
        <row r="90">
          <cell r="D90">
            <v>41913</v>
          </cell>
          <cell r="E90">
            <v>37.471481464527272</v>
          </cell>
          <cell r="F90">
            <v>38.504814995659721</v>
          </cell>
          <cell r="G90">
            <v>32.877407709757485</v>
          </cell>
          <cell r="H90">
            <v>0</v>
          </cell>
          <cell r="I90">
            <v>0</v>
          </cell>
          <cell r="J90">
            <v>39.769600219726563</v>
          </cell>
          <cell r="K90">
            <v>37.376667022705078</v>
          </cell>
          <cell r="L90">
            <v>41.219565515932828</v>
          </cell>
          <cell r="M90">
            <v>31.222903159356886</v>
          </cell>
          <cell r="N90">
            <v>31.490323035947739</v>
          </cell>
          <cell r="O90">
            <v>29.362903225806452</v>
          </cell>
          <cell r="P90">
            <v>0</v>
          </cell>
          <cell r="Q90">
            <v>0</v>
          </cell>
          <cell r="R90">
            <v>29.460000228881835</v>
          </cell>
          <cell r="S90">
            <v>28.077727231112394</v>
          </cell>
          <cell r="T90">
            <v>33.017857006617952</v>
          </cell>
          <cell r="U90">
            <v>34.851109917197753</v>
          </cell>
          <cell r="V90">
            <v>35.563253851264371</v>
          </cell>
          <cell r="W90">
            <v>31.403583248745761</v>
          </cell>
          <cell r="X90">
            <v>0</v>
          </cell>
          <cell r="Y90">
            <v>0</v>
          </cell>
          <cell r="Z90">
            <v>35.44621957840458</v>
          </cell>
          <cell r="AA90">
            <v>0</v>
          </cell>
          <cell r="AB90">
            <v>0</v>
          </cell>
          <cell r="AC90">
            <v>3.6150677357950518</v>
          </cell>
          <cell r="AD90">
            <v>4.849999999999997</v>
          </cell>
          <cell r="AE90">
            <v>3.5254871153062388</v>
          </cell>
          <cell r="AF90">
            <v>3.6324128873886599</v>
          </cell>
          <cell r="AG90">
            <v>3.7822548035652406</v>
          </cell>
          <cell r="AH90">
            <v>3.2912903225806445</v>
          </cell>
          <cell r="AI90">
            <v>3.8162645063092633</v>
          </cell>
          <cell r="AJ90">
            <v>3.7403672849610921</v>
          </cell>
          <cell r="AK90">
            <v>3.9157296562730792</v>
          </cell>
          <cell r="AL90">
            <v>3.7038888718604412</v>
          </cell>
          <cell r="AM90">
            <v>3.9632275899978859</v>
          </cell>
          <cell r="AN90">
            <v>3.7740908179057051</v>
          </cell>
          <cell r="AO90">
            <v>3.6429461010098647</v>
          </cell>
          <cell r="AP90">
            <v>3.6429461010098647</v>
          </cell>
          <cell r="AQ90">
            <v>4.3534136746957079</v>
          </cell>
          <cell r="AR90">
            <v>3.6917857357901176</v>
          </cell>
          <cell r="AS90">
            <v>0</v>
          </cell>
          <cell r="AT90">
            <v>0</v>
          </cell>
          <cell r="AU90">
            <v>0</v>
          </cell>
          <cell r="AV90">
            <v>3.5254871153062388</v>
          </cell>
          <cell r="AW90">
            <v>4.9427924050632868</v>
          </cell>
          <cell r="AX90">
            <v>4.0015109245800806</v>
          </cell>
          <cell r="AZ90">
            <v>18</v>
          </cell>
        </row>
        <row r="91">
          <cell r="D91">
            <v>41944</v>
          </cell>
          <cell r="E91">
            <v>43.657500108083092</v>
          </cell>
          <cell r="F91">
            <v>38.533750057220459</v>
          </cell>
          <cell r="G91">
            <v>33.92875019709269</v>
          </cell>
          <cell r="H91">
            <v>0</v>
          </cell>
          <cell r="I91">
            <v>0</v>
          </cell>
          <cell r="J91">
            <v>37.702727404507726</v>
          </cell>
          <cell r="K91">
            <v>38.071428571428569</v>
          </cell>
          <cell r="L91">
            <v>40.238695559294328</v>
          </cell>
          <cell r="M91">
            <v>32.904333432515465</v>
          </cell>
          <cell r="N91">
            <v>33.507333691914873</v>
          </cell>
          <cell r="O91">
            <v>29.318333371480307</v>
          </cell>
          <cell r="P91">
            <v>0</v>
          </cell>
          <cell r="Q91">
            <v>0</v>
          </cell>
          <cell r="R91">
            <v>31.15136363289573</v>
          </cell>
          <cell r="S91">
            <v>28.305555555555557</v>
          </cell>
          <cell r="T91">
            <v>34.846818403764203</v>
          </cell>
          <cell r="U91">
            <v>38.631401398421112</v>
          </cell>
          <cell r="V91">
            <v>36.184370979400789</v>
          </cell>
          <cell r="W91">
            <v>31.773811958214225</v>
          </cell>
          <cell r="X91">
            <v>0</v>
          </cell>
          <cell r="Y91">
            <v>0</v>
          </cell>
          <cell r="Z91">
            <v>34.640578179773691</v>
          </cell>
          <cell r="AA91">
            <v>0</v>
          </cell>
          <cell r="AB91">
            <v>0</v>
          </cell>
          <cell r="AC91">
            <v>4.0360966205596922</v>
          </cell>
          <cell r="AD91">
            <v>4.849999999999997</v>
          </cell>
          <cell r="AE91">
            <v>4.0055933634440102</v>
          </cell>
          <cell r="AF91">
            <v>3.9834733168284098</v>
          </cell>
          <cell r="AG91">
            <v>4.0711766481399536</v>
          </cell>
          <cell r="AH91">
            <v>3.4630000000000005</v>
          </cell>
          <cell r="AI91">
            <v>4.1570532798767088</v>
          </cell>
          <cell r="AJ91">
            <v>4.1760713210014853</v>
          </cell>
          <cell r="AK91">
            <v>4.3721634412103763</v>
          </cell>
          <cell r="AL91">
            <v>4.1353649350719444</v>
          </cell>
          <cell r="AM91">
            <v>4.425304937201946</v>
          </cell>
          <cell r="AN91">
            <v>4.213908066147483</v>
          </cell>
          <cell r="AO91">
            <v>4.0673989050605135</v>
          </cell>
          <cell r="AP91">
            <v>4.0673989050605135</v>
          </cell>
          <cell r="AQ91">
            <v>4.6011288690742722</v>
          </cell>
          <cell r="AR91">
            <v>4.1212755702944941</v>
          </cell>
          <cell r="AS91">
            <v>0</v>
          </cell>
          <cell r="AT91">
            <v>0</v>
          </cell>
          <cell r="AU91">
            <v>0</v>
          </cell>
          <cell r="AV91">
            <v>4.0055933634440102</v>
          </cell>
          <cell r="AW91">
            <v>4.9427924050632868</v>
          </cell>
          <cell r="AX91">
            <v>4.2364400604479089</v>
          </cell>
          <cell r="AZ91">
            <v>19</v>
          </cell>
        </row>
        <row r="92">
          <cell r="D92">
            <v>41974</v>
          </cell>
          <cell r="E92">
            <v>33.577857153756277</v>
          </cell>
          <cell r="F92">
            <v>30.942857197352819</v>
          </cell>
          <cell r="G92">
            <v>29.887499741145543</v>
          </cell>
          <cell r="H92">
            <v>0</v>
          </cell>
          <cell r="I92">
            <v>0</v>
          </cell>
          <cell r="J92">
            <v>30.871875047683716</v>
          </cell>
          <cell r="K92">
            <v>35.473332722981773</v>
          </cell>
          <cell r="L92">
            <v>33.811538329491249</v>
          </cell>
          <cell r="M92">
            <v>28.314782598744269</v>
          </cell>
          <cell r="N92">
            <v>24.956922897925743</v>
          </cell>
          <cell r="O92">
            <v>25.903043332307234</v>
          </cell>
          <cell r="P92">
            <v>0</v>
          </cell>
          <cell r="Q92">
            <v>0</v>
          </cell>
          <cell r="R92">
            <v>26.739999944513496</v>
          </cell>
          <cell r="S92">
            <v>26.416666666666668</v>
          </cell>
          <cell r="T92">
            <v>27.620000021798269</v>
          </cell>
          <cell r="U92">
            <v>31.257576973589693</v>
          </cell>
          <cell r="V92">
            <v>28.303896914809698</v>
          </cell>
          <cell r="W92">
            <v>28.13091143187274</v>
          </cell>
          <cell r="X92">
            <v>0</v>
          </cell>
          <cell r="Y92">
            <v>0</v>
          </cell>
          <cell r="Z92">
            <v>29.050295701124799</v>
          </cell>
          <cell r="AA92">
            <v>0</v>
          </cell>
          <cell r="AB92">
            <v>0</v>
          </cell>
          <cell r="AC92">
            <v>3.35829332669576</v>
          </cell>
          <cell r="AD92">
            <v>4.849999999999997</v>
          </cell>
          <cell r="AE92">
            <v>3.3888423351141124</v>
          </cell>
          <cell r="AF92">
            <v>3.4451347952303677</v>
          </cell>
          <cell r="AG92">
            <v>3.5811391187750776</v>
          </cell>
          <cell r="AH92">
            <v>2.8109677419354835</v>
          </cell>
          <cell r="AI92">
            <v>3.6593695619831914</v>
          </cell>
          <cell r="AJ92">
            <v>3.4755087415408048</v>
          </cell>
          <cell r="AK92">
            <v>3.640040470635225</v>
          </cell>
          <cell r="AL92">
            <v>3.4417241762528974</v>
          </cell>
          <cell r="AM92">
            <v>3.6848475864016801</v>
          </cell>
          <cell r="AN92">
            <v>3.5078594791241851</v>
          </cell>
          <cell r="AO92">
            <v>3.3840835338689694</v>
          </cell>
          <cell r="AP92">
            <v>3.3840835338689694</v>
          </cell>
          <cell r="AQ92">
            <v>4.2829105549854312</v>
          </cell>
          <cell r="AR92">
            <v>3.429851216664042</v>
          </cell>
          <cell r="AS92">
            <v>0</v>
          </cell>
          <cell r="AT92">
            <v>0</v>
          </cell>
          <cell r="AU92">
            <v>0</v>
          </cell>
          <cell r="AV92">
            <v>3.3888423351141124</v>
          </cell>
          <cell r="AW92">
            <v>4.9427924050632868</v>
          </cell>
          <cell r="AX92">
            <v>3.5481858833139941</v>
          </cell>
          <cell r="AZ92">
            <v>20</v>
          </cell>
        </row>
        <row r="93">
          <cell r="D93">
            <v>42005</v>
          </cell>
          <cell r="E93">
            <v>26.067307692307693</v>
          </cell>
          <cell r="F93">
            <v>25.785384615384615</v>
          </cell>
          <cell r="G93">
            <v>23.050000000000008</v>
          </cell>
          <cell r="H93">
            <v>0</v>
          </cell>
          <cell r="I93">
            <v>0</v>
          </cell>
          <cell r="J93">
            <v>26.286666666666665</v>
          </cell>
          <cell r="K93">
            <v>25.16714285714286</v>
          </cell>
          <cell r="L93">
            <v>27.130769230769229</v>
          </cell>
          <cell r="M93">
            <v>22.735853658536595</v>
          </cell>
          <cell r="N93">
            <v>24.415853658536591</v>
          </cell>
          <cell r="O93">
            <v>19.963170731707315</v>
          </cell>
          <cell r="P93">
            <v>0</v>
          </cell>
          <cell r="Q93">
            <v>0</v>
          </cell>
          <cell r="R93">
            <v>24.639677419354836</v>
          </cell>
          <cell r="S93">
            <v>21.21875</v>
          </cell>
          <cell r="T93">
            <v>26.764878048780488</v>
          </cell>
          <cell r="U93">
            <v>24.483957682969127</v>
          </cell>
          <cell r="V93">
            <v>25.044498785986818</v>
          </cell>
          <cell r="W93">
            <v>21.588619493583078</v>
          </cell>
          <cell r="X93">
            <v>0</v>
          </cell>
          <cell r="Y93">
            <v>0</v>
          </cell>
          <cell r="Z93">
            <v>25.469546953405015</v>
          </cell>
          <cell r="AA93">
            <v>0</v>
          </cell>
          <cell r="AB93">
            <v>0</v>
          </cell>
          <cell r="AC93">
            <v>2.842096774193549</v>
          </cell>
          <cell r="AD93">
            <v>2.7614516129032256</v>
          </cell>
          <cell r="AE93">
            <v>2.7880645161290318</v>
          </cell>
          <cell r="AF93">
            <v>2.8590322580645169</v>
          </cell>
          <cell r="AG93">
            <v>2.9909677419354832</v>
          </cell>
          <cell r="AH93">
            <v>2.3082612903225805</v>
          </cell>
          <cell r="AI93">
            <v>2.9622580645161296</v>
          </cell>
          <cell r="AJ93">
            <v>2.9510889298515113</v>
          </cell>
          <cell r="AK93">
            <v>3.1420056528417826</v>
          </cell>
          <cell r="AL93">
            <v>2.9252243454514431</v>
          </cell>
          <cell r="AM93">
            <v>3.2021558491210111</v>
          </cell>
          <cell r="AN93">
            <v>3.0118406280935321</v>
          </cell>
          <cell r="AO93">
            <v>2.8141433256536823</v>
          </cell>
          <cell r="AP93">
            <v>2.8619347503976496</v>
          </cell>
          <cell r="AQ93">
            <v>2.8953281886427114</v>
          </cell>
          <cell r="AR93">
            <v>2.9032812355335604</v>
          </cell>
          <cell r="AS93">
            <v>3.1906938554012934</v>
          </cell>
          <cell r="AT93">
            <v>2.9278023997699387</v>
          </cell>
          <cell r="AU93">
            <v>2.8661259334845059</v>
          </cell>
          <cell r="AV93">
            <v>2.7880645161290318</v>
          </cell>
          <cell r="AW93">
            <v>2.8278066966108613</v>
          </cell>
          <cell r="AX93">
            <v>2.720713678102066</v>
          </cell>
          <cell r="AZ93">
            <v>9</v>
          </cell>
        </row>
        <row r="94">
          <cell r="D94">
            <v>42036</v>
          </cell>
          <cell r="E94">
            <v>21.996666666666666</v>
          </cell>
          <cell r="F94">
            <v>24.172916666666669</v>
          </cell>
          <cell r="G94">
            <v>18.830416666666668</v>
          </cell>
          <cell r="H94">
            <v>0</v>
          </cell>
          <cell r="I94">
            <v>0</v>
          </cell>
          <cell r="J94">
            <v>24.787619047619046</v>
          </cell>
          <cell r="K94">
            <v>20.370999999999999</v>
          </cell>
          <cell r="L94">
            <v>25.319583333333327</v>
          </cell>
          <cell r="M94">
            <v>14.535277777777777</v>
          </cell>
          <cell r="N94">
            <v>21.537500000000001</v>
          </cell>
          <cell r="O94">
            <v>10.988888888888891</v>
          </cell>
          <cell r="P94">
            <v>0</v>
          </cell>
          <cell r="Q94">
            <v>0</v>
          </cell>
          <cell r="R94">
            <v>21.569310344827585</v>
          </cell>
          <cell r="S94">
            <v>18.454545454545457</v>
          </cell>
          <cell r="T94">
            <v>22.632592592592594</v>
          </cell>
          <cell r="U94">
            <v>18.612227891156465</v>
          </cell>
          <cell r="V94">
            <v>23.004268707482996</v>
          </cell>
          <cell r="W94">
            <v>15.317482993197279</v>
          </cell>
          <cell r="X94">
            <v>0</v>
          </cell>
          <cell r="Y94">
            <v>0</v>
          </cell>
          <cell r="Z94">
            <v>23.360192250813366</v>
          </cell>
          <cell r="AA94">
            <v>0</v>
          </cell>
          <cell r="AB94">
            <v>0</v>
          </cell>
          <cell r="AC94">
            <v>2.5098214285714286</v>
          </cell>
          <cell r="AD94">
            <v>2.3117857142857146</v>
          </cell>
          <cell r="AE94">
            <v>2.3876785714285722</v>
          </cell>
          <cell r="AF94">
            <v>2.5139285714285711</v>
          </cell>
          <cell r="AG94">
            <v>2.8232142857142857</v>
          </cell>
          <cell r="AH94">
            <v>2.1857500000000001</v>
          </cell>
          <cell r="AI94">
            <v>2.6132142857142857</v>
          </cell>
          <cell r="AJ94">
            <v>2.602470484061393</v>
          </cell>
          <cell r="AK94">
            <v>2.7623839391128353</v>
          </cell>
          <cell r="AL94">
            <v>2.579258833698769</v>
          </cell>
          <cell r="AM94">
            <v>2.8117704292460788</v>
          </cell>
          <cell r="AN94">
            <v>2.6505729254511725</v>
          </cell>
          <cell r="AO94">
            <v>2.4608272845478405</v>
          </cell>
          <cell r="AP94">
            <v>2.5028232161356496</v>
          </cell>
          <cell r="AQ94">
            <v>2.4567361927748648</v>
          </cell>
          <cell r="AR94">
            <v>2.5643285214438731</v>
          </cell>
          <cell r="AS94">
            <v>2.8356123792865224</v>
          </cell>
          <cell r="AT94">
            <v>2.650326049214645</v>
          </cell>
          <cell r="AU94">
            <v>2.5069044671201808</v>
          </cell>
          <cell r="AV94">
            <v>2.3876785714285722</v>
          </cell>
          <cell r="AW94">
            <v>2.3724488245931283</v>
          </cell>
          <cell r="AX94">
            <v>2.6786244518468543</v>
          </cell>
          <cell r="AZ94">
            <v>10</v>
          </cell>
        </row>
        <row r="95">
          <cell r="D95">
            <v>42064</v>
          </cell>
          <cell r="E95">
            <v>22.058076923076914</v>
          </cell>
          <cell r="F95">
            <v>25.073846153846155</v>
          </cell>
          <cell r="G95">
            <v>18.507307692307691</v>
          </cell>
          <cell r="H95">
            <v>0</v>
          </cell>
          <cell r="I95">
            <v>0</v>
          </cell>
          <cell r="J95">
            <v>25.397083333333331</v>
          </cell>
          <cell r="K95">
            <v>22.990769230769232</v>
          </cell>
          <cell r="L95">
            <v>25.158076923076923</v>
          </cell>
          <cell r="M95">
            <v>18.338292682926831</v>
          </cell>
          <cell r="N95">
            <v>22.076585365853653</v>
          </cell>
          <cell r="O95">
            <v>15.349024390243905</v>
          </cell>
          <cell r="P95">
            <v>0</v>
          </cell>
          <cell r="Q95">
            <v>0</v>
          </cell>
          <cell r="R95">
            <v>21.710256410256402</v>
          </cell>
          <cell r="S95">
            <v>20.367560975609759</v>
          </cell>
          <cell r="T95">
            <v>22.38121951219512</v>
          </cell>
          <cell r="U95">
            <v>20.261722311466151</v>
          </cell>
          <cell r="V95">
            <v>23.677296053488472</v>
          </cell>
          <cell r="W95">
            <v>17.049322710893065</v>
          </cell>
          <cell r="X95">
            <v>0</v>
          </cell>
          <cell r="Y95">
            <v>0</v>
          </cell>
          <cell r="Z95">
            <v>23.735063504586869</v>
          </cell>
          <cell r="AA95">
            <v>0</v>
          </cell>
          <cell r="AB95">
            <v>0</v>
          </cell>
          <cell r="AC95">
            <v>2.430322580645162</v>
          </cell>
          <cell r="AD95">
            <v>2.1909677419354838</v>
          </cell>
          <cell r="AE95">
            <v>2.3482258064516142</v>
          </cell>
          <cell r="AF95">
            <v>2.46</v>
          </cell>
          <cell r="AG95">
            <v>2.7958064516129033</v>
          </cell>
          <cell r="AH95">
            <v>2.1578354838709677</v>
          </cell>
          <cell r="AI95">
            <v>2.5530645161290311</v>
          </cell>
          <cell r="AJ95">
            <v>2.5168210628270402</v>
          </cell>
          <cell r="AK95">
            <v>2.6639218766610373</v>
          </cell>
          <cell r="AL95">
            <v>2.4939505793694865</v>
          </cell>
          <cell r="AM95">
            <v>2.7084169806640612</v>
          </cell>
          <cell r="AN95">
            <v>2.5583794899658643</v>
          </cell>
          <cell r="AO95">
            <v>2.3612605035944405</v>
          </cell>
          <cell r="AP95">
            <v>2.4016232271462088</v>
          </cell>
          <cell r="AQ95">
            <v>2.3740430451555743</v>
          </cell>
          <cell r="AR95">
            <v>2.483232073492974</v>
          </cell>
          <cell r="AS95">
            <v>2.7801246012964298</v>
          </cell>
          <cell r="AT95">
            <v>2.5289976570841146</v>
          </cell>
          <cell r="AU95">
            <v>2.4056734985422739</v>
          </cell>
          <cell r="AV95">
            <v>2.3482258064516142</v>
          </cell>
          <cell r="AW95">
            <v>2.2501015108207429</v>
          </cell>
          <cell r="AX95">
            <v>2.798653051582193</v>
          </cell>
          <cell r="AZ95">
            <v>11</v>
          </cell>
        </row>
        <row r="96">
          <cell r="D96">
            <v>42095</v>
          </cell>
          <cell r="E96">
            <v>24.715384615384611</v>
          </cell>
          <cell r="F96">
            <v>24.049999999999994</v>
          </cell>
          <cell r="G96">
            <v>19.670769230769235</v>
          </cell>
          <cell r="H96">
            <v>0</v>
          </cell>
          <cell r="I96">
            <v>0</v>
          </cell>
          <cell r="J96">
            <v>24.054230769230774</v>
          </cell>
          <cell r="K96">
            <v>22.096153846153847</v>
          </cell>
          <cell r="L96">
            <v>25.755384615384614</v>
          </cell>
          <cell r="M96">
            <v>20.664736842105267</v>
          </cell>
          <cell r="N96">
            <v>21.612894736842112</v>
          </cell>
          <cell r="O96">
            <v>17.692894736842106</v>
          </cell>
          <cell r="P96">
            <v>0</v>
          </cell>
          <cell r="Q96">
            <v>0</v>
          </cell>
          <cell r="R96">
            <v>20.766666666666669</v>
          </cell>
          <cell r="S96">
            <v>20.170000000000009</v>
          </cell>
          <cell r="T96">
            <v>22.342368421052626</v>
          </cell>
          <cell r="U96">
            <v>22.822962962962961</v>
          </cell>
          <cell r="V96">
            <v>22.988111111111103</v>
          </cell>
          <cell r="W96">
            <v>18.558451851851856</v>
          </cell>
          <cell r="X96">
            <v>0</v>
          </cell>
          <cell r="Y96">
            <v>0</v>
          </cell>
          <cell r="Z96">
            <v>22.48859829059829</v>
          </cell>
          <cell r="AA96">
            <v>0</v>
          </cell>
          <cell r="AB96">
            <v>0</v>
          </cell>
          <cell r="AC96">
            <v>2.2968333333333328</v>
          </cell>
          <cell r="AD96">
            <v>2.1625000000000005</v>
          </cell>
          <cell r="AE96">
            <v>2.260333333333334</v>
          </cell>
          <cell r="AF96">
            <v>2.3069999999999999</v>
          </cell>
          <cell r="AG96">
            <v>2.5826666666666669</v>
          </cell>
          <cell r="AH96">
            <v>2.0688200000000001</v>
          </cell>
          <cell r="AI96">
            <v>2.4198333333333322</v>
          </cell>
          <cell r="AJ96">
            <v>2.37716592775041</v>
          </cell>
          <cell r="AK96">
            <v>2.5039685843302832</v>
          </cell>
          <cell r="AL96">
            <v>2.355183567909922</v>
          </cell>
          <cell r="AM96">
            <v>2.5443773340370623</v>
          </cell>
          <cell r="AN96">
            <v>2.4139378899835791</v>
          </cell>
          <cell r="AO96">
            <v>2.2556400623590735</v>
          </cell>
          <cell r="AP96">
            <v>2.2942702788262102</v>
          </cell>
          <cell r="AQ96">
            <v>2.314005931700422</v>
          </cell>
          <cell r="AR96">
            <v>2.3470602410826618</v>
          </cell>
          <cell r="AS96">
            <v>2.6227009980450666</v>
          </cell>
          <cell r="AT96">
            <v>2.3664732930286569</v>
          </cell>
          <cell r="AU96">
            <v>2.2982876870748301</v>
          </cell>
          <cell r="AV96">
            <v>2.260333333333334</v>
          </cell>
          <cell r="AW96">
            <v>2.2212734177215192</v>
          </cell>
          <cell r="AX96">
            <v>2.4201608374384231</v>
          </cell>
          <cell r="AZ96">
            <v>12</v>
          </cell>
        </row>
        <row r="97">
          <cell r="D97">
            <v>42125</v>
          </cell>
          <cell r="E97">
            <v>29.509599999999995</v>
          </cell>
          <cell r="F97">
            <v>24.040800000000004</v>
          </cell>
          <cell r="G97">
            <v>27.051200000000009</v>
          </cell>
          <cell r="H97">
            <v>0</v>
          </cell>
          <cell r="I97">
            <v>0</v>
          </cell>
          <cell r="J97">
            <v>22.816799999999997</v>
          </cell>
          <cell r="K97">
            <v>26.64</v>
          </cell>
          <cell r="L97">
            <v>25.476800000000004</v>
          </cell>
          <cell r="M97">
            <v>25.093255813953494</v>
          </cell>
          <cell r="N97">
            <v>21.024651162790697</v>
          </cell>
          <cell r="O97">
            <v>23.454651162790693</v>
          </cell>
          <cell r="P97">
            <v>0</v>
          </cell>
          <cell r="Q97">
            <v>0</v>
          </cell>
          <cell r="R97">
            <v>20.395348837209308</v>
          </cell>
          <cell r="S97">
            <v>21.012325581395338</v>
          </cell>
          <cell r="T97">
            <v>21.807441860465129</v>
          </cell>
          <cell r="U97">
            <v>27.373655913978492</v>
          </cell>
          <cell r="V97">
            <v>22.682865071106484</v>
          </cell>
          <cell r="W97">
            <v>25.302306625043357</v>
          </cell>
          <cell r="X97">
            <v>0</v>
          </cell>
          <cell r="Y97">
            <v>0</v>
          </cell>
          <cell r="Z97">
            <v>21.693388831078735</v>
          </cell>
          <cell r="AA97">
            <v>0</v>
          </cell>
          <cell r="AB97">
            <v>0</v>
          </cell>
          <cell r="AC97">
            <v>2.5956451612903226</v>
          </cell>
          <cell r="AD97">
            <v>2.363709677419354</v>
          </cell>
          <cell r="AE97">
            <v>2.5498387096774193</v>
          </cell>
          <cell r="AF97">
            <v>2.5712903225806438</v>
          </cell>
          <cell r="AG97">
            <v>2.8204838709677431</v>
          </cell>
          <cell r="AH97">
            <v>2.1181554295599474</v>
          </cell>
          <cell r="AI97">
            <v>2.7154838709677422</v>
          </cell>
          <cell r="AJ97">
            <v>2.6870222295017898</v>
          </cell>
          <cell r="AK97">
            <v>2.8314867847106084</v>
          </cell>
          <cell r="AL97">
            <v>2.6622357373148735</v>
          </cell>
          <cell r="AM97">
            <v>2.877730240283213</v>
          </cell>
          <cell r="AN97">
            <v>2.7293812348062962</v>
          </cell>
          <cell r="AO97">
            <v>2.5435489592324214</v>
          </cell>
          <cell r="AP97">
            <v>2.5869017861879016</v>
          </cell>
          <cell r="AQ97">
            <v>2.5671948360293992</v>
          </cell>
          <cell r="AR97">
            <v>2.6518769583702162</v>
          </cell>
          <cell r="AS97">
            <v>2.8946325986013419</v>
          </cell>
          <cell r="AT97">
            <v>2.6962543498309248</v>
          </cell>
          <cell r="AU97">
            <v>2.591008775510204</v>
          </cell>
          <cell r="AV97">
            <v>2.5498387096774193</v>
          </cell>
          <cell r="AW97">
            <v>2.4250300530828897</v>
          </cell>
          <cell r="AX97">
            <v>2.6241311299230472</v>
          </cell>
          <cell r="AZ97">
            <v>13</v>
          </cell>
        </row>
        <row r="98">
          <cell r="D98">
            <v>42156</v>
          </cell>
          <cell r="E98">
            <v>39.383076923076914</v>
          </cell>
          <cell r="F98">
            <v>31.715769230769236</v>
          </cell>
          <cell r="G98">
            <v>37.350769230769238</v>
          </cell>
          <cell r="H98">
            <v>0</v>
          </cell>
          <cell r="I98">
            <v>0</v>
          </cell>
          <cell r="J98">
            <v>34.431538461538466</v>
          </cell>
          <cell r="K98">
            <v>35.341923076923074</v>
          </cell>
          <cell r="L98">
            <v>34.328461538461539</v>
          </cell>
          <cell r="M98">
            <v>26.705000000000002</v>
          </cell>
          <cell r="N98">
            <v>22.244736842105262</v>
          </cell>
          <cell r="O98">
            <v>25.306842105263158</v>
          </cell>
          <cell r="P98">
            <v>0</v>
          </cell>
          <cell r="Q98">
            <v>0</v>
          </cell>
          <cell r="R98">
            <v>21.666842105263161</v>
          </cell>
          <cell r="S98">
            <v>17.05263157894737</v>
          </cell>
          <cell r="T98">
            <v>23.699473684210528</v>
          </cell>
          <cell r="U98">
            <v>33.659681481481471</v>
          </cell>
          <cell r="V98">
            <v>27.549096296296298</v>
          </cell>
          <cell r="W98">
            <v>32.003422222222227</v>
          </cell>
          <cell r="X98">
            <v>0</v>
          </cell>
          <cell r="Y98">
            <v>0</v>
          </cell>
          <cell r="Z98">
            <v>28.977466666666665</v>
          </cell>
          <cell r="AA98">
            <v>0</v>
          </cell>
          <cell r="AB98">
            <v>0</v>
          </cell>
          <cell r="AC98">
            <v>2.573500000000001</v>
          </cell>
          <cell r="AD98">
            <v>2.2541666666666669</v>
          </cell>
          <cell r="AE98">
            <v>2.5126666666666675</v>
          </cell>
          <cell r="AF98">
            <v>2.583499999999999</v>
          </cell>
          <cell r="AG98">
            <v>2.7551666666666668</v>
          </cell>
          <cell r="AH98">
            <v>2.1686673677624371</v>
          </cell>
          <cell r="AI98">
            <v>2.749166666666667</v>
          </cell>
          <cell r="AJ98">
            <v>2.6647067738439318</v>
          </cell>
          <cell r="AK98">
            <v>2.8092802023121397</v>
          </cell>
          <cell r="AL98">
            <v>2.6402548049132957</v>
          </cell>
          <cell r="AM98">
            <v>2.8557668352601167</v>
          </cell>
          <cell r="AN98">
            <v>2.7076604226878622</v>
          </cell>
          <cell r="AO98">
            <v>2.5076420531555006</v>
          </cell>
          <cell r="AP98">
            <v>2.5504058940355785</v>
          </cell>
          <cell r="AQ98">
            <v>2.4914958668902956</v>
          </cell>
          <cell r="AR98">
            <v>2.6292867703764169</v>
          </cell>
          <cell r="AS98">
            <v>2.9071952875810259</v>
          </cell>
          <cell r="AT98">
            <v>2.623671776479831</v>
          </cell>
          <cell r="AU98">
            <v>2.5545017111459973</v>
          </cell>
          <cell r="AV98">
            <v>2.5126666666666675</v>
          </cell>
          <cell r="AW98">
            <v>2.3141004219409282</v>
          </cell>
          <cell r="AX98">
            <v>2.5678286307803475</v>
          </cell>
          <cell r="AZ98">
            <v>14</v>
          </cell>
        </row>
        <row r="99">
          <cell r="D99">
            <v>42186</v>
          </cell>
          <cell r="E99">
            <v>43.545769230769231</v>
          </cell>
          <cell r="F99">
            <v>34.018846153846141</v>
          </cell>
          <cell r="G99">
            <v>40.196538461538466</v>
          </cell>
          <cell r="H99">
            <v>0</v>
          </cell>
          <cell r="I99">
            <v>0</v>
          </cell>
          <cell r="J99">
            <v>37.94307692307693</v>
          </cell>
          <cell r="K99">
            <v>47.417692307692306</v>
          </cell>
          <cell r="L99">
            <v>37.439230769230761</v>
          </cell>
          <cell r="M99">
            <v>26.38878048780488</v>
          </cell>
          <cell r="N99">
            <v>24.718536585365847</v>
          </cell>
          <cell r="O99">
            <v>25.729512195121956</v>
          </cell>
          <cell r="P99">
            <v>0</v>
          </cell>
          <cell r="Q99">
            <v>0</v>
          </cell>
          <cell r="R99">
            <v>23.985121951219512</v>
          </cell>
          <cell r="S99">
            <v>16.999999999999996</v>
          </cell>
          <cell r="T99">
            <v>26.598048780487808</v>
          </cell>
          <cell r="U99">
            <v>35.497384668747827</v>
          </cell>
          <cell r="V99">
            <v>29.678446063128675</v>
          </cell>
          <cell r="W99">
            <v>33.354349635796048</v>
          </cell>
          <cell r="X99">
            <v>0</v>
          </cell>
          <cell r="Y99">
            <v>0</v>
          </cell>
          <cell r="Z99">
            <v>31.664013180714537</v>
          </cell>
          <cell r="AA99">
            <v>0</v>
          </cell>
          <cell r="AB99">
            <v>0</v>
          </cell>
          <cell r="AC99">
            <v>2.6958064516129037</v>
          </cell>
          <cell r="AD99">
            <v>2.2574193548387096</v>
          </cell>
          <cell r="AE99">
            <v>2.6649999999999996</v>
          </cell>
          <cell r="AF99">
            <v>2.7251612903225806</v>
          </cell>
          <cell r="AG99">
            <v>2.8212903225806452</v>
          </cell>
          <cell r="AH99">
            <v>2.2203838709677419</v>
          </cell>
          <cell r="AI99">
            <v>2.9088709677419344</v>
          </cell>
          <cell r="AJ99">
            <v>2.796933210892063</v>
          </cell>
          <cell r="AK99">
            <v>2.9606518825345347</v>
          </cell>
          <cell r="AL99">
            <v>2.7718964459467381</v>
          </cell>
          <cell r="AM99">
            <v>3.0150796324156754</v>
          </cell>
          <cell r="AN99">
            <v>2.8503812612753432</v>
          </cell>
          <cell r="AO99">
            <v>2.6393408873023572</v>
          </cell>
          <cell r="AP99">
            <v>2.6842650028463968</v>
          </cell>
          <cell r="AQ99">
            <v>2.5717718926851769</v>
          </cell>
          <cell r="AR99">
            <v>2.7540510788665755</v>
          </cell>
          <cell r="AS99">
            <v>3.052952351396832</v>
          </cell>
          <cell r="AT99">
            <v>2.763024808200206</v>
          </cell>
          <cell r="AU99">
            <v>2.6884017972350227</v>
          </cell>
          <cell r="AV99">
            <v>2.6649999999999996</v>
          </cell>
          <cell r="AW99">
            <v>2.3173942833809713</v>
          </cell>
          <cell r="AX99">
            <v>2.267242349048801</v>
          </cell>
          <cell r="AZ99">
            <v>15</v>
          </cell>
        </row>
        <row r="100">
          <cell r="D100">
            <v>42217</v>
          </cell>
          <cell r="E100">
            <v>34.861538461538451</v>
          </cell>
          <cell r="F100">
            <v>34.981538461538456</v>
          </cell>
          <cell r="G100">
            <v>31.501153846153848</v>
          </cell>
          <cell r="H100">
            <v>0</v>
          </cell>
          <cell r="I100">
            <v>0</v>
          </cell>
          <cell r="J100">
            <v>36.54346153846155</v>
          </cell>
          <cell r="K100">
            <v>38.230769230769234</v>
          </cell>
          <cell r="L100">
            <v>37.864615384615384</v>
          </cell>
          <cell r="M100">
            <v>23.583902439024392</v>
          </cell>
          <cell r="N100">
            <v>24.913170731707311</v>
          </cell>
          <cell r="O100">
            <v>23.374634146341467</v>
          </cell>
          <cell r="P100">
            <v>0</v>
          </cell>
          <cell r="Q100">
            <v>0</v>
          </cell>
          <cell r="R100">
            <v>24.6829268292683</v>
          </cell>
          <cell r="S100">
            <v>18.756097560975604</v>
          </cell>
          <cell r="T100">
            <v>26.807317073170729</v>
          </cell>
          <cell r="U100">
            <v>29.701089143253544</v>
          </cell>
          <cell r="V100">
            <v>30.335615678113076</v>
          </cell>
          <cell r="W100">
            <v>27.754186611168926</v>
          </cell>
          <cell r="X100">
            <v>0</v>
          </cell>
          <cell r="Y100">
            <v>0</v>
          </cell>
          <cell r="Z100">
            <v>31.169982656954566</v>
          </cell>
          <cell r="AA100">
            <v>0</v>
          </cell>
          <cell r="AB100">
            <v>0</v>
          </cell>
          <cell r="AC100">
            <v>2.6396774193548382</v>
          </cell>
          <cell r="AD100">
            <v>2.4419354838709681</v>
          </cell>
          <cell r="AE100">
            <v>2.5983870967741929</v>
          </cell>
          <cell r="AF100">
            <v>2.6753225806451608</v>
          </cell>
          <cell r="AG100">
            <v>2.7627419354838714</v>
          </cell>
          <cell r="AH100">
            <v>2.2063710514380066</v>
          </cell>
          <cell r="AI100">
            <v>2.8524193548387107</v>
          </cell>
          <cell r="AJ100">
            <v>2.7397336597502635</v>
          </cell>
          <cell r="AK100">
            <v>2.9025019724718759</v>
          </cell>
          <cell r="AL100">
            <v>2.7154545067489795</v>
          </cell>
          <cell r="AM100">
            <v>2.9569395352550236</v>
          </cell>
          <cell r="AN100">
            <v>2.793844597156713</v>
          </cell>
          <cell r="AO100">
            <v>2.5697772389382911</v>
          </cell>
          <cell r="AP100">
            <v>2.6135602920874574</v>
          </cell>
          <cell r="AQ100">
            <v>2.6326051366010614</v>
          </cell>
          <cell r="AR100">
            <v>2.6967940838058131</v>
          </cell>
          <cell r="AS100">
            <v>3.0016726830385441</v>
          </cell>
          <cell r="AT100">
            <v>2.6898086867705246</v>
          </cell>
          <cell r="AU100">
            <v>2.6176754421768718</v>
          </cell>
          <cell r="AV100">
            <v>2.5983870967741929</v>
          </cell>
          <cell r="AW100">
            <v>2.50424605961617</v>
          </cell>
          <cell r="AX100">
            <v>2.2943255210585485</v>
          </cell>
          <cell r="AZ100">
            <v>16</v>
          </cell>
        </row>
        <row r="101">
          <cell r="D101">
            <v>42248</v>
          </cell>
          <cell r="E101">
            <v>30.66119999999999</v>
          </cell>
          <cell r="F101">
            <v>29.717999999999996</v>
          </cell>
          <cell r="G101">
            <v>26.979999999999997</v>
          </cell>
          <cell r="H101">
            <v>0</v>
          </cell>
          <cell r="I101">
            <v>0</v>
          </cell>
          <cell r="J101">
            <v>29.52</v>
          </cell>
          <cell r="K101">
            <v>29.256800000000002</v>
          </cell>
          <cell r="L101">
            <v>31.378799999999998</v>
          </cell>
          <cell r="M101">
            <v>23.351749999999996</v>
          </cell>
          <cell r="N101">
            <v>23.563749999999995</v>
          </cell>
          <cell r="O101">
            <v>22.996249999999996</v>
          </cell>
          <cell r="P101">
            <v>0</v>
          </cell>
          <cell r="Q101">
            <v>0</v>
          </cell>
          <cell r="R101">
            <v>22.471999999999998</v>
          </cell>
          <cell r="S101">
            <v>21.522500000000008</v>
          </cell>
          <cell r="T101">
            <v>24.983500000000003</v>
          </cell>
          <cell r="U101">
            <v>27.404222222222224</v>
          </cell>
          <cell r="V101">
            <v>26.859481481481478</v>
          </cell>
          <cell r="W101">
            <v>25.221333333333327</v>
          </cell>
          <cell r="X101">
            <v>0</v>
          </cell>
          <cell r="Y101">
            <v>0</v>
          </cell>
          <cell r="Z101">
            <v>26.353777777777779</v>
          </cell>
          <cell r="AA101">
            <v>0</v>
          </cell>
          <cell r="AB101">
            <v>0</v>
          </cell>
          <cell r="AC101">
            <v>2.5458333333333338</v>
          </cell>
          <cell r="AD101">
            <v>2.4968333333333339</v>
          </cell>
          <cell r="AE101">
            <v>2.529833333333332</v>
          </cell>
          <cell r="AF101">
            <v>2.5376666666666661</v>
          </cell>
          <cell r="AG101">
            <v>2.6488333333333336</v>
          </cell>
          <cell r="AH101">
            <v>2.1924466666666667</v>
          </cell>
          <cell r="AI101">
            <v>2.6864999999999997</v>
          </cell>
          <cell r="AJ101">
            <v>2.6415670050761428</v>
          </cell>
          <cell r="AK101">
            <v>2.7968499153976318</v>
          </cell>
          <cell r="AL101">
            <v>2.6179954314720821</v>
          </cell>
          <cell r="AM101">
            <v>2.8485419627749584</v>
          </cell>
          <cell r="AN101">
            <v>2.6925353637901868</v>
          </cell>
          <cell r="AO101">
            <v>2.4993795421329987</v>
          </cell>
          <cell r="AP101">
            <v>2.5420078518723628</v>
          </cell>
          <cell r="AQ101">
            <v>2.625559243324894</v>
          </cell>
          <cell r="AR101">
            <v>2.601064117447041</v>
          </cell>
          <cell r="AS101">
            <v>2.8600368007682544</v>
          </cell>
          <cell r="AT101">
            <v>2.5780728421627899</v>
          </cell>
          <cell r="AU101">
            <v>2.5461010981535477</v>
          </cell>
          <cell r="AV101">
            <v>2.529833333333332</v>
          </cell>
          <cell r="AW101">
            <v>2.5598388185654013</v>
          </cell>
          <cell r="AX101">
            <v>2.2093181049069379</v>
          </cell>
          <cell r="AZ101">
            <v>17</v>
          </cell>
        </row>
        <row r="102">
          <cell r="D102">
            <v>42278</v>
          </cell>
          <cell r="E102">
            <v>25.347407407407403</v>
          </cell>
          <cell r="F102">
            <v>26.898148148148149</v>
          </cell>
          <cell r="G102">
            <v>23.130740740740741</v>
          </cell>
          <cell r="H102">
            <v>0</v>
          </cell>
          <cell r="I102">
            <v>0</v>
          </cell>
          <cell r="J102">
            <v>28.536296296296296</v>
          </cell>
          <cell r="K102">
            <v>26.287037037037038</v>
          </cell>
          <cell r="L102">
            <v>28.506296296296291</v>
          </cell>
          <cell r="M102">
            <v>22.511025641025647</v>
          </cell>
          <cell r="N102">
            <v>21.696923076923074</v>
          </cell>
          <cell r="O102">
            <v>21.758974358974356</v>
          </cell>
          <cell r="P102">
            <v>0</v>
          </cell>
          <cell r="Q102">
            <v>0</v>
          </cell>
          <cell r="R102">
            <v>19.965641025641016</v>
          </cell>
          <cell r="S102">
            <v>20.793076923076928</v>
          </cell>
          <cell r="T102">
            <v>23.125641025641027</v>
          </cell>
          <cell r="U102">
            <v>24.006018036767252</v>
          </cell>
          <cell r="V102">
            <v>24.571640652098509</v>
          </cell>
          <cell r="W102">
            <v>22.447693374956639</v>
          </cell>
          <cell r="X102" t="str">
            <v/>
          </cell>
          <cell r="Y102">
            <v>0</v>
          </cell>
          <cell r="Z102">
            <v>24.911918140825527</v>
          </cell>
          <cell r="AA102">
            <v>0</v>
          </cell>
          <cell r="AB102">
            <v>0</v>
          </cell>
          <cell r="AC102">
            <v>2.2090322580645161</v>
          </cell>
          <cell r="AD102">
            <v>2.1591935483870968</v>
          </cell>
          <cell r="AE102">
            <v>2.1909677419354834</v>
          </cell>
          <cell r="AF102">
            <v>2.2140322580645169</v>
          </cell>
          <cell r="AG102">
            <v>2.3287096774193552</v>
          </cell>
          <cell r="AH102">
            <v>1.9997516129032262</v>
          </cell>
          <cell r="AI102">
            <v>2.3854838709677422</v>
          </cell>
          <cell r="AJ102">
            <v>2.2909225577219416</v>
          </cell>
          <cell r="AK102">
            <v>2.4229586745284823</v>
          </cell>
          <cell r="AL102">
            <v>2.2703409701616089</v>
          </cell>
          <cell r="AM102">
            <v>2.4665637329190173</v>
          </cell>
          <cell r="AN102">
            <v>2.3333066744775417</v>
          </cell>
          <cell r="AO102">
            <v>2.2031694168680098</v>
          </cell>
          <cell r="AP102">
            <v>2.2409389498918162</v>
          </cell>
          <cell r="AQ102">
            <v>2.2765101287815432</v>
          </cell>
          <cell r="AR102">
            <v>2.2574947251499706</v>
          </cell>
          <cell r="AS102">
            <v>2.5270453318906441</v>
          </cell>
          <cell r="AT102">
            <v>2.2518341454868795</v>
          </cell>
          <cell r="AU102">
            <v>2.2449400322234156</v>
          </cell>
          <cell r="AV102">
            <v>2.1909677419354834</v>
          </cell>
          <cell r="AW102">
            <v>2.2179251122907306</v>
          </cell>
          <cell r="AX102">
            <v>2.0333038727506594</v>
          </cell>
          <cell r="AZ102">
            <v>18</v>
          </cell>
        </row>
        <row r="103">
          <cell r="D103">
            <v>42309</v>
          </cell>
          <cell r="E103">
            <v>23.877083333333331</v>
          </cell>
          <cell r="F103">
            <v>22.693333333333342</v>
          </cell>
          <cell r="G103">
            <v>21.175000000000004</v>
          </cell>
          <cell r="H103">
            <v>0</v>
          </cell>
          <cell r="I103">
            <v>0</v>
          </cell>
          <cell r="J103">
            <v>23.14833333333333</v>
          </cell>
          <cell r="K103">
            <v>23.875</v>
          </cell>
          <cell r="L103">
            <v>24.497916666666658</v>
          </cell>
          <cell r="M103">
            <v>21.070476190476189</v>
          </cell>
          <cell r="N103">
            <v>20.654761904761902</v>
          </cell>
          <cell r="O103">
            <v>19.959523809523802</v>
          </cell>
          <cell r="P103">
            <v>0</v>
          </cell>
          <cell r="Q103">
            <v>0</v>
          </cell>
          <cell r="R103">
            <v>20.208333333333343</v>
          </cell>
          <cell r="S103">
            <v>19.767857142857146</v>
          </cell>
          <cell r="T103">
            <v>21.436904761904763</v>
          </cell>
          <cell r="U103">
            <v>22.497416551086452</v>
          </cell>
          <cell r="V103">
            <v>21.71894683310218</v>
          </cell>
          <cell r="W103">
            <v>20.510192325473884</v>
          </cell>
          <cell r="X103" t="str">
            <v/>
          </cell>
          <cell r="Y103">
            <v>0</v>
          </cell>
          <cell r="Z103">
            <v>21.750788257050392</v>
          </cell>
          <cell r="AA103">
            <v>0</v>
          </cell>
          <cell r="AB103">
            <v>0</v>
          </cell>
          <cell r="AC103">
            <v>2.1044999999999998</v>
          </cell>
          <cell r="AD103">
            <v>2.1533333333333333</v>
          </cell>
          <cell r="AE103">
            <v>2.1646666666666672</v>
          </cell>
          <cell r="AF103">
            <v>2.0176666666666669</v>
          </cell>
          <cell r="AG103">
            <v>2.0741666666666663</v>
          </cell>
          <cell r="AH103">
            <v>1.9997516129032262</v>
          </cell>
          <cell r="AI103">
            <v>2.1760000000000002</v>
          </cell>
          <cell r="AJ103">
            <v>2.1822884638022364</v>
          </cell>
          <cell r="AK103">
            <v>2.307476692171865</v>
          </cell>
          <cell r="AL103">
            <v>2.162634902884049</v>
          </cell>
          <cell r="AM103">
            <v>2.3487656856974688</v>
          </cell>
          <cell r="AN103">
            <v>2.2222562095350202</v>
          </cell>
          <cell r="AO103">
            <v>2.0626079527890968</v>
          </cell>
          <cell r="AP103">
            <v>2.0980718361726005</v>
          </cell>
          <cell r="AQ103">
            <v>2.2599162179240504</v>
          </cell>
          <cell r="AR103">
            <v>2.1508617984290526</v>
          </cell>
          <cell r="AS103">
            <v>2.3250023322015303</v>
          </cell>
          <cell r="AT103">
            <v>2.0693116986029985</v>
          </cell>
          <cell r="AU103">
            <v>2.1020291836734697</v>
          </cell>
          <cell r="AV103">
            <v>2.1646666666666672</v>
          </cell>
          <cell r="AW103">
            <v>2.2119907172995776</v>
          </cell>
          <cell r="AX103">
            <v>1.9410781636256618</v>
          </cell>
          <cell r="AZ103">
            <v>19</v>
          </cell>
        </row>
        <row r="104">
          <cell r="D104">
            <v>42339</v>
          </cell>
          <cell r="E104">
            <v>23.588461538461544</v>
          </cell>
          <cell r="F104">
            <v>21.586923076923082</v>
          </cell>
          <cell r="G104">
            <v>21.336923076923071</v>
          </cell>
          <cell r="H104">
            <v>0</v>
          </cell>
          <cell r="I104">
            <v>0</v>
          </cell>
          <cell r="J104">
            <v>21.821923076923074</v>
          </cell>
          <cell r="K104">
            <v>20.576923076923077</v>
          </cell>
          <cell r="L104">
            <v>23.582307692307698</v>
          </cell>
          <cell r="M104">
            <v>21.219756097560975</v>
          </cell>
          <cell r="N104">
            <v>19.213658536585367</v>
          </cell>
          <cell r="O104">
            <v>19.264146341463412</v>
          </cell>
          <cell r="P104">
            <v>0</v>
          </cell>
          <cell r="Q104">
            <v>0</v>
          </cell>
          <cell r="R104">
            <v>20.402439024390247</v>
          </cell>
          <cell r="S104">
            <v>19.073170731707318</v>
          </cell>
          <cell r="T104">
            <v>20.55536585365854</v>
          </cell>
          <cell r="U104">
            <v>22.55439819632328</v>
          </cell>
          <cell r="V104">
            <v>20.566763787721126</v>
          </cell>
          <cell r="W104">
            <v>20.445608740894894</v>
          </cell>
          <cell r="X104" t="str">
            <v/>
          </cell>
          <cell r="Y104">
            <v>0</v>
          </cell>
          <cell r="Z104">
            <v>21.267582379465832</v>
          </cell>
          <cell r="AA104">
            <v>0</v>
          </cell>
          <cell r="AB104">
            <v>0</v>
          </cell>
          <cell r="AC104">
            <v>2.1064516129032258</v>
          </cell>
          <cell r="AD104">
            <v>2.1354838709677426</v>
          </cell>
          <cell r="AE104">
            <v>2.1637096774193543</v>
          </cell>
          <cell r="AF104">
            <v>1.9801612903225811</v>
          </cell>
          <cell r="AG104">
            <v>1.8633870967741939</v>
          </cell>
          <cell r="AH104">
            <v>1.9997516129032262</v>
          </cell>
          <cell r="AI104">
            <v>2.221935483870968</v>
          </cell>
          <cell r="AJ104">
            <v>2.1843302566054494</v>
          </cell>
          <cell r="AK104">
            <v>2.3099302819805247</v>
          </cell>
          <cell r="AL104">
            <v>2.1646948964379735</v>
          </cell>
          <cell r="AM104">
            <v>2.3513550924604307</v>
          </cell>
          <cell r="AN104">
            <v>2.2245123227709582</v>
          </cell>
          <cell r="AO104">
            <v>2.0087463069645453</v>
          </cell>
          <cell r="AP104">
            <v>2.0433266901288727</v>
          </cell>
          <cell r="AQ104">
            <v>2.2502128578138016</v>
          </cell>
          <cell r="AR104">
            <v>2.1528526307285789</v>
          </cell>
          <cell r="AS104">
            <v>2.2864125839310439</v>
          </cell>
          <cell r="AT104">
            <v>1.9406243110577828</v>
          </cell>
          <cell r="AU104">
            <v>2.0472672789115647</v>
          </cell>
          <cell r="AV104">
            <v>2.1637096774193543</v>
          </cell>
          <cell r="AW104">
            <v>2.1939153123723973</v>
          </cell>
          <cell r="AX104">
            <v>1.9554167538934881</v>
          </cell>
          <cell r="AZ104">
            <v>20</v>
          </cell>
        </row>
        <row r="105">
          <cell r="D105">
            <v>42370</v>
          </cell>
          <cell r="E105">
            <v>23.33</v>
          </cell>
          <cell r="F105">
            <v>21.312800000000003</v>
          </cell>
          <cell r="G105">
            <v>22.762000000000008</v>
          </cell>
          <cell r="H105">
            <v>23.571761257393195</v>
          </cell>
          <cell r="I105">
            <v>0</v>
          </cell>
          <cell r="J105">
            <v>21.266800000000003</v>
          </cell>
          <cell r="K105">
            <v>20.68</v>
          </cell>
          <cell r="L105">
            <v>23.037199999999999</v>
          </cell>
          <cell r="M105">
            <v>22.743255813953493</v>
          </cell>
          <cell r="N105">
            <v>19.874418604651169</v>
          </cell>
          <cell r="O105">
            <v>21.876976744186056</v>
          </cell>
          <cell r="P105">
            <v>23.212913404874001</v>
          </cell>
          <cell r="Q105">
            <v>0</v>
          </cell>
          <cell r="R105">
            <v>20.465116279069768</v>
          </cell>
          <cell r="S105">
            <v>19.581395348837219</v>
          </cell>
          <cell r="T105">
            <v>20.573488372093021</v>
          </cell>
          <cell r="U105">
            <v>23.058709677419358</v>
          </cell>
          <cell r="V105">
            <v>20.647741935483875</v>
          </cell>
          <cell r="W105">
            <v>22.352795698924741</v>
          </cell>
          <cell r="X105">
            <v>0</v>
          </cell>
          <cell r="Y105">
            <v>0</v>
          </cell>
          <cell r="Z105">
            <v>20.896129032258067</v>
          </cell>
          <cell r="AA105">
            <v>0</v>
          </cell>
          <cell r="AB105">
            <v>0</v>
          </cell>
          <cell r="AC105">
            <v>2.2477419354838708</v>
          </cell>
          <cell r="AD105">
            <v>2.2740322580645169</v>
          </cell>
          <cell r="AE105">
            <v>2.2696774193548386</v>
          </cell>
          <cell r="AF105">
            <v>2.2466129032258069</v>
          </cell>
          <cell r="AG105">
            <v>2.2719354838709678</v>
          </cell>
          <cell r="AH105">
            <v>1.6799483870967746</v>
          </cell>
          <cell r="AI105">
            <v>2.3598387096774176</v>
          </cell>
          <cell r="AJ105">
            <v>2.3179174169133576</v>
          </cell>
          <cell r="AK105">
            <v>2.4383498845383058</v>
          </cell>
          <cell r="AL105">
            <v>2.3017557908871731</v>
          </cell>
          <cell r="AM105">
            <v>2.4737920468764303</v>
          </cell>
          <cell r="AN105">
            <v>2.3018975595365254</v>
          </cell>
          <cell r="AO105">
            <v>2.2341933777417116</v>
          </cell>
          <cell r="AP105">
            <v>2.2724718011978848</v>
          </cell>
          <cell r="AQ105">
            <v>2.3298075132707226</v>
          </cell>
          <cell r="AR105">
            <v>2.2969823079504961</v>
          </cell>
          <cell r="AS105">
            <v>2.5605679629857052</v>
          </cell>
          <cell r="AT105">
            <v>2.2757987901986261</v>
          </cell>
          <cell r="AU105">
            <v>2.2764825364431491</v>
          </cell>
          <cell r="AV105">
            <v>2.2696774193548386</v>
          </cell>
          <cell r="AW105">
            <v>2.3342174765210295</v>
          </cell>
          <cell r="AX105">
            <v>2.4740755841751358</v>
          </cell>
          <cell r="AZ105">
            <v>9</v>
          </cell>
        </row>
        <row r="106">
          <cell r="D106">
            <v>42401</v>
          </cell>
          <cell r="E106">
            <v>18.097200000000001</v>
          </cell>
          <cell r="F106">
            <v>18.904399999999999</v>
          </cell>
          <cell r="G106">
            <v>16.699199999999998</v>
          </cell>
          <cell r="H106">
            <v>18.630447263661122</v>
          </cell>
          <cell r="I106">
            <v>0</v>
          </cell>
          <cell r="J106">
            <v>18.62</v>
          </cell>
          <cell r="K106">
            <v>18.5</v>
          </cell>
          <cell r="L106">
            <v>19.841999999999999</v>
          </cell>
          <cell r="M106">
            <v>17.040810810810815</v>
          </cell>
          <cell r="N106">
            <v>16.943513513513512</v>
          </cell>
          <cell r="O106">
            <v>15.720540540540544</v>
          </cell>
          <cell r="P106">
            <v>18.050539440629663</v>
          </cell>
          <cell r="Q106">
            <v>0</v>
          </cell>
          <cell r="R106">
            <v>18.148648648648653</v>
          </cell>
          <cell r="S106">
            <v>19.087837837837835</v>
          </cell>
          <cell r="T106">
            <v>17.998648648648647</v>
          </cell>
          <cell r="U106">
            <v>17.647931034482763</v>
          </cell>
          <cell r="V106">
            <v>18.07045977011494</v>
          </cell>
          <cell r="W106">
            <v>16.282988505747124</v>
          </cell>
          <cell r="X106">
            <v>0</v>
          </cell>
          <cell r="Y106">
            <v>0</v>
          </cell>
          <cell r="Z106">
            <v>18.419540229885058</v>
          </cell>
          <cell r="AA106">
            <v>0</v>
          </cell>
          <cell r="AB106">
            <v>0</v>
          </cell>
          <cell r="AC106">
            <v>1.7605172413793098</v>
          </cell>
          <cell r="AD106">
            <v>1.6527586206896552</v>
          </cell>
          <cell r="AE106">
            <v>1.7268965517241381</v>
          </cell>
          <cell r="AF106">
            <v>1.7755172413793112</v>
          </cell>
          <cell r="AG106">
            <v>1.968620689655173</v>
          </cell>
          <cell r="AH106">
            <v>1.3117793103448274</v>
          </cell>
          <cell r="AI106">
            <v>1.854655172413793</v>
          </cell>
          <cell r="AJ106">
            <v>1.8157018220003514</v>
          </cell>
          <cell r="AK106">
            <v>1.9109134687280076</v>
          </cell>
          <cell r="AL106">
            <v>1.8031266988476418</v>
          </cell>
          <cell r="AM106">
            <v>1.9389829400510195</v>
          </cell>
          <cell r="AN106">
            <v>1.8031828377902881</v>
          </cell>
          <cell r="AO106">
            <v>1.8101056591921585</v>
          </cell>
          <cell r="AP106">
            <v>1.8414277116248936</v>
          </cell>
          <cell r="AQ106">
            <v>1.7801560017459626</v>
          </cell>
          <cell r="AR106">
            <v>1.7999664004685403</v>
          </cell>
          <cell r="AS106">
            <v>2.075851776293149</v>
          </cell>
          <cell r="AT106">
            <v>1.8289735727586562</v>
          </cell>
          <cell r="AU106">
            <v>1.8453064945978397</v>
          </cell>
          <cell r="AV106">
            <v>1.7268965517241381</v>
          </cell>
          <cell r="AW106">
            <v>1.7050796158882582</v>
          </cell>
          <cell r="AX106">
            <v>1.8072809806034478</v>
          </cell>
          <cell r="AZ106">
            <v>10</v>
          </cell>
        </row>
        <row r="107">
          <cell r="D107">
            <v>42430</v>
          </cell>
          <cell r="E107">
            <v>14.923703703703703</v>
          </cell>
          <cell r="F107">
            <v>17.09888888888889</v>
          </cell>
          <cell r="G107">
            <v>13.031851851851851</v>
          </cell>
          <cell r="H107">
            <v>15.322236872341078</v>
          </cell>
          <cell r="I107">
            <v>0</v>
          </cell>
          <cell r="J107">
            <v>17.641874999999999</v>
          </cell>
          <cell r="K107">
            <v>17.462962962962962</v>
          </cell>
          <cell r="L107">
            <v>19.20703703703704</v>
          </cell>
          <cell r="M107">
            <v>11.020256410256412</v>
          </cell>
          <cell r="N107">
            <v>14.848974358974358</v>
          </cell>
          <cell r="O107">
            <v>9.3648717948717941</v>
          </cell>
          <cell r="P107">
            <v>11.808512679043611</v>
          </cell>
          <cell r="Q107">
            <v>0</v>
          </cell>
          <cell r="R107">
            <v>14.64772727272727</v>
          </cell>
          <cell r="S107">
            <v>18.749999999999986</v>
          </cell>
          <cell r="T107">
            <v>16.146410256410256</v>
          </cell>
          <cell r="U107">
            <v>13.289824688546087</v>
          </cell>
          <cell r="V107">
            <v>16.157134624012148</v>
          </cell>
          <cell r="W107">
            <v>11.496951720329916</v>
          </cell>
          <cell r="X107">
            <v>0</v>
          </cell>
          <cell r="Y107">
            <v>0</v>
          </cell>
          <cell r="Z107">
            <v>16.388604551572246</v>
          </cell>
          <cell r="AA107">
            <v>0</v>
          </cell>
          <cell r="AB107">
            <v>0</v>
          </cell>
          <cell r="AC107">
            <v>1.5087096774193549</v>
          </cell>
          <cell r="AD107">
            <v>1.3924193548387096</v>
          </cell>
          <cell r="AE107">
            <v>1.425806451612903</v>
          </cell>
          <cell r="AF107">
            <v>1.5093548387096771</v>
          </cell>
          <cell r="AG107">
            <v>1.6896774193548381</v>
          </cell>
          <cell r="AH107">
            <v>1.0227096774193549</v>
          </cell>
          <cell r="AI107">
            <v>1.5743548387096775</v>
          </cell>
          <cell r="AJ107">
            <v>1.5573009443408699</v>
          </cell>
          <cell r="AK107">
            <v>1.6439786569005481</v>
          </cell>
          <cell r="AL107">
            <v>1.547003114609899</v>
          </cell>
          <cell r="AM107">
            <v>1.6698526009482133</v>
          </cell>
          <cell r="AN107">
            <v>1.5465373836170411</v>
          </cell>
          <cell r="AO107">
            <v>1.4955166206282127</v>
          </cell>
          <cell r="AP107">
            <v>1.5216784244226651</v>
          </cell>
          <cell r="AQ107">
            <v>1.4752546345447117</v>
          </cell>
          <cell r="AR107">
            <v>1.5430985396504693</v>
          </cell>
          <cell r="AS107">
            <v>1.8019939692454749</v>
          </cell>
          <cell r="AT107">
            <v>1.5765269848510393</v>
          </cell>
          <cell r="AU107">
            <v>1.5254593249607535</v>
          </cell>
          <cell r="AV107">
            <v>1.425806451612903</v>
          </cell>
          <cell r="AW107">
            <v>1.4414449162923639</v>
          </cell>
          <cell r="AX107">
            <v>1.491063647578847</v>
          </cell>
          <cell r="AZ107">
            <v>11</v>
          </cell>
        </row>
        <row r="108">
          <cell r="D108">
            <v>42461</v>
          </cell>
          <cell r="E108">
            <v>16.090769230769233</v>
          </cell>
          <cell r="F108">
            <v>18.735384615384621</v>
          </cell>
          <cell r="G108">
            <v>12.137307692307694</v>
          </cell>
          <cell r="H108">
            <v>15.830743237150145</v>
          </cell>
          <cell r="I108">
            <v>0</v>
          </cell>
          <cell r="J108">
            <v>19.578571428571429</v>
          </cell>
          <cell r="K108">
            <v>18.615384615384617</v>
          </cell>
          <cell r="L108">
            <v>19.011923076923075</v>
          </cell>
          <cell r="M108">
            <v>10.414473684210524</v>
          </cell>
          <cell r="N108">
            <v>16.229473684210529</v>
          </cell>
          <cell r="O108">
            <v>6.0455263157894752</v>
          </cell>
          <cell r="P108">
            <v>11.786489177759309</v>
          </cell>
          <cell r="Q108">
            <v>0</v>
          </cell>
          <cell r="R108">
            <v>16.681612903225812</v>
          </cell>
          <cell r="S108">
            <v>18.651315789473678</v>
          </cell>
          <cell r="T108">
            <v>17.006315789473689</v>
          </cell>
          <cell r="U108">
            <v>13.694111111111111</v>
          </cell>
          <cell r="V108">
            <v>17.677333333333337</v>
          </cell>
          <cell r="W108">
            <v>9.565222222222225</v>
          </cell>
          <cell r="X108">
            <v>0</v>
          </cell>
          <cell r="Y108">
            <v>0</v>
          </cell>
          <cell r="Z108">
            <v>18.35541116231439</v>
          </cell>
          <cell r="AA108">
            <v>0</v>
          </cell>
          <cell r="AB108">
            <v>0</v>
          </cell>
          <cell r="AC108">
            <v>1.6941666666666664</v>
          </cell>
          <cell r="AD108">
            <v>1.3103333333333331</v>
          </cell>
          <cell r="AE108">
            <v>1.5316666666666667</v>
          </cell>
          <cell r="AF108">
            <v>1.6940000000000002</v>
          </cell>
          <cell r="AG108">
            <v>1.8930000000000002</v>
          </cell>
          <cell r="AH108">
            <v>0.83602413793103447</v>
          </cell>
          <cell r="AI108">
            <v>1.7628333333333333</v>
          </cell>
          <cell r="AJ108">
            <v>1.7532293577981646</v>
          </cell>
          <cell r="AK108">
            <v>1.8681048790658878</v>
          </cell>
          <cell r="AL108">
            <v>1.7431265290519871</v>
          </cell>
          <cell r="AM108">
            <v>1.9034294551014728</v>
          </cell>
          <cell r="AN108">
            <v>1.7410777036419232</v>
          </cell>
          <cell r="AO108">
            <v>1.6584783369129579</v>
          </cell>
          <cell r="AP108">
            <v>1.6873132248631368</v>
          </cell>
          <cell r="AQ108">
            <v>1.582454852320675</v>
          </cell>
          <cell r="AR108">
            <v>1.7322824519704851</v>
          </cell>
          <cell r="AS108">
            <v>1.9919776726000622</v>
          </cell>
          <cell r="AT108">
            <v>1.7513146360624383</v>
          </cell>
          <cell r="AU108">
            <v>1.6911448299319725</v>
          </cell>
          <cell r="AV108">
            <v>1.5316666666666667</v>
          </cell>
          <cell r="AW108">
            <v>1.3583198312236284</v>
          </cell>
          <cell r="AX108">
            <v>1.4538889004726157</v>
          </cell>
          <cell r="AZ108">
            <v>12</v>
          </cell>
        </row>
        <row r="109">
          <cell r="D109">
            <v>42491</v>
          </cell>
          <cell r="E109">
            <v>19.508799999999997</v>
          </cell>
          <cell r="F109">
            <v>18.575600000000001</v>
          </cell>
          <cell r="G109">
            <v>14.577199999999998</v>
          </cell>
          <cell r="H109">
            <v>19.902849027979126</v>
          </cell>
          <cell r="I109">
            <v>0</v>
          </cell>
          <cell r="J109">
            <v>18.861249999999998</v>
          </cell>
          <cell r="K109">
            <v>19.54</v>
          </cell>
          <cell r="L109">
            <v>19.389199999999999</v>
          </cell>
          <cell r="M109">
            <v>14.510000000000005</v>
          </cell>
          <cell r="N109">
            <v>15.22837209302325</v>
          </cell>
          <cell r="O109">
            <v>10.147674418604652</v>
          </cell>
          <cell r="P109">
            <v>19.071611915747567</v>
          </cell>
          <cell r="Q109">
            <v>0</v>
          </cell>
          <cell r="R109">
            <v>15.866279069767439</v>
          </cell>
          <cell r="S109">
            <v>15.883720930232547</v>
          </cell>
          <cell r="T109">
            <v>16.13674418604651</v>
          </cell>
          <cell r="U109">
            <v>17.197526881720432</v>
          </cell>
          <cell r="V109">
            <v>17.027956989247311</v>
          </cell>
          <cell r="W109">
            <v>12.529139784946237</v>
          </cell>
          <cell r="X109">
            <v>0</v>
          </cell>
          <cell r="Y109">
            <v>0</v>
          </cell>
          <cell r="Z109">
            <v>17.476478494623656</v>
          </cell>
          <cell r="AA109">
            <v>0</v>
          </cell>
          <cell r="AB109">
            <v>0</v>
          </cell>
          <cell r="AC109">
            <v>1.7266129032258068</v>
          </cell>
          <cell r="AD109">
            <v>1.3491935483870967</v>
          </cell>
          <cell r="AE109">
            <v>1.6372580645161288</v>
          </cell>
          <cell r="AF109">
            <v>1.7133870967741931</v>
          </cell>
          <cell r="AG109">
            <v>1.8922580645161284</v>
          </cell>
          <cell r="AH109">
            <v>0.95932258064516129</v>
          </cell>
          <cell r="AI109">
            <v>1.79258064516129</v>
          </cell>
          <cell r="AJ109">
            <v>1.7876923933312925</v>
          </cell>
          <cell r="AK109">
            <v>1.9082871426980994</v>
          </cell>
          <cell r="AL109">
            <v>1.7777111108018597</v>
          </cell>
          <cell r="AM109">
            <v>1.9455307342258346</v>
          </cell>
          <cell r="AN109">
            <v>1.7753275209440844</v>
          </cell>
          <cell r="AO109">
            <v>1.6977873020333607</v>
          </cell>
          <cell r="AP109">
            <v>1.7272669805161687</v>
          </cell>
          <cell r="AQ109">
            <v>1.6893828501429151</v>
          </cell>
          <cell r="AR109">
            <v>1.7653807244984261</v>
          </cell>
          <cell r="AS109">
            <v>2.0119252976378159</v>
          </cell>
          <cell r="AT109">
            <v>1.8004724578470166</v>
          </cell>
          <cell r="AU109">
            <v>1.7311108163265305</v>
          </cell>
          <cell r="AV109">
            <v>1.6372580645161288</v>
          </cell>
          <cell r="AW109">
            <v>1.3976719477337687</v>
          </cell>
          <cell r="AX109">
            <v>1.528923919396588</v>
          </cell>
          <cell r="AZ109">
            <v>13</v>
          </cell>
        </row>
        <row r="110">
          <cell r="D110">
            <v>42522</v>
          </cell>
          <cell r="E110">
            <v>26.569615384615382</v>
          </cell>
          <cell r="F110">
            <v>30.120769230769227</v>
          </cell>
          <cell r="G110">
            <v>21.705384615384617</v>
          </cell>
          <cell r="H110">
            <v>29.584594132262264</v>
          </cell>
          <cell r="I110">
            <v>0</v>
          </cell>
          <cell r="J110">
            <v>35.447692307692307</v>
          </cell>
          <cell r="K110">
            <v>25.076923076923077</v>
          </cell>
          <cell r="L110">
            <v>33.302692307692311</v>
          </cell>
          <cell r="M110">
            <v>18.200789473684203</v>
          </cell>
          <cell r="N110">
            <v>19.106052631578947</v>
          </cell>
          <cell r="O110">
            <v>15.579210526315791</v>
          </cell>
          <cell r="P110">
            <v>27.667537989563588</v>
          </cell>
          <cell r="Q110">
            <v>0</v>
          </cell>
          <cell r="R110">
            <v>16.547105263157899</v>
          </cell>
          <cell r="S110">
            <v>16.118421052631575</v>
          </cell>
          <cell r="T110">
            <v>20.249210526315789</v>
          </cell>
          <cell r="U110">
            <v>23.036111111111104</v>
          </cell>
          <cell r="V110">
            <v>25.470111111111109</v>
          </cell>
          <cell r="W110">
            <v>19.11877777777778</v>
          </cell>
          <cell r="X110">
            <v>0</v>
          </cell>
          <cell r="Y110">
            <v>0</v>
          </cell>
          <cell r="Z110">
            <v>27.467444444444446</v>
          </cell>
          <cell r="AA110">
            <v>0</v>
          </cell>
          <cell r="AB110">
            <v>0</v>
          </cell>
          <cell r="AC110">
            <v>2.3233333333333333</v>
          </cell>
          <cell r="AD110">
            <v>1.9401666666666668</v>
          </cell>
          <cell r="AE110">
            <v>2.2161666666666666</v>
          </cell>
          <cell r="AF110">
            <v>2.3539999999999996</v>
          </cell>
          <cell r="AG110">
            <v>2.5201666666666664</v>
          </cell>
          <cell r="AH110">
            <v>1.4233866666666668</v>
          </cell>
          <cell r="AI110">
            <v>2.4898333333333329</v>
          </cell>
          <cell r="AJ110">
            <v>2.4055097532989103</v>
          </cell>
          <cell r="AK110">
            <v>2.5672633390705681</v>
          </cell>
          <cell r="AL110">
            <v>2.3919136546184738</v>
          </cell>
          <cell r="AM110">
            <v>2.6172489959839358</v>
          </cell>
          <cell r="AN110">
            <v>2.3888145438898452</v>
          </cell>
          <cell r="AO110">
            <v>2.2955995304483712</v>
          </cell>
          <cell r="AP110">
            <v>2.3348852077406383</v>
          </cell>
          <cell r="AQ110">
            <v>2.2756194092827</v>
          </cell>
          <cell r="AR110">
            <v>2.3740927821415214</v>
          </cell>
          <cell r="AS110">
            <v>2.6710598827039815</v>
          </cell>
          <cell r="AT110">
            <v>2.3647654677733372</v>
          </cell>
          <cell r="AU110">
            <v>2.3389150491307631</v>
          </cell>
          <cell r="AV110">
            <v>2.2161666666666666</v>
          </cell>
          <cell r="AW110">
            <v>1.9961257383966244</v>
          </cell>
          <cell r="AX110">
            <v>2.063707831325301</v>
          </cell>
          <cell r="AZ110">
            <v>14</v>
          </cell>
        </row>
        <row r="111">
          <cell r="D111">
            <v>42552</v>
          </cell>
          <cell r="E111">
            <v>36.765599999999999</v>
          </cell>
          <cell r="F111">
            <v>41.399199999999993</v>
          </cell>
          <cell r="G111">
            <v>31.152000000000008</v>
          </cell>
          <cell r="H111">
            <v>37.693138027767148</v>
          </cell>
          <cell r="I111">
            <v>0</v>
          </cell>
          <cell r="J111">
            <v>44.27</v>
          </cell>
          <cell r="K111">
            <v>46.93719999999999</v>
          </cell>
          <cell r="L111">
            <v>44.983599999999988</v>
          </cell>
          <cell r="M111">
            <v>24.094651162790697</v>
          </cell>
          <cell r="N111">
            <v>23.508604651162791</v>
          </cell>
          <cell r="O111">
            <v>21.513255813953482</v>
          </cell>
          <cell r="P111">
            <v>27.809391424320538</v>
          </cell>
          <cell r="Q111">
            <v>0</v>
          </cell>
          <cell r="R111">
            <v>21.44767441860466</v>
          </cell>
          <cell r="S111">
            <v>22.511627906976749</v>
          </cell>
          <cell r="T111">
            <v>24.162558139534877</v>
          </cell>
          <cell r="U111">
            <v>30.906989247311827</v>
          </cell>
          <cell r="V111">
            <v>33.12720430107526</v>
          </cell>
          <cell r="W111">
            <v>26.695376344086025</v>
          </cell>
          <cell r="X111">
            <v>0</v>
          </cell>
          <cell r="Y111">
            <v>0</v>
          </cell>
          <cell r="Z111">
            <v>33.717741935483872</v>
          </cell>
          <cell r="AA111">
            <v>0</v>
          </cell>
          <cell r="AB111">
            <v>0</v>
          </cell>
          <cell r="AC111">
            <v>2.5769354838709679</v>
          </cell>
          <cell r="AD111">
            <v>2.3075806451612904</v>
          </cell>
          <cell r="AE111">
            <v>2.4861290322580643</v>
          </cell>
          <cell r="AF111">
            <v>2.5870967741935482</v>
          </cell>
          <cell r="AG111">
            <v>2.7840322580645158</v>
          </cell>
          <cell r="AH111">
            <v>1.8285354838709675</v>
          </cell>
          <cell r="AI111">
            <v>2.8290322580645162</v>
          </cell>
          <cell r="AJ111">
            <v>2.6660863736916833</v>
          </cell>
          <cell r="AK111">
            <v>2.8380579126357843</v>
          </cell>
          <cell r="AL111">
            <v>2.6504717799716055</v>
          </cell>
          <cell r="AM111">
            <v>2.890809918446859</v>
          </cell>
          <cell r="AN111">
            <v>2.6476231716578074</v>
          </cell>
          <cell r="AO111">
            <v>2.5338137176579218</v>
          </cell>
          <cell r="AP111">
            <v>2.5770068560644699</v>
          </cell>
          <cell r="AQ111">
            <v>2.548999020008166</v>
          </cell>
          <cell r="AR111">
            <v>2.6327912933499626</v>
          </cell>
          <cell r="AS111">
            <v>2.9108960532910264</v>
          </cell>
          <cell r="AT111">
            <v>2.6063456138089238</v>
          </cell>
          <cell r="AU111">
            <v>2.5811108163265302</v>
          </cell>
          <cell r="AV111">
            <v>2.4861290322580643</v>
          </cell>
          <cell r="AW111">
            <v>2.36819052674561</v>
          </cell>
          <cell r="AX111">
            <v>2.4537067982962988</v>
          </cell>
          <cell r="AZ111">
            <v>15</v>
          </cell>
        </row>
        <row r="112">
          <cell r="D112">
            <v>42583</v>
          </cell>
          <cell r="E112">
            <v>38.250740740740738</v>
          </cell>
          <cell r="F112">
            <v>36.613703703703706</v>
          </cell>
          <cell r="G112">
            <v>35.272222222222226</v>
          </cell>
          <cell r="H112">
            <v>38.297596909775834</v>
          </cell>
          <cell r="I112">
            <v>0</v>
          </cell>
          <cell r="J112">
            <v>42.370370370370374</v>
          </cell>
          <cell r="K112">
            <v>42.402962962962967</v>
          </cell>
          <cell r="L112">
            <v>38.651111111111106</v>
          </cell>
          <cell r="M112">
            <v>25.304871794871801</v>
          </cell>
          <cell r="N112">
            <v>23.483333333333341</v>
          </cell>
          <cell r="O112">
            <v>23.480256410256413</v>
          </cell>
          <cell r="P112">
            <v>26.978927631569182</v>
          </cell>
          <cell r="Q112">
            <v>0</v>
          </cell>
          <cell r="R112">
            <v>23.176666666666677</v>
          </cell>
          <cell r="S112">
            <v>21.564102564102548</v>
          </cell>
          <cell r="T112">
            <v>24.871538461538467</v>
          </cell>
          <cell r="U112">
            <v>32.821827956989246</v>
          </cell>
          <cell r="V112">
            <v>31.107419354838715</v>
          </cell>
          <cell r="W112">
            <v>30.32720430107527</v>
          </cell>
          <cell r="X112">
            <v>0</v>
          </cell>
          <cell r="Y112">
            <v>0</v>
          </cell>
          <cell r="Z112">
            <v>34.321397849462372</v>
          </cell>
          <cell r="AA112">
            <v>0</v>
          </cell>
          <cell r="AB112">
            <v>0</v>
          </cell>
          <cell r="AC112">
            <v>2.5975806451612899</v>
          </cell>
          <cell r="AD112">
            <v>2.5045161290322584</v>
          </cell>
          <cell r="AE112">
            <v>2.5683870967741931</v>
          </cell>
          <cell r="AF112">
            <v>2.5935483870967744</v>
          </cell>
          <cell r="AG112">
            <v>2.7853225806451625</v>
          </cell>
          <cell r="AH112">
            <v>1.5677741935483873</v>
          </cell>
          <cell r="AI112">
            <v>2.798870967741935</v>
          </cell>
          <cell r="AJ112">
            <v>2.6873316447858131</v>
          </cell>
          <cell r="AK112">
            <v>2.8603622362605146</v>
          </cell>
          <cell r="AL112">
            <v>2.6716305242841232</v>
          </cell>
          <cell r="AM112">
            <v>2.9134065622797363</v>
          </cell>
          <cell r="AN112">
            <v>2.6687661306790855</v>
          </cell>
          <cell r="AO112">
            <v>2.5873073646600693</v>
          </cell>
          <cell r="AP112">
            <v>2.631377966948893</v>
          </cell>
          <cell r="AQ112">
            <v>2.6322983258472838</v>
          </cell>
          <cell r="AR112">
            <v>2.6538513375102419</v>
          </cell>
          <cell r="AS112">
            <v>2.9175341980623259</v>
          </cell>
          <cell r="AT112">
            <v>2.6355990076984344</v>
          </cell>
          <cell r="AU112">
            <v>2.6354985714285708</v>
          </cell>
          <cell r="AV112">
            <v>2.5683870967741931</v>
          </cell>
          <cell r="AW112">
            <v>2.5676188648427929</v>
          </cell>
          <cell r="AX112">
            <v>2.4542548762573526</v>
          </cell>
          <cell r="AZ112">
            <v>16</v>
          </cell>
        </row>
        <row r="113">
          <cell r="D113">
            <v>42614</v>
          </cell>
          <cell r="E113">
            <v>31.096000000000007</v>
          </cell>
          <cell r="F113">
            <v>26.511999999999993</v>
          </cell>
          <cell r="G113">
            <v>28.012800000000002</v>
          </cell>
          <cell r="H113">
            <v>31.735347438501108</v>
          </cell>
          <cell r="I113">
            <v>0</v>
          </cell>
          <cell r="J113">
            <v>27.274000000000004</v>
          </cell>
          <cell r="K113">
            <v>27.226399999999998</v>
          </cell>
          <cell r="L113">
            <v>27.933599999999998</v>
          </cell>
          <cell r="M113">
            <v>25.510750000000002</v>
          </cell>
          <cell r="N113">
            <v>22.448250000000002</v>
          </cell>
          <cell r="O113">
            <v>23.994250000000005</v>
          </cell>
          <cell r="P113">
            <v>26.638662438598431</v>
          </cell>
          <cell r="Q113">
            <v>0</v>
          </cell>
          <cell r="R113">
            <v>22.025000000000002</v>
          </cell>
          <cell r="S113">
            <v>19.975000000000005</v>
          </cell>
          <cell r="T113">
            <v>23.389999999999993</v>
          </cell>
          <cell r="U113">
            <v>28.613666666666671</v>
          </cell>
          <cell r="V113">
            <v>24.705888888888886</v>
          </cell>
          <cell r="W113">
            <v>26.22677777777778</v>
          </cell>
          <cell r="X113">
            <v>0</v>
          </cell>
          <cell r="Y113">
            <v>0</v>
          </cell>
          <cell r="Z113">
            <v>24.941111111111116</v>
          </cell>
          <cell r="AA113">
            <v>0</v>
          </cell>
          <cell r="AB113">
            <v>0</v>
          </cell>
          <cell r="AC113">
            <v>2.6983333333333324</v>
          </cell>
          <cell r="AD113">
            <v>2.6514999999999995</v>
          </cell>
          <cell r="AE113">
            <v>2.6613333333333338</v>
          </cell>
          <cell r="AF113">
            <v>2.7079999999999993</v>
          </cell>
          <cell r="AG113">
            <v>2.9606666666666666</v>
          </cell>
          <cell r="AH113">
            <v>2.0155333333333343</v>
          </cell>
          <cell r="AI113">
            <v>2.8079999999999994</v>
          </cell>
          <cell r="AJ113">
            <v>2.7920432391558387</v>
          </cell>
          <cell r="AK113">
            <v>2.9732305630026796</v>
          </cell>
          <cell r="AL113">
            <v>2.7756829586856391</v>
          </cell>
          <cell r="AM113">
            <v>3.0288777754863534</v>
          </cell>
          <cell r="AN113">
            <v>2.7726780092115195</v>
          </cell>
          <cell r="AO113">
            <v>2.662981304321645</v>
          </cell>
          <cell r="AP113">
            <v>2.7082931969805171</v>
          </cell>
          <cell r="AQ113">
            <v>2.7264210970464138</v>
          </cell>
          <cell r="AR113">
            <v>2.7566287405216086</v>
          </cell>
          <cell r="AS113">
            <v>3.035294886305175</v>
          </cell>
          <cell r="AT113">
            <v>2.7681537930798932</v>
          </cell>
          <cell r="AU113">
            <v>2.7124373469387759</v>
          </cell>
          <cell r="AV113">
            <v>2.6613333333333338</v>
          </cell>
          <cell r="AW113">
            <v>2.7164632911392399</v>
          </cell>
          <cell r="AX113">
            <v>2.5700108613459807</v>
          </cell>
          <cell r="AZ113">
            <v>17</v>
          </cell>
        </row>
        <row r="114">
          <cell r="D114">
            <v>42644</v>
          </cell>
          <cell r="E114">
            <v>27.482307692307693</v>
          </cell>
          <cell r="F114">
            <v>26.233076923076926</v>
          </cell>
          <cell r="G114">
            <v>22.980000000000004</v>
          </cell>
          <cell r="H114">
            <v>29.19110717933404</v>
          </cell>
          <cell r="I114">
            <v>0</v>
          </cell>
          <cell r="J114">
            <v>25.490384615384617</v>
          </cell>
          <cell r="K114">
            <v>25.092692307692307</v>
          </cell>
          <cell r="L114">
            <v>27.455000000000002</v>
          </cell>
          <cell r="M114">
            <v>21.445121951219523</v>
          </cell>
          <cell r="N114">
            <v>22.772195121951214</v>
          </cell>
          <cell r="O114">
            <v>19.065121951219513</v>
          </cell>
          <cell r="P114">
            <v>22.857108963664345</v>
          </cell>
          <cell r="Q114">
            <v>0</v>
          </cell>
          <cell r="R114">
            <v>21.323170731707329</v>
          </cell>
          <cell r="S114">
            <v>20.280487804878049</v>
          </cell>
          <cell r="T114">
            <v>23.79121951219512</v>
          </cell>
          <cell r="U114">
            <v>24.820752688172046</v>
          </cell>
          <cell r="V114">
            <v>24.707311827956989</v>
          </cell>
          <cell r="W114">
            <v>21.25408602150538</v>
          </cell>
          <cell r="X114">
            <v>0</v>
          </cell>
          <cell r="Y114">
            <v>0</v>
          </cell>
          <cell r="Z114">
            <v>23.653225806451623</v>
          </cell>
          <cell r="AA114">
            <v>0</v>
          </cell>
          <cell r="AB114">
            <v>0</v>
          </cell>
          <cell r="AC114">
            <v>2.6745161290322579</v>
          </cell>
          <cell r="AD114">
            <v>2.5704838709677413</v>
          </cell>
          <cell r="AE114">
            <v>2.5925000000000007</v>
          </cell>
          <cell r="AF114">
            <v>2.6519354838709672</v>
          </cell>
          <cell r="AG114">
            <v>2.9287096774193548</v>
          </cell>
          <cell r="AH114">
            <v>2.3286225806451615</v>
          </cell>
          <cell r="AI114">
            <v>2.7509677419354834</v>
          </cell>
          <cell r="AJ114">
            <v>2.7675427769985972</v>
          </cell>
          <cell r="AK114">
            <v>2.9477265344286381</v>
          </cell>
          <cell r="AL114">
            <v>2.7514846056234554</v>
          </cell>
          <cell r="AM114">
            <v>3.0030995391705066</v>
          </cell>
          <cell r="AN114">
            <v>2.7482729713484271</v>
          </cell>
          <cell r="AO114">
            <v>2.6373423374152893</v>
          </cell>
          <cell r="AP114">
            <v>2.6822336704619465</v>
          </cell>
          <cell r="AQ114">
            <v>2.6567164556962028</v>
          </cell>
          <cell r="AR114">
            <v>2.7323329083262862</v>
          </cell>
          <cell r="AS114">
            <v>2.9776094082425839</v>
          </cell>
          <cell r="AT114">
            <v>2.7499682086675996</v>
          </cell>
          <cell r="AU114">
            <v>2.6863698430141283</v>
          </cell>
          <cell r="AV114">
            <v>2.5925000000000007</v>
          </cell>
          <cell r="AW114">
            <v>2.6344216414863202</v>
          </cell>
          <cell r="AX114">
            <v>2.5873590195685567</v>
          </cell>
          <cell r="AZ114">
            <v>18</v>
          </cell>
        </row>
        <row r="115">
          <cell r="D115">
            <v>42675</v>
          </cell>
          <cell r="E115">
            <v>22.472000000000001</v>
          </cell>
          <cell r="F115">
            <v>19.753999999999998</v>
          </cell>
          <cell r="G115">
            <v>19.059200000000001</v>
          </cell>
          <cell r="H115">
            <v>23.46615240386847</v>
          </cell>
          <cell r="I115">
            <v>0</v>
          </cell>
          <cell r="J115">
            <v>20.370800000000003</v>
          </cell>
          <cell r="K115">
            <v>22.958399999999994</v>
          </cell>
          <cell r="L115">
            <v>21.947199999999999</v>
          </cell>
          <cell r="M115">
            <v>18.100249999999996</v>
          </cell>
          <cell r="N115">
            <v>17.917999999999999</v>
          </cell>
          <cell r="O115">
            <v>14.816249999999997</v>
          </cell>
          <cell r="P115">
            <v>18.708703735716135</v>
          </cell>
          <cell r="Q115">
            <v>0</v>
          </cell>
          <cell r="R115">
            <v>18.120749999999997</v>
          </cell>
          <cell r="S115">
            <v>17.550000000000008</v>
          </cell>
          <cell r="T115">
            <v>18.761750000000003</v>
          </cell>
          <cell r="U115">
            <v>20.525631414701802</v>
          </cell>
          <cell r="V115">
            <v>18.936585298196945</v>
          </cell>
          <cell r="W115">
            <v>17.170175104022189</v>
          </cell>
          <cell r="X115">
            <v>0</v>
          </cell>
          <cell r="Y115">
            <v>0</v>
          </cell>
          <cell r="Z115">
            <v>19.369044036061027</v>
          </cell>
          <cell r="AA115">
            <v>0</v>
          </cell>
          <cell r="AB115">
            <v>0</v>
          </cell>
          <cell r="AC115">
            <v>2.2418333333333336</v>
          </cell>
          <cell r="AD115">
            <v>2.1433333333333335</v>
          </cell>
          <cell r="AE115">
            <v>2.1925000000000008</v>
          </cell>
          <cell r="AF115">
            <v>2.220333333333333</v>
          </cell>
          <cell r="AG115">
            <v>2.4661666666666666</v>
          </cell>
          <cell r="AH115">
            <v>2.0257089666666661</v>
          </cell>
          <cell r="AI115">
            <v>2.3296666666666672</v>
          </cell>
          <cell r="AJ115">
            <v>2.3168716534441511</v>
          </cell>
          <cell r="AK115">
            <v>2.4565310099483697</v>
          </cell>
          <cell r="AL115">
            <v>2.3023890882760365</v>
          </cell>
          <cell r="AM115">
            <v>2.4988776917264834</v>
          </cell>
          <cell r="AN115">
            <v>2.300779914368468</v>
          </cell>
          <cell r="AO115">
            <v>2.2275383341027855</v>
          </cell>
          <cell r="AP115">
            <v>2.26570759393383</v>
          </cell>
          <cell r="AQ115">
            <v>2.2516531645569624</v>
          </cell>
          <cell r="AR115">
            <v>2.290954967186916</v>
          </cell>
          <cell r="AS115">
            <v>2.5335285866172788</v>
          </cell>
          <cell r="AT115">
            <v>2.3066994090924613</v>
          </cell>
          <cell r="AU115">
            <v>2.2697162585034012</v>
          </cell>
          <cell r="AV115">
            <v>2.1925000000000008</v>
          </cell>
          <cell r="AW115">
            <v>2.201864135021097</v>
          </cell>
          <cell r="AX115">
            <v>2.45068716786299</v>
          </cell>
          <cell r="AZ115">
            <v>19</v>
          </cell>
        </row>
        <row r="116">
          <cell r="D116">
            <v>42705</v>
          </cell>
          <cell r="E116">
            <v>36.173461538461531</v>
          </cell>
          <cell r="F116">
            <v>28.173076923076927</v>
          </cell>
          <cell r="G116">
            <v>33.740384615384599</v>
          </cell>
          <cell r="H116">
            <v>34.925956100280644</v>
          </cell>
          <cell r="I116">
            <v>0</v>
          </cell>
          <cell r="J116">
            <v>29.213846153846156</v>
          </cell>
          <cell r="K116">
            <v>31.832307692307701</v>
          </cell>
          <cell r="L116">
            <v>29.808461538461536</v>
          </cell>
          <cell r="M116">
            <v>28.176829268292678</v>
          </cell>
          <cell r="N116">
            <v>26.045365853658534</v>
          </cell>
          <cell r="O116">
            <v>24.741219512195123</v>
          </cell>
          <cell r="P116">
            <v>28.156658493474016</v>
          </cell>
          <cell r="Q116">
            <v>0</v>
          </cell>
          <cell r="R116">
            <v>25.363658536585376</v>
          </cell>
          <cell r="S116">
            <v>24.317073170731707</v>
          </cell>
          <cell r="T116">
            <v>26.645853658536581</v>
          </cell>
          <cell r="U116">
            <v>32.648064516129025</v>
          </cell>
          <cell r="V116">
            <v>27.23505376344086</v>
          </cell>
          <cell r="W116">
            <v>29.773010752688162</v>
          </cell>
          <cell r="X116">
            <v>0</v>
          </cell>
          <cell r="Y116">
            <v>0</v>
          </cell>
          <cell r="Z116">
            <v>27.516451612903232</v>
          </cell>
          <cell r="AA116">
            <v>0</v>
          </cell>
          <cell r="AB116">
            <v>0</v>
          </cell>
          <cell r="AC116">
            <v>3.4803225806451619</v>
          </cell>
          <cell r="AD116">
            <v>3.8459677419354836</v>
          </cell>
          <cell r="AE116">
            <v>3.4940322580645158</v>
          </cell>
          <cell r="AF116">
            <v>3.4400000000000008</v>
          </cell>
          <cell r="AG116">
            <v>3.5661290322580634</v>
          </cell>
          <cell r="AH116">
            <v>2.5916688387096776</v>
          </cell>
          <cell r="AI116">
            <v>3.5625806451612902</v>
          </cell>
          <cell r="AJ116">
            <v>3.5930245049088367</v>
          </cell>
          <cell r="AK116">
            <v>3.7953069060308562</v>
          </cell>
          <cell r="AL116">
            <v>3.5694188387096784</v>
          </cell>
          <cell r="AM116">
            <v>3.8558342552594675</v>
          </cell>
          <cell r="AN116">
            <v>3.5682082917251061</v>
          </cell>
          <cell r="AO116">
            <v>3.4498555957080765</v>
          </cell>
          <cell r="AP116">
            <v>3.5080746990223539</v>
          </cell>
          <cell r="AQ116">
            <v>3.5696605144957116</v>
          </cell>
          <cell r="AR116">
            <v>3.5543327569572196</v>
          </cell>
          <cell r="AS116">
            <v>3.7884587920567969</v>
          </cell>
          <cell r="AT116">
            <v>3.5518748027461844</v>
          </cell>
          <cell r="AU116">
            <v>3.5124636800526665</v>
          </cell>
          <cell r="AV116">
            <v>3.4940322580645158</v>
          </cell>
          <cell r="AW116">
            <v>3.9260508779093501</v>
          </cell>
          <cell r="AX116">
            <v>4.0019472762973365</v>
          </cell>
          <cell r="AZ116">
            <v>20</v>
          </cell>
        </row>
        <row r="117">
          <cell r="D117">
            <v>42736</v>
          </cell>
          <cell r="E117">
            <v>34.423200000000008</v>
          </cell>
          <cell r="F117">
            <v>27.16879999999999</v>
          </cell>
          <cell r="G117">
            <v>33.589199999999998</v>
          </cell>
          <cell r="H117">
            <v>33.210811982938431</v>
          </cell>
          <cell r="I117">
            <v>0</v>
          </cell>
          <cell r="J117">
            <v>28.133200000000002</v>
          </cell>
          <cell r="K117">
            <v>29.523599999999991</v>
          </cell>
          <cell r="L117">
            <v>29.0732</v>
          </cell>
          <cell r="M117">
            <v>27.846744186046514</v>
          </cell>
          <cell r="N117">
            <v>24.534418604651165</v>
          </cell>
          <cell r="O117">
            <v>25.916046511627908</v>
          </cell>
          <cell r="P117">
            <v>27.875789635950081</v>
          </cell>
          <cell r="Q117">
            <v>0</v>
          </cell>
          <cell r="R117">
            <v>24.56976744186046</v>
          </cell>
          <cell r="S117">
            <v>24.418604651162781</v>
          </cell>
          <cell r="T117">
            <v>25.856046511627905</v>
          </cell>
          <cell r="U117">
            <v>31.382473118279574</v>
          </cell>
          <cell r="V117">
            <v>25.950752688172038</v>
          </cell>
          <cell r="W117">
            <v>30.041397849462367</v>
          </cell>
          <cell r="X117">
            <v>0</v>
          </cell>
          <cell r="Y117">
            <v>0</v>
          </cell>
          <cell r="Z117">
            <v>26.485591397849465</v>
          </cell>
          <cell r="AA117">
            <v>0</v>
          </cell>
          <cell r="AB117">
            <v>0</v>
          </cell>
          <cell r="AC117">
            <v>3.2446774193548387</v>
          </cell>
          <cell r="AD117">
            <v>3.5077419354838701</v>
          </cell>
          <cell r="AE117">
            <v>3.2796774193548388</v>
          </cell>
          <cell r="AF117">
            <v>3.1829032258064527</v>
          </cell>
          <cell r="AG117">
            <v>3.3198387096774189</v>
          </cell>
          <cell r="AH117">
            <v>2.2288567419354841</v>
          </cell>
          <cell r="AI117">
            <v>3.3350000000000004</v>
          </cell>
          <cell r="AJ117">
            <v>3.3496970184115744</v>
          </cell>
          <cell r="AK117">
            <v>3.5379885956903356</v>
          </cell>
          <cell r="AL117">
            <v>3.3276113516571537</v>
          </cell>
          <cell r="AM117">
            <v>3.5943295823087564</v>
          </cell>
          <cell r="AN117">
            <v>3.3264845319247853</v>
          </cell>
          <cell r="AO117">
            <v>3.1942043316806839</v>
          </cell>
          <cell r="AP117">
            <v>3.2482299510353974</v>
          </cell>
          <cell r="AQ117">
            <v>3.3525923233973045</v>
          </cell>
          <cell r="AR117">
            <v>3.3139520966590217</v>
          </cell>
          <cell r="AS117">
            <v>3.5239287229205196</v>
          </cell>
          <cell r="AT117">
            <v>3.2801653137385181</v>
          </cell>
          <cell r="AU117">
            <v>3.2525393877551019</v>
          </cell>
          <cell r="AV117">
            <v>3.2796774193548388</v>
          </cell>
          <cell r="AW117">
            <v>3.5835437321355643</v>
          </cell>
          <cell r="AX117">
            <v>3.4582097586386524</v>
          </cell>
          <cell r="AZ117">
            <v>21</v>
          </cell>
        </row>
        <row r="118">
          <cell r="D118">
            <v>42767</v>
          </cell>
          <cell r="E118">
            <v>25.528750000000002</v>
          </cell>
          <cell r="F118">
            <v>21.639999999999997</v>
          </cell>
          <cell r="G118">
            <v>23.01958333333333</v>
          </cell>
          <cell r="H118">
            <v>25.972814478076923</v>
          </cell>
          <cell r="I118">
            <v>0</v>
          </cell>
          <cell r="J118">
            <v>22.716250000000002</v>
          </cell>
          <cell r="K118">
            <v>22.65958333333333</v>
          </cell>
          <cell r="L118">
            <v>23.247083333333336</v>
          </cell>
          <cell r="M118">
            <v>20.990277777777777</v>
          </cell>
          <cell r="N118">
            <v>20.62027777777778</v>
          </cell>
          <cell r="O118">
            <v>17.753055555555555</v>
          </cell>
          <cell r="P118">
            <v>21.701340020478796</v>
          </cell>
          <cell r="Q118">
            <v>0</v>
          </cell>
          <cell r="R118">
            <v>19.453055555555554</v>
          </cell>
          <cell r="S118">
            <v>20.638888888888893</v>
          </cell>
          <cell r="T118">
            <v>21.707777777777775</v>
          </cell>
          <cell r="U118">
            <v>23.583690476190476</v>
          </cell>
          <cell r="V118">
            <v>21.202976190476193</v>
          </cell>
          <cell r="W118">
            <v>20.762499999999996</v>
          </cell>
          <cell r="X118">
            <v>0</v>
          </cell>
          <cell r="Y118">
            <v>0</v>
          </cell>
          <cell r="Z118">
            <v>21.317738095238095</v>
          </cell>
          <cell r="AA118">
            <v>0</v>
          </cell>
          <cell r="AB118">
            <v>0</v>
          </cell>
          <cell r="AC118">
            <v>2.6123214285714282</v>
          </cell>
          <cell r="AD118">
            <v>2.5719642857142864</v>
          </cell>
          <cell r="AE118">
            <v>2.5835714285714286</v>
          </cell>
          <cell r="AF118">
            <v>2.5823214285714284</v>
          </cell>
          <cell r="AG118">
            <v>2.825535714285714</v>
          </cell>
          <cell r="AH118">
            <v>1.9480735714285708</v>
          </cell>
          <cell r="AI118">
            <v>2.7174999999999998</v>
          </cell>
          <cell r="AJ118">
            <v>2.6972436558088213</v>
          </cell>
          <cell r="AK118">
            <v>2.8502137152385965</v>
          </cell>
          <cell r="AL118">
            <v>2.6796355914140269</v>
          </cell>
          <cell r="AM118">
            <v>2.8960680496000397</v>
          </cell>
          <cell r="AN118">
            <v>2.6785350873893528</v>
          </cell>
          <cell r="AO118">
            <v>2.5825974576538497</v>
          </cell>
          <cell r="AP118">
            <v>2.6265908026697362</v>
          </cell>
          <cell r="AQ118">
            <v>2.6476748643761301</v>
          </cell>
          <cell r="AR118">
            <v>2.6688883500677636</v>
          </cell>
          <cell r="AS118">
            <v>2.9059826407772698</v>
          </cell>
          <cell r="AT118">
            <v>2.6686241769502144</v>
          </cell>
          <cell r="AU118">
            <v>2.6307099416909616</v>
          </cell>
          <cell r="AV118">
            <v>2.5835714285714286</v>
          </cell>
          <cell r="AW118">
            <v>2.6359207956600366</v>
          </cell>
          <cell r="AX118">
            <v>2.6210337521001028</v>
          </cell>
          <cell r="AZ118">
            <v>22</v>
          </cell>
        </row>
        <row r="119">
          <cell r="D119">
            <v>42795</v>
          </cell>
          <cell r="E119">
            <v>18.497037037037035</v>
          </cell>
          <cell r="F119">
            <v>20.801851851851854</v>
          </cell>
          <cell r="G119">
            <v>13.16888888888889</v>
          </cell>
          <cell r="H119">
            <v>19.308981808287029</v>
          </cell>
          <cell r="I119">
            <v>0</v>
          </cell>
          <cell r="J119">
            <v>21.333333333333332</v>
          </cell>
          <cell r="K119">
            <v>19.535925925925927</v>
          </cell>
          <cell r="L119">
            <v>21.302962962962965</v>
          </cell>
          <cell r="M119">
            <v>12.73384615384615</v>
          </cell>
          <cell r="N119">
            <v>18.445128205128196</v>
          </cell>
          <cell r="O119">
            <v>7.3612820512820534</v>
          </cell>
          <cell r="P119">
            <v>13.692150940250764</v>
          </cell>
          <cell r="Q119">
            <v>0</v>
          </cell>
          <cell r="R119">
            <v>16.995128205128204</v>
          </cell>
          <cell r="S119">
            <v>14.712564102564102</v>
          </cell>
          <cell r="T119">
            <v>19.008717948717944</v>
          </cell>
          <cell r="U119">
            <v>16.084718915001549</v>
          </cell>
          <cell r="V119">
            <v>19.81539013700521</v>
          </cell>
          <cell r="W119">
            <v>10.737979431963284</v>
          </cell>
          <cell r="X119">
            <v>0</v>
          </cell>
          <cell r="Y119">
            <v>0</v>
          </cell>
          <cell r="Z119">
            <v>19.517476274286498</v>
          </cell>
          <cell r="AA119">
            <v>0</v>
          </cell>
          <cell r="AB119">
            <v>0</v>
          </cell>
          <cell r="AC119">
            <v>2.5440322580645165</v>
          </cell>
          <cell r="AD119">
            <v>2.4099999999999997</v>
          </cell>
          <cell r="AE119">
            <v>2.4601612903225805</v>
          </cell>
          <cell r="AF119">
            <v>2.5133870967741938</v>
          </cell>
          <cell r="AG119">
            <v>2.8424193548387091</v>
          </cell>
          <cell r="AH119">
            <v>1.9575612903225803</v>
          </cell>
          <cell r="AI119">
            <v>2.6225806451612903</v>
          </cell>
          <cell r="AJ119">
            <v>2.6280434055089117</v>
          </cell>
          <cell r="AK119">
            <v>2.7821257976137872</v>
          </cell>
          <cell r="AL119">
            <v>2.6113155221682138</v>
          </cell>
          <cell r="AM119">
            <v>2.8285921402268377</v>
          </cell>
          <cell r="AN119">
            <v>2.6098285992045964</v>
          </cell>
          <cell r="AO119">
            <v>2.5231136932469735</v>
          </cell>
          <cell r="AP119">
            <v>2.5661313176348255</v>
          </cell>
          <cell r="AQ119">
            <v>2.5227025724785621</v>
          </cell>
          <cell r="AR119">
            <v>2.5992268479695162</v>
          </cell>
          <cell r="AS119">
            <v>2.8350552492789318</v>
          </cell>
          <cell r="AT119">
            <v>2.6203938538123621</v>
          </cell>
          <cell r="AU119">
            <v>2.5702319486504277</v>
          </cell>
          <cell r="AV119">
            <v>2.4601612903225805</v>
          </cell>
          <cell r="AW119">
            <v>2.4719063291139234</v>
          </cell>
          <cell r="AX119">
            <v>2.5883611489173672</v>
          </cell>
          <cell r="AZ119">
            <v>23</v>
          </cell>
        </row>
        <row r="120">
          <cell r="D120">
            <v>42826</v>
          </cell>
          <cell r="E120">
            <v>19.617600000000003</v>
          </cell>
          <cell r="F120">
            <v>28.063200000000002</v>
          </cell>
          <cell r="G120">
            <v>12.781600000000001</v>
          </cell>
          <cell r="H120">
            <v>18.97852470103658</v>
          </cell>
          <cell r="I120">
            <v>0</v>
          </cell>
          <cell r="J120">
            <v>24.622799999999998</v>
          </cell>
          <cell r="K120">
            <v>24.217999999999993</v>
          </cell>
          <cell r="L120">
            <v>29.365199999999994</v>
          </cell>
          <cell r="M120">
            <v>9.027000000000001</v>
          </cell>
          <cell r="N120">
            <v>23.326750000000004</v>
          </cell>
          <cell r="O120">
            <v>2.1392499999999992</v>
          </cell>
          <cell r="P120">
            <v>10.051749575175471</v>
          </cell>
          <cell r="Q120">
            <v>0</v>
          </cell>
          <cell r="R120">
            <v>18.300749999999994</v>
          </cell>
          <cell r="S120">
            <v>14.263000000000003</v>
          </cell>
          <cell r="T120">
            <v>23.531000000000002</v>
          </cell>
          <cell r="U120">
            <v>14.910666666666668</v>
          </cell>
          <cell r="V120">
            <v>25.958111111111119</v>
          </cell>
          <cell r="W120">
            <v>8.0516666666666676</v>
          </cell>
          <cell r="X120">
            <v>0</v>
          </cell>
          <cell r="Y120">
            <v>0</v>
          </cell>
          <cell r="Z120">
            <v>21.812999999999995</v>
          </cell>
          <cell r="AA120">
            <v>0</v>
          </cell>
          <cell r="AB120">
            <v>0</v>
          </cell>
          <cell r="AC120">
            <v>2.7378333333333327</v>
          </cell>
          <cell r="AD120">
            <v>2.598333333333334</v>
          </cell>
          <cell r="AE120">
            <v>2.6329999999999987</v>
          </cell>
          <cell r="AF120">
            <v>2.6969999999999987</v>
          </cell>
          <cell r="AG120">
            <v>3.0758333333333336</v>
          </cell>
          <cell r="AH120">
            <v>2.1046200000000006</v>
          </cell>
          <cell r="AI120">
            <v>2.8083333333333331</v>
          </cell>
          <cell r="AJ120">
            <v>2.8349095217454114</v>
          </cell>
          <cell r="AK120">
            <v>3.0268070726773582</v>
          </cell>
          <cell r="AL120">
            <v>2.8191257404999273</v>
          </cell>
          <cell r="AM120">
            <v>3.0861445961566241</v>
          </cell>
          <cell r="AN120">
            <v>2.8152094639502958</v>
          </cell>
          <cell r="AO120">
            <v>2.6840241460754597</v>
          </cell>
          <cell r="AP120">
            <v>2.7296812074535004</v>
          </cell>
          <cell r="AQ120">
            <v>2.6977291139240491</v>
          </cell>
          <cell r="AR120">
            <v>2.7969225281376446</v>
          </cell>
          <cell r="AS120">
            <v>3.0239768494701091</v>
          </cell>
          <cell r="AT120">
            <v>2.8173391604331051</v>
          </cell>
          <cell r="AU120">
            <v>2.7338319047619044</v>
          </cell>
          <cell r="AV120">
            <v>2.6329999999999987</v>
          </cell>
          <cell r="AW120">
            <v>2.6626236286919833</v>
          </cell>
          <cell r="AX120">
            <v>2.2328710085247794</v>
          </cell>
          <cell r="AZ120">
            <v>24</v>
          </cell>
        </row>
        <row r="121">
          <cell r="D121">
            <v>42856</v>
          </cell>
          <cell r="E121">
            <v>23.424999999999997</v>
          </cell>
          <cell r="F121">
            <v>28.765384615384615</v>
          </cell>
          <cell r="G121">
            <v>16.874999999999993</v>
          </cell>
          <cell r="H121">
            <v>22.91694688535048</v>
          </cell>
          <cell r="I121">
            <v>0</v>
          </cell>
          <cell r="J121">
            <v>25.845384615384617</v>
          </cell>
          <cell r="K121">
            <v>22.940769230769238</v>
          </cell>
          <cell r="L121">
            <v>29.08461538461539</v>
          </cell>
          <cell r="M121">
            <v>7.0914634146341458</v>
          </cell>
          <cell r="N121">
            <v>22.415853658536587</v>
          </cell>
          <cell r="O121">
            <v>2.7378048780487809</v>
          </cell>
          <cell r="P121">
            <v>8.8836946105983259</v>
          </cell>
          <cell r="Q121">
            <v>0</v>
          </cell>
          <cell r="R121">
            <v>18.109250000000003</v>
          </cell>
          <cell r="S121">
            <v>16.453170731707317</v>
          </cell>
          <cell r="T121">
            <v>22.62170731707317</v>
          </cell>
          <cell r="U121">
            <v>16.224193548387095</v>
          </cell>
          <cell r="V121">
            <v>25.966129032258067</v>
          </cell>
          <cell r="W121">
            <v>10.642473118279565</v>
          </cell>
          <cell r="X121">
            <v>0</v>
          </cell>
          <cell r="Y121">
            <v>0</v>
          </cell>
          <cell r="Z121">
            <v>22.434830645161291</v>
          </cell>
          <cell r="AA121">
            <v>0</v>
          </cell>
          <cell r="AB121">
            <v>0</v>
          </cell>
          <cell r="AC121">
            <v>2.7806451612903227</v>
          </cell>
          <cell r="AD121">
            <v>2.5391935483870962</v>
          </cell>
          <cell r="AE121">
            <v>2.6761290322580633</v>
          </cell>
          <cell r="AF121">
            <v>2.7346774193548389</v>
          </cell>
          <cell r="AG121">
            <v>3.13032258064516</v>
          </cell>
          <cell r="AH121">
            <v>2.2138999999999998</v>
          </cell>
          <cell r="AI121">
            <v>2.8501612903225801</v>
          </cell>
          <cell r="AJ121">
            <v>2.8809964464533571</v>
          </cell>
          <cell r="AK121">
            <v>3.0825759943026987</v>
          </cell>
          <cell r="AL121">
            <v>2.8654614160411018</v>
          </cell>
          <cell r="AM121">
            <v>3.145217245965017</v>
          </cell>
          <cell r="AN121">
            <v>2.8609512459214148</v>
          </cell>
          <cell r="AO121">
            <v>2.7427798524853517</v>
          </cell>
          <cell r="AP121">
            <v>2.7894006920527952</v>
          </cell>
          <cell r="AQ121">
            <v>2.7414040832993045</v>
          </cell>
          <cell r="AR121">
            <v>2.8405946978377261</v>
          </cell>
          <cell r="AS121">
            <v>3.0627436149344986</v>
          </cell>
          <cell r="AT121">
            <v>2.8496280759861037</v>
          </cell>
          <cell r="AU121">
            <v>2.7935696708360762</v>
          </cell>
          <cell r="AV121">
            <v>2.6761290322580633</v>
          </cell>
          <cell r="AW121">
            <v>2.6027352388730085</v>
          </cell>
          <cell r="AX121">
            <v>2.3238651541686952</v>
          </cell>
          <cell r="AZ121">
            <v>25</v>
          </cell>
        </row>
        <row r="122">
          <cell r="D122">
            <v>42887</v>
          </cell>
          <cell r="E122">
            <v>30.27269230769231</v>
          </cell>
          <cell r="F122">
            <v>40.629615384615391</v>
          </cell>
          <cell r="G122">
            <v>15.745769230769232</v>
          </cell>
          <cell r="H122">
            <v>31.555578758847144</v>
          </cell>
          <cell r="I122">
            <v>0</v>
          </cell>
          <cell r="J122">
            <v>33.645769230769233</v>
          </cell>
          <cell r="K122">
            <v>31.582692307692302</v>
          </cell>
          <cell r="L122">
            <v>40.942307692307693</v>
          </cell>
          <cell r="M122">
            <v>9.8115789473684192</v>
          </cell>
          <cell r="N122">
            <v>24.383947368421055</v>
          </cell>
          <cell r="O122">
            <v>1.0563157894736839</v>
          </cell>
          <cell r="P122">
            <v>13.164784628479508</v>
          </cell>
          <cell r="Q122">
            <v>0</v>
          </cell>
          <cell r="R122">
            <v>18.00447368421052</v>
          </cell>
          <cell r="S122">
            <v>15.452105263157893</v>
          </cell>
          <cell r="T122">
            <v>24.021842105263151</v>
          </cell>
          <cell r="U122">
            <v>21.633555555555557</v>
          </cell>
          <cell r="V122">
            <v>33.77033333333334</v>
          </cell>
          <cell r="W122">
            <v>9.5435555555555567</v>
          </cell>
          <cell r="X122">
            <v>0</v>
          </cell>
          <cell r="Y122">
            <v>0</v>
          </cell>
          <cell r="Z122">
            <v>27.041666666666664</v>
          </cell>
          <cell r="AA122">
            <v>0</v>
          </cell>
          <cell r="AB122">
            <v>0</v>
          </cell>
          <cell r="AC122">
            <v>2.5958333333333323</v>
          </cell>
          <cell r="AD122">
            <v>2.3284999999999996</v>
          </cell>
          <cell r="AE122">
            <v>2.4274999999999998</v>
          </cell>
          <cell r="AF122">
            <v>2.5886666666666662</v>
          </cell>
          <cell r="AG122">
            <v>2.934166666666667</v>
          </cell>
          <cell r="AH122">
            <v>1.9270033333333336</v>
          </cell>
          <cell r="AI122">
            <v>2.7619999999999987</v>
          </cell>
          <cell r="AJ122">
            <v>2.6890794660121955</v>
          </cell>
          <cell r="AK122">
            <v>2.8756875650751144</v>
          </cell>
          <cell r="AL122">
            <v>2.6744844191581123</v>
          </cell>
          <cell r="AM122">
            <v>2.9336044176706815</v>
          </cell>
          <cell r="AN122">
            <v>2.6704302394764237</v>
          </cell>
          <cell r="AO122">
            <v>2.5435212728006431</v>
          </cell>
          <cell r="AP122">
            <v>2.5868736456116546</v>
          </cell>
          <cell r="AQ122">
            <v>2.4896278481012653</v>
          </cell>
          <cell r="AR122">
            <v>2.6520689118977177</v>
          </cell>
          <cell r="AS122">
            <v>2.9125113351853753</v>
          </cell>
          <cell r="AT122">
            <v>2.6578282815862284</v>
          </cell>
          <cell r="AU122">
            <v>2.5909806263194946</v>
          </cell>
          <cell r="AV122">
            <v>2.4274999999999998</v>
          </cell>
          <cell r="AW122">
            <v>2.389374683544303</v>
          </cell>
          <cell r="AX122">
            <v>2.1751253160791308</v>
          </cell>
          <cell r="AZ122">
            <v>26</v>
          </cell>
        </row>
        <row r="123">
          <cell r="D123">
            <v>42917</v>
          </cell>
          <cell r="E123">
            <v>32.141800000000003</v>
          </cell>
          <cell r="F123">
            <v>43.34</v>
          </cell>
          <cell r="G123">
            <v>29.7</v>
          </cell>
          <cell r="H123">
            <v>34.5976</v>
          </cell>
          <cell r="I123">
            <v>0</v>
          </cell>
          <cell r="J123">
            <v>46.84</v>
          </cell>
          <cell r="K123">
            <v>46.84</v>
          </cell>
          <cell r="L123">
            <v>40.671300000000002</v>
          </cell>
          <cell r="M123">
            <v>19.47</v>
          </cell>
          <cell r="N123">
            <v>26.065770000000001</v>
          </cell>
          <cell r="O123">
            <v>16.52</v>
          </cell>
          <cell r="P123">
            <v>23.05</v>
          </cell>
          <cell r="Q123">
            <v>0</v>
          </cell>
          <cell r="R123">
            <v>26.565770000000001</v>
          </cell>
          <cell r="S123">
            <v>25.565770000000001</v>
          </cell>
          <cell r="T123">
            <v>30.569870000000002</v>
          </cell>
          <cell r="U123">
            <v>26.282795698924733</v>
          </cell>
          <cell r="V123">
            <v>35.352990430107525</v>
          </cell>
          <cell r="W123">
            <v>23.606021505376344</v>
          </cell>
          <cell r="X123">
            <v>0</v>
          </cell>
          <cell r="Y123">
            <v>0</v>
          </cell>
          <cell r="Z123">
            <v>37.46589365591398</v>
          </cell>
          <cell r="AA123">
            <v>0</v>
          </cell>
          <cell r="AB123">
            <v>0</v>
          </cell>
          <cell r="AC123">
            <v>2.62</v>
          </cell>
          <cell r="AD123">
            <v>2.2999999999999998</v>
          </cell>
          <cell r="AE123">
            <v>2.54</v>
          </cell>
          <cell r="AF123">
            <v>2.67</v>
          </cell>
          <cell r="AG123">
            <v>3.14</v>
          </cell>
          <cell r="AH123">
            <v>1.8767</v>
          </cell>
          <cell r="AI123">
            <v>2.85</v>
          </cell>
          <cell r="AJ123">
            <v>2.7126999999999999</v>
          </cell>
          <cell r="AK123">
            <v>2.9253</v>
          </cell>
          <cell r="AL123">
            <v>2.7399</v>
          </cell>
          <cell r="AM123">
            <v>2.9253</v>
          </cell>
          <cell r="AN123">
            <v>2.7688999999999999</v>
          </cell>
          <cell r="AO123">
            <v>2.6085843874826877</v>
          </cell>
          <cell r="AP123">
            <v>2.6530039997959811</v>
          </cell>
          <cell r="AQ123">
            <v>2.6035518987341768</v>
          </cell>
          <cell r="AR123">
            <v>2.6767212292155467</v>
          </cell>
          <cell r="AS123">
            <v>2.9961962136022224</v>
          </cell>
          <cell r="AT123">
            <v>2.7065013013628447</v>
          </cell>
          <cell r="AU123">
            <v>2.6571312244897962</v>
          </cell>
          <cell r="AV123">
            <v>2.4260999999999999</v>
          </cell>
          <cell r="AW123">
            <v>2.3605139240506325</v>
          </cell>
          <cell r="AX123">
            <v>2.3944000000000001</v>
          </cell>
          <cell r="AZ123">
            <v>27</v>
          </cell>
        </row>
        <row r="124">
          <cell r="D124">
            <v>42948</v>
          </cell>
          <cell r="E124">
            <v>36.679499999999997</v>
          </cell>
          <cell r="F124">
            <v>39.042839999999998</v>
          </cell>
          <cell r="G124">
            <v>32.733330000000002</v>
          </cell>
          <cell r="H124">
            <v>36.752429999999997</v>
          </cell>
          <cell r="I124">
            <v>0</v>
          </cell>
          <cell r="J124">
            <v>42.042839999999998</v>
          </cell>
          <cell r="K124">
            <v>42.042839999999998</v>
          </cell>
          <cell r="L124">
            <v>39.550040000000003</v>
          </cell>
          <cell r="M124">
            <v>25.290649999999999</v>
          </cell>
          <cell r="N124">
            <v>25.698969999999999</v>
          </cell>
          <cell r="O124">
            <v>22.190100000000001</v>
          </cell>
          <cell r="P124">
            <v>26.511900000000001</v>
          </cell>
          <cell r="Q124">
            <v>0</v>
          </cell>
          <cell r="R124">
            <v>25.698969999999999</v>
          </cell>
          <cell r="S124">
            <v>25.198969999999999</v>
          </cell>
          <cell r="T124">
            <v>29.705770000000001</v>
          </cell>
          <cell r="U124">
            <v>31.903530645161286</v>
          </cell>
          <cell r="V124">
            <v>33.447023548387101</v>
          </cell>
          <cell r="W124">
            <v>28.311975483870967</v>
          </cell>
          <cell r="X124">
            <v>0</v>
          </cell>
          <cell r="Y124">
            <v>0</v>
          </cell>
          <cell r="Z124">
            <v>35.188959032258062</v>
          </cell>
          <cell r="AA124">
            <v>0</v>
          </cell>
          <cell r="AB124">
            <v>0</v>
          </cell>
          <cell r="AC124">
            <v>2.7124999999999999</v>
          </cell>
          <cell r="AD124">
            <v>2.3849999999999998</v>
          </cell>
          <cell r="AE124">
            <v>2.5099999999999998</v>
          </cell>
          <cell r="AF124">
            <v>2.71</v>
          </cell>
          <cell r="AG124">
            <v>3.0350000000000001</v>
          </cell>
          <cell r="AH124">
            <v>1.9</v>
          </cell>
          <cell r="AI124">
            <v>2.895</v>
          </cell>
          <cell r="AJ124">
            <v>2.8024</v>
          </cell>
          <cell r="AK124">
            <v>2.9781</v>
          </cell>
          <cell r="AL124">
            <v>2.7846000000000002</v>
          </cell>
          <cell r="AM124">
            <v>3.0280999999999998</v>
          </cell>
          <cell r="AN124">
            <v>2.7829999999999999</v>
          </cell>
          <cell r="AO124">
            <v>2.7164749513237925</v>
          </cell>
          <cell r="AP124">
            <v>2.7626643078649398</v>
          </cell>
          <cell r="AQ124">
            <v>2.5731721518987336</v>
          </cell>
          <cell r="AR124">
            <v>2.7710800989493016</v>
          </cell>
          <cell r="AS124">
            <v>3.0373527111842784</v>
          </cell>
          <cell r="AT124">
            <v>2.7731064863203199</v>
          </cell>
          <cell r="AU124">
            <v>2.7668251020408166</v>
          </cell>
          <cell r="AV124">
            <v>2.5249999999999999</v>
          </cell>
          <cell r="AW124">
            <v>2.4465898734177212</v>
          </cell>
          <cell r="AX124">
            <v>2.5488</v>
          </cell>
          <cell r="AZ124">
            <v>28</v>
          </cell>
        </row>
        <row r="125">
          <cell r="D125">
            <v>42979</v>
          </cell>
          <cell r="E125">
            <v>31.525849999999998</v>
          </cell>
          <cell r="F125">
            <v>27.810669999999998</v>
          </cell>
          <cell r="G125">
            <v>27.523499999999999</v>
          </cell>
          <cell r="H125">
            <v>32.838700000000003</v>
          </cell>
          <cell r="I125">
            <v>0</v>
          </cell>
          <cell r="J125">
            <v>30.310669999999998</v>
          </cell>
          <cell r="K125">
            <v>30.310669999999998</v>
          </cell>
          <cell r="L125">
            <v>32.090269999999997</v>
          </cell>
          <cell r="M125">
            <v>25.553850000000001</v>
          </cell>
          <cell r="N125">
            <v>23.562799999999999</v>
          </cell>
          <cell r="O125">
            <v>22.593730000000001</v>
          </cell>
          <cell r="P125">
            <v>26.487030000000001</v>
          </cell>
          <cell r="Q125">
            <v>0</v>
          </cell>
          <cell r="R125">
            <v>22.062799999999999</v>
          </cell>
          <cell r="S125">
            <v>21.562799999999999</v>
          </cell>
          <cell r="T125">
            <v>29.275600000000001</v>
          </cell>
          <cell r="U125">
            <v>28.871627777777778</v>
          </cell>
          <cell r="V125">
            <v>25.922727777777773</v>
          </cell>
          <cell r="W125">
            <v>25.332491111111111</v>
          </cell>
          <cell r="X125">
            <v>0</v>
          </cell>
          <cell r="Y125">
            <v>0</v>
          </cell>
          <cell r="Z125">
            <v>26.644949999999998</v>
          </cell>
          <cell r="AA125">
            <v>0</v>
          </cell>
          <cell r="AB125">
            <v>0</v>
          </cell>
          <cell r="AC125">
            <v>2.6909999999999998</v>
          </cell>
          <cell r="AD125">
            <v>2.3610000000000002</v>
          </cell>
          <cell r="AE125">
            <v>2.4885000000000002</v>
          </cell>
          <cell r="AF125">
            <v>2.6709999999999998</v>
          </cell>
          <cell r="AG125">
            <v>3.0310000000000001</v>
          </cell>
          <cell r="AH125">
            <v>1.8759999999999999</v>
          </cell>
          <cell r="AI125">
            <v>2.8485</v>
          </cell>
          <cell r="AJ125">
            <v>2.7805</v>
          </cell>
          <cell r="AK125">
            <v>2.956</v>
          </cell>
          <cell r="AL125">
            <v>2.7629000000000001</v>
          </cell>
          <cell r="AM125">
            <v>3.0059999999999998</v>
          </cell>
          <cell r="AN125">
            <v>2.7612000000000001</v>
          </cell>
          <cell r="AO125">
            <v>2.6948968385555716</v>
          </cell>
          <cell r="AP125">
            <v>2.7407322462511479</v>
          </cell>
          <cell r="AQ125">
            <v>2.5513999999999997</v>
          </cell>
          <cell r="AR125">
            <v>2.7491480373355097</v>
          </cell>
          <cell r="AS125">
            <v>2.9972251260417737</v>
          </cell>
          <cell r="AT125">
            <v>2.7408285889947743</v>
          </cell>
          <cell r="AU125">
            <v>2.7448863265306125</v>
          </cell>
          <cell r="AV125">
            <v>2.5034999999999998</v>
          </cell>
          <cell r="AW125">
            <v>2.422286075949367</v>
          </cell>
          <cell r="AX125">
            <v>2.5232999999999999</v>
          </cell>
          <cell r="AZ125">
            <v>29</v>
          </cell>
        </row>
        <row r="126">
          <cell r="D126">
            <v>43009</v>
          </cell>
          <cell r="E126">
            <v>27.838200000000001</v>
          </cell>
          <cell r="F126">
            <v>25.637</v>
          </cell>
          <cell r="G126">
            <v>23.945129999999999</v>
          </cell>
          <cell r="H126">
            <v>30.316230000000001</v>
          </cell>
          <cell r="I126">
            <v>0</v>
          </cell>
          <cell r="J126">
            <v>25.137</v>
          </cell>
          <cell r="K126">
            <v>25.637</v>
          </cell>
          <cell r="L126">
            <v>31.3156</v>
          </cell>
          <cell r="M126">
            <v>23.713750000000001</v>
          </cell>
          <cell r="N126">
            <v>22.658069999999999</v>
          </cell>
          <cell r="O126">
            <v>20.61983</v>
          </cell>
          <cell r="P126">
            <v>25.653030000000001</v>
          </cell>
          <cell r="Q126">
            <v>0</v>
          </cell>
          <cell r="R126">
            <v>21.158069999999999</v>
          </cell>
          <cell r="S126">
            <v>20.658069999999999</v>
          </cell>
          <cell r="T126">
            <v>29.747669999999999</v>
          </cell>
          <cell r="U126">
            <v>26.019894086021509</v>
          </cell>
          <cell r="V126">
            <v>24.323708279569892</v>
          </cell>
          <cell r="W126">
            <v>22.479137526881718</v>
          </cell>
          <cell r="X126">
            <v>0</v>
          </cell>
          <cell r="Y126">
            <v>0</v>
          </cell>
          <cell r="Z126">
            <v>23.382848064516129</v>
          </cell>
          <cell r="AA126">
            <v>0</v>
          </cell>
          <cell r="AB126">
            <v>0</v>
          </cell>
          <cell r="AC126">
            <v>2.6880000000000002</v>
          </cell>
          <cell r="AD126">
            <v>2.3879999999999999</v>
          </cell>
          <cell r="AE126">
            <v>2.5230000000000001</v>
          </cell>
          <cell r="AF126">
            <v>2.6379999999999999</v>
          </cell>
          <cell r="AG126">
            <v>3.0579999999999998</v>
          </cell>
          <cell r="AH126">
            <v>1.9279999999999999</v>
          </cell>
          <cell r="AI126">
            <v>2.7730000000000001</v>
          </cell>
          <cell r="AJ126">
            <v>2.7774000000000001</v>
          </cell>
          <cell r="AK126">
            <v>2.9529000000000001</v>
          </cell>
          <cell r="AL126">
            <v>2.7599</v>
          </cell>
          <cell r="AM126">
            <v>3.0028999999999999</v>
          </cell>
          <cell r="AN126">
            <v>2.7582</v>
          </cell>
          <cell r="AO126">
            <v>2.6918859390995404</v>
          </cell>
          <cell r="AP126">
            <v>2.7376719585841069</v>
          </cell>
          <cell r="AQ126">
            <v>2.5863367088607592</v>
          </cell>
          <cell r="AR126">
            <v>2.7460877496684692</v>
          </cell>
          <cell r="AS126">
            <v>2.963271015536578</v>
          </cell>
          <cell r="AT126">
            <v>2.742877979301158</v>
          </cell>
          <cell r="AU126">
            <v>2.7418251020408162</v>
          </cell>
          <cell r="AV126">
            <v>2.5379999999999998</v>
          </cell>
          <cell r="AW126">
            <v>2.4496278481012657</v>
          </cell>
          <cell r="AX126">
            <v>2.552</v>
          </cell>
          <cell r="AZ126">
            <v>30</v>
          </cell>
        </row>
        <row r="127">
          <cell r="D127">
            <v>43040</v>
          </cell>
          <cell r="E127">
            <v>27.7864</v>
          </cell>
          <cell r="F127">
            <v>24.310269999999999</v>
          </cell>
          <cell r="G127">
            <v>24.179469999999998</v>
          </cell>
          <cell r="H127">
            <v>29.700369999999999</v>
          </cell>
          <cell r="I127">
            <v>0</v>
          </cell>
          <cell r="J127">
            <v>23.810269999999999</v>
          </cell>
          <cell r="K127">
            <v>22.810269999999999</v>
          </cell>
          <cell r="L127">
            <v>31.784870000000002</v>
          </cell>
          <cell r="M127">
            <v>23.771699999999999</v>
          </cell>
          <cell r="N127">
            <v>21.572230000000001</v>
          </cell>
          <cell r="O127">
            <v>20.770800000000001</v>
          </cell>
          <cell r="P127">
            <v>25.635300000000001</v>
          </cell>
          <cell r="Q127">
            <v>0</v>
          </cell>
          <cell r="R127">
            <v>21.072230000000001</v>
          </cell>
          <cell r="S127">
            <v>20.072230000000001</v>
          </cell>
          <cell r="T127">
            <v>30.93403</v>
          </cell>
          <cell r="U127">
            <v>25.99899542302358</v>
          </cell>
          <cell r="V127">
            <v>23.091253578363382</v>
          </cell>
          <cell r="W127">
            <v>22.661879056865462</v>
          </cell>
          <cell r="X127">
            <v>0</v>
          </cell>
          <cell r="Y127">
            <v>0</v>
          </cell>
          <cell r="Z127">
            <v>22.591253578363382</v>
          </cell>
          <cell r="AA127">
            <v>0</v>
          </cell>
          <cell r="AB127">
            <v>0</v>
          </cell>
          <cell r="AC127">
            <v>2.7854999999999999</v>
          </cell>
          <cell r="AD127">
            <v>2.7480000000000002</v>
          </cell>
          <cell r="AE127">
            <v>2.6055000000000001</v>
          </cell>
          <cell r="AF127">
            <v>2.7330000000000001</v>
          </cell>
          <cell r="AG127">
            <v>3.1179999999999999</v>
          </cell>
          <cell r="AH127">
            <v>2.0205000000000002</v>
          </cell>
          <cell r="AI127">
            <v>2.8730000000000002</v>
          </cell>
          <cell r="AJ127">
            <v>2.8767999999999998</v>
          </cell>
          <cell r="AK127">
            <v>3.0531999999999999</v>
          </cell>
          <cell r="AL127">
            <v>2.8582999999999998</v>
          </cell>
          <cell r="AM127">
            <v>3.1032000000000002</v>
          </cell>
          <cell r="AN127">
            <v>2.8569</v>
          </cell>
          <cell r="AO127">
            <v>2.7897401714205428</v>
          </cell>
          <cell r="AP127">
            <v>2.8371313077629301</v>
          </cell>
          <cell r="AQ127">
            <v>2.6698810126582275</v>
          </cell>
          <cell r="AR127">
            <v>2.845547098847292</v>
          </cell>
          <cell r="AS127">
            <v>3.0610176972939604</v>
          </cell>
          <cell r="AT127">
            <v>2.8351005430884313</v>
          </cell>
          <cell r="AU127">
            <v>2.8413148979591836</v>
          </cell>
          <cell r="AV127">
            <v>2.6204999999999998</v>
          </cell>
          <cell r="AW127">
            <v>2.8141848101265823</v>
          </cell>
          <cell r="AX127">
            <v>2.9558</v>
          </cell>
          <cell r="AZ127">
            <v>31</v>
          </cell>
        </row>
        <row r="128">
          <cell r="D128">
            <v>43070</v>
          </cell>
          <cell r="E128">
            <v>34.35275</v>
          </cell>
          <cell r="F128">
            <v>26.785769999999999</v>
          </cell>
          <cell r="G128">
            <v>30.252929999999999</v>
          </cell>
          <cell r="H128">
            <v>34.049930000000003</v>
          </cell>
          <cell r="I128">
            <v>0</v>
          </cell>
          <cell r="J128">
            <v>26.285769999999999</v>
          </cell>
          <cell r="K128">
            <v>24.785769999999999</v>
          </cell>
          <cell r="L128">
            <v>33.50967</v>
          </cell>
          <cell r="M128">
            <v>28.088699999999999</v>
          </cell>
          <cell r="N128">
            <v>25.771000000000001</v>
          </cell>
          <cell r="O128">
            <v>24.920470000000002</v>
          </cell>
          <cell r="P128">
            <v>28.813269999999999</v>
          </cell>
          <cell r="Q128">
            <v>0</v>
          </cell>
          <cell r="R128">
            <v>25.271000000000001</v>
          </cell>
          <cell r="S128">
            <v>23.771000000000001</v>
          </cell>
          <cell r="T128">
            <v>32.386200000000002</v>
          </cell>
          <cell r="U128">
            <v>31.456468817204303</v>
          </cell>
          <cell r="V128">
            <v>26.3165752688172</v>
          </cell>
          <cell r="W128">
            <v>27.787383978494624</v>
          </cell>
          <cell r="X128">
            <v>0</v>
          </cell>
          <cell r="Y128">
            <v>0</v>
          </cell>
          <cell r="Z128">
            <v>25.816575268817203</v>
          </cell>
          <cell r="AA128">
            <v>0</v>
          </cell>
          <cell r="AB128">
            <v>0</v>
          </cell>
          <cell r="AC128">
            <v>3.0695000000000001</v>
          </cell>
          <cell r="AD128">
            <v>3.2894999999999999</v>
          </cell>
          <cell r="AE128">
            <v>2.8182</v>
          </cell>
          <cell r="AF128">
            <v>3.0394999999999999</v>
          </cell>
          <cell r="AG128">
            <v>3.2669999999999999</v>
          </cell>
          <cell r="AH128">
            <v>2.157</v>
          </cell>
          <cell r="AI128">
            <v>3.2669999999999999</v>
          </cell>
          <cell r="AJ128">
            <v>3.1663999999999999</v>
          </cell>
          <cell r="AK128">
            <v>3.3456000000000001</v>
          </cell>
          <cell r="AL128">
            <v>3.1448</v>
          </cell>
          <cell r="AM128">
            <v>3.3956</v>
          </cell>
          <cell r="AN128">
            <v>3.1446000000000001</v>
          </cell>
          <cell r="AO128">
            <v>3.0747719865914611</v>
          </cell>
          <cell r="AP128">
            <v>3.1268385402427832</v>
          </cell>
          <cell r="AQ128">
            <v>2.8852734177215189</v>
          </cell>
          <cell r="AR128">
            <v>3.1352543313271455</v>
          </cell>
          <cell r="AS128">
            <v>3.3763793600164629</v>
          </cell>
          <cell r="AT128">
            <v>3.1030583256481199</v>
          </cell>
          <cell r="AU128">
            <v>3.1311108163265304</v>
          </cell>
          <cell r="AV128">
            <v>2.8332000000000002</v>
          </cell>
          <cell r="AW128">
            <v>3.3625392405063286</v>
          </cell>
          <cell r="AX128">
            <v>3.5312000000000001</v>
          </cell>
          <cell r="AZ128">
            <v>32</v>
          </cell>
        </row>
        <row r="129">
          <cell r="D129">
            <v>43101</v>
          </cell>
          <cell r="E129">
            <v>33.189300000000003</v>
          </cell>
          <cell r="F129">
            <v>27.383700000000001</v>
          </cell>
          <cell r="G129">
            <v>29.44763</v>
          </cell>
          <cell r="H129">
            <v>33.533230000000003</v>
          </cell>
          <cell r="I129">
            <v>0</v>
          </cell>
          <cell r="J129">
            <v>26.883700000000001</v>
          </cell>
          <cell r="K129">
            <v>25.383700000000001</v>
          </cell>
          <cell r="L129">
            <v>33.078000000000003</v>
          </cell>
          <cell r="M129">
            <v>27.783950000000001</v>
          </cell>
          <cell r="N129">
            <v>25.798300000000001</v>
          </cell>
          <cell r="O129">
            <v>24.510899999999999</v>
          </cell>
          <cell r="P129">
            <v>28.357700000000001</v>
          </cell>
          <cell r="Q129">
            <v>0</v>
          </cell>
          <cell r="R129">
            <v>25.298300000000001</v>
          </cell>
          <cell r="S129">
            <v>23.798300000000001</v>
          </cell>
          <cell r="T129">
            <v>32.5105</v>
          </cell>
          <cell r="U129">
            <v>30.806296236559142</v>
          </cell>
          <cell r="V129">
            <v>26.684760215053764</v>
          </cell>
          <cell r="W129">
            <v>27.271222150537636</v>
          </cell>
          <cell r="X129">
            <v>0</v>
          </cell>
          <cell r="Y129">
            <v>0</v>
          </cell>
          <cell r="Z129">
            <v>26.184760215053764</v>
          </cell>
          <cell r="AA129">
            <v>0</v>
          </cell>
          <cell r="AB129">
            <v>0</v>
          </cell>
          <cell r="AC129">
            <v>3.1709999999999998</v>
          </cell>
          <cell r="AD129">
            <v>3.2509999999999999</v>
          </cell>
          <cell r="AE129">
            <v>2.8734999999999999</v>
          </cell>
          <cell r="AF129">
            <v>3.1059999999999999</v>
          </cell>
          <cell r="AG129">
            <v>3.3559999999999999</v>
          </cell>
          <cell r="AH129">
            <v>2.2160000000000002</v>
          </cell>
          <cell r="AI129">
            <v>3.331</v>
          </cell>
          <cell r="AJ129">
            <v>3.27</v>
          </cell>
          <cell r="AK129">
            <v>3.4399000000000002</v>
          </cell>
          <cell r="AL129">
            <v>3.2471999999999999</v>
          </cell>
          <cell r="AM129">
            <v>3.4899</v>
          </cell>
          <cell r="AN129">
            <v>3.2473999999999998</v>
          </cell>
          <cell r="AO129">
            <v>3.166604420000402</v>
          </cell>
          <cell r="AP129">
            <v>3.2201773140875249</v>
          </cell>
          <cell r="AQ129">
            <v>2.9412734177215185</v>
          </cell>
          <cell r="AR129">
            <v>3.2387940640620219</v>
          </cell>
          <cell r="AS129">
            <v>3.4448020372466304</v>
          </cell>
          <cell r="AT129">
            <v>3.2326822625268985</v>
          </cell>
          <cell r="AU129">
            <v>3.2244781632653066</v>
          </cell>
          <cell r="AV129">
            <v>2.8885000000000001</v>
          </cell>
          <cell r="AW129">
            <v>3.3235518987341766</v>
          </cell>
          <cell r="AX129">
            <v>3.4903</v>
          </cell>
          <cell r="AZ129">
            <v>33</v>
          </cell>
        </row>
        <row r="130">
          <cell r="D130">
            <v>43132</v>
          </cell>
          <cell r="E130">
            <v>30.382750000000001</v>
          </cell>
          <cell r="F130">
            <v>26.896129999999999</v>
          </cell>
          <cell r="G130">
            <v>26.802700000000002</v>
          </cell>
          <cell r="H130">
            <v>31.277999999999999</v>
          </cell>
          <cell r="I130">
            <v>0</v>
          </cell>
          <cell r="J130">
            <v>26.896129999999999</v>
          </cell>
          <cell r="K130">
            <v>24.896129999999999</v>
          </cell>
          <cell r="L130">
            <v>31.77703</v>
          </cell>
          <cell r="M130">
            <v>25.129799999999999</v>
          </cell>
          <cell r="N130">
            <v>23.956969999999998</v>
          </cell>
          <cell r="O130">
            <v>22.035730000000001</v>
          </cell>
          <cell r="P130">
            <v>26.618829999999999</v>
          </cell>
          <cell r="Q130">
            <v>0</v>
          </cell>
          <cell r="R130">
            <v>23.456969999999998</v>
          </cell>
          <cell r="S130">
            <v>21.956969999999998</v>
          </cell>
          <cell r="T130">
            <v>31.103570000000001</v>
          </cell>
          <cell r="U130">
            <v>28.131485714285713</v>
          </cell>
          <cell r="V130">
            <v>25.636490000000002</v>
          </cell>
          <cell r="W130">
            <v>24.759712857142855</v>
          </cell>
          <cell r="X130">
            <v>0</v>
          </cell>
          <cell r="Y130">
            <v>0</v>
          </cell>
          <cell r="Z130">
            <v>25.422204285714283</v>
          </cell>
          <cell r="AA130">
            <v>0</v>
          </cell>
          <cell r="AB130">
            <v>0</v>
          </cell>
          <cell r="AC130">
            <v>3.1360000000000001</v>
          </cell>
          <cell r="AD130">
            <v>2.996</v>
          </cell>
          <cell r="AE130">
            <v>2.8559999999999999</v>
          </cell>
          <cell r="AF130">
            <v>3.056</v>
          </cell>
          <cell r="AG130">
            <v>3.3359999999999999</v>
          </cell>
          <cell r="AH130">
            <v>2.2160000000000002</v>
          </cell>
          <cell r="AI130">
            <v>3.2585000000000002</v>
          </cell>
          <cell r="AJ130">
            <v>3.2343000000000002</v>
          </cell>
          <cell r="AK130">
            <v>3.4039000000000001</v>
          </cell>
          <cell r="AL130">
            <v>3.2119</v>
          </cell>
          <cell r="AM130">
            <v>3.4539</v>
          </cell>
          <cell r="AN130">
            <v>3.2120000000000002</v>
          </cell>
          <cell r="AO130">
            <v>3.1314772596800422</v>
          </cell>
          <cell r="AP130">
            <v>3.1844739579720498</v>
          </cell>
          <cell r="AQ130">
            <v>2.9235518987341766</v>
          </cell>
          <cell r="AR130">
            <v>3.2030907079465476</v>
          </cell>
          <cell r="AS130">
            <v>3.3933564152690607</v>
          </cell>
          <cell r="AT130">
            <v>3.1763240291013424</v>
          </cell>
          <cell r="AU130">
            <v>3.1887638775510205</v>
          </cell>
          <cell r="AV130">
            <v>2.871</v>
          </cell>
          <cell r="AW130">
            <v>3.0653240506329111</v>
          </cell>
          <cell r="AX130">
            <v>3.2193000000000001</v>
          </cell>
          <cell r="AZ130">
            <v>34</v>
          </cell>
        </row>
        <row r="131">
          <cell r="D131">
            <v>43160</v>
          </cell>
          <cell r="E131">
            <v>26.706900000000001</v>
          </cell>
          <cell r="F131">
            <v>23.565100000000001</v>
          </cell>
          <cell r="G131">
            <v>22.956800000000001</v>
          </cell>
          <cell r="H131">
            <v>27.420100000000001</v>
          </cell>
          <cell r="I131">
            <v>0</v>
          </cell>
          <cell r="J131">
            <v>23.565100000000001</v>
          </cell>
          <cell r="K131">
            <v>21.565100000000001</v>
          </cell>
          <cell r="L131">
            <v>31.227399999999999</v>
          </cell>
          <cell r="M131">
            <v>21.477900000000002</v>
          </cell>
          <cell r="N131">
            <v>21.36777</v>
          </cell>
          <cell r="O131">
            <v>18.255769999999998</v>
          </cell>
          <cell r="P131">
            <v>23.01417</v>
          </cell>
          <cell r="Q131">
            <v>0</v>
          </cell>
          <cell r="R131">
            <v>20.86777</v>
          </cell>
          <cell r="S131">
            <v>19.36777</v>
          </cell>
          <cell r="T131">
            <v>30.014769999999999</v>
          </cell>
          <cell r="U131">
            <v>24.518179946164199</v>
          </cell>
          <cell r="V131">
            <v>22.645356218034994</v>
          </cell>
          <cell r="W131">
            <v>20.989074118438758</v>
          </cell>
          <cell r="X131">
            <v>0</v>
          </cell>
          <cell r="Y131">
            <v>0</v>
          </cell>
          <cell r="Z131">
            <v>22.436069542395696</v>
          </cell>
          <cell r="AA131">
            <v>0</v>
          </cell>
          <cell r="AB131">
            <v>0</v>
          </cell>
          <cell r="AC131">
            <v>2.9155000000000002</v>
          </cell>
          <cell r="AD131">
            <v>2.6779999999999999</v>
          </cell>
          <cell r="AE131">
            <v>2.7742</v>
          </cell>
          <cell r="AF131">
            <v>2.8355000000000001</v>
          </cell>
          <cell r="AG131">
            <v>3.2679999999999998</v>
          </cell>
          <cell r="AH131">
            <v>2.1604999999999999</v>
          </cell>
          <cell r="AI131">
            <v>3.0205000000000002</v>
          </cell>
          <cell r="AJ131">
            <v>3.0093999999999999</v>
          </cell>
          <cell r="AK131">
            <v>3.1768999999999998</v>
          </cell>
          <cell r="AL131">
            <v>2.9895</v>
          </cell>
          <cell r="AM131">
            <v>3.2269000000000001</v>
          </cell>
          <cell r="AN131">
            <v>2.9885999999999999</v>
          </cell>
          <cell r="AO131">
            <v>2.9101761496617762</v>
          </cell>
          <cell r="AP131">
            <v>2.9595428144445584</v>
          </cell>
          <cell r="AQ131">
            <v>2.8407164556962021</v>
          </cell>
          <cell r="AR131">
            <v>2.9781595644190562</v>
          </cell>
          <cell r="AS131">
            <v>3.1664812223479784</v>
          </cell>
          <cell r="AT131">
            <v>2.978557864535301</v>
          </cell>
          <cell r="AU131">
            <v>2.9637638775510204</v>
          </cell>
          <cell r="AV131">
            <v>2.7892000000000001</v>
          </cell>
          <cell r="AW131">
            <v>2.7432987341772148</v>
          </cell>
          <cell r="AX131">
            <v>2.8814000000000002</v>
          </cell>
          <cell r="AZ131">
            <v>35</v>
          </cell>
        </row>
        <row r="132">
          <cell r="D132">
            <v>43191</v>
          </cell>
          <cell r="E132">
            <v>23.372599999999998</v>
          </cell>
          <cell r="F132">
            <v>23.148599999999998</v>
          </cell>
          <cell r="G132">
            <v>18.596</v>
          </cell>
          <cell r="H132">
            <v>22.994900000000001</v>
          </cell>
          <cell r="I132">
            <v>0</v>
          </cell>
          <cell r="J132">
            <v>21.648599999999998</v>
          </cell>
          <cell r="K132">
            <v>21.148599999999998</v>
          </cell>
          <cell r="L132">
            <v>27.68</v>
          </cell>
          <cell r="M132">
            <v>15.9411</v>
          </cell>
          <cell r="N132">
            <v>19.968330000000002</v>
          </cell>
          <cell r="O132">
            <v>12.4756</v>
          </cell>
          <cell r="P132">
            <v>18.0412</v>
          </cell>
          <cell r="Q132">
            <v>0</v>
          </cell>
          <cell r="R132">
            <v>19.218330000000002</v>
          </cell>
          <cell r="S132">
            <v>17.968330000000002</v>
          </cell>
          <cell r="T132">
            <v>25.98903</v>
          </cell>
          <cell r="U132">
            <v>20.069711111111111</v>
          </cell>
          <cell r="V132">
            <v>21.735146666666665</v>
          </cell>
          <cell r="W132">
            <v>15.875822222222222</v>
          </cell>
          <cell r="X132">
            <v>0</v>
          </cell>
          <cell r="Y132">
            <v>0</v>
          </cell>
          <cell r="Z132">
            <v>20.568480000000001</v>
          </cell>
          <cell r="AA132">
            <v>0</v>
          </cell>
          <cell r="AB132">
            <v>0</v>
          </cell>
          <cell r="AC132">
            <v>2.3980000000000001</v>
          </cell>
          <cell r="AD132">
            <v>1.923</v>
          </cell>
          <cell r="AE132">
            <v>2.3068</v>
          </cell>
          <cell r="AF132">
            <v>2.3355000000000001</v>
          </cell>
          <cell r="AG132">
            <v>2.8580000000000001</v>
          </cell>
          <cell r="AH132">
            <v>1.8580000000000001</v>
          </cell>
          <cell r="AI132">
            <v>2.5055000000000001</v>
          </cell>
          <cell r="AJ132">
            <v>2.4815999999999998</v>
          </cell>
          <cell r="AK132">
            <v>2.6442000000000001</v>
          </cell>
          <cell r="AL132">
            <v>2.4672999999999998</v>
          </cell>
          <cell r="AM132">
            <v>2.6941999999999999</v>
          </cell>
          <cell r="AN132">
            <v>2.4643999999999999</v>
          </cell>
          <cell r="AO132">
            <v>2.3907959934964573</v>
          </cell>
          <cell r="AP132">
            <v>2.431643191880037</v>
          </cell>
          <cell r="AQ132">
            <v>2.3673999999999995</v>
          </cell>
          <cell r="AR132">
            <v>2.4502599418545348</v>
          </cell>
          <cell r="AS132">
            <v>2.6520250025722816</v>
          </cell>
          <cell r="AT132">
            <v>2.4585250742903986</v>
          </cell>
          <cell r="AU132">
            <v>2.4357026530612247</v>
          </cell>
          <cell r="AV132">
            <v>2.3216999999999999</v>
          </cell>
          <cell r="AW132">
            <v>1.9787417721518985</v>
          </cell>
          <cell r="AX132">
            <v>2.0579000000000001</v>
          </cell>
          <cell r="AZ132">
            <v>36</v>
          </cell>
        </row>
        <row r="133">
          <cell r="D133">
            <v>43221</v>
          </cell>
          <cell r="E133">
            <v>22.556100000000001</v>
          </cell>
          <cell r="F133">
            <v>25.08353</v>
          </cell>
          <cell r="G133">
            <v>18.2835</v>
          </cell>
          <cell r="H133">
            <v>23.011700000000001</v>
          </cell>
          <cell r="I133">
            <v>0</v>
          </cell>
          <cell r="J133">
            <v>25.08353</v>
          </cell>
          <cell r="K133">
            <v>23.58353</v>
          </cell>
          <cell r="L133">
            <v>28.788329999999998</v>
          </cell>
          <cell r="M133">
            <v>12.6572</v>
          </cell>
          <cell r="N133">
            <v>21.04223</v>
          </cell>
          <cell r="O133">
            <v>9.5332340000000002</v>
          </cell>
          <cell r="P133">
            <v>16.636334000000002</v>
          </cell>
          <cell r="Q133">
            <v>0</v>
          </cell>
          <cell r="R133">
            <v>21.04223</v>
          </cell>
          <cell r="S133">
            <v>19.04223</v>
          </cell>
          <cell r="T133">
            <v>25.077629999999999</v>
          </cell>
          <cell r="U133">
            <v>18.192068817204301</v>
          </cell>
          <cell r="V133">
            <v>23.301881612903227</v>
          </cell>
          <cell r="W133">
            <v>14.425855849462366</v>
          </cell>
          <cell r="X133">
            <v>0</v>
          </cell>
          <cell r="Y133">
            <v>0</v>
          </cell>
          <cell r="Z133">
            <v>23.301881612903227</v>
          </cell>
          <cell r="AA133">
            <v>0</v>
          </cell>
          <cell r="AB133">
            <v>0</v>
          </cell>
          <cell r="AC133">
            <v>2.3180000000000001</v>
          </cell>
          <cell r="AD133">
            <v>1.9179999999999999</v>
          </cell>
          <cell r="AE133">
            <v>2.278</v>
          </cell>
          <cell r="AF133">
            <v>2.2805</v>
          </cell>
          <cell r="AG133">
            <v>2.8180000000000001</v>
          </cell>
          <cell r="AH133">
            <v>1.8354999999999999</v>
          </cell>
          <cell r="AI133">
            <v>2.4255</v>
          </cell>
          <cell r="AJ133">
            <v>2.4</v>
          </cell>
          <cell r="AK133">
            <v>2.5619000000000001</v>
          </cell>
          <cell r="AL133">
            <v>2.3866000000000001</v>
          </cell>
          <cell r="AM133">
            <v>2.6118999999999999</v>
          </cell>
          <cell r="AN133">
            <v>2.3834</v>
          </cell>
          <cell r="AO133">
            <v>2.3105053413356353</v>
          </cell>
          <cell r="AP133">
            <v>2.3500355207589516</v>
          </cell>
          <cell r="AQ133">
            <v>2.3382354430379744</v>
          </cell>
          <cell r="AR133">
            <v>2.3686522707334494</v>
          </cell>
          <cell r="AS133">
            <v>2.5954348183969547</v>
          </cell>
          <cell r="AT133">
            <v>2.3663025105031252</v>
          </cell>
          <cell r="AU133">
            <v>2.3540700000000001</v>
          </cell>
          <cell r="AV133">
            <v>2.2930000000000001</v>
          </cell>
          <cell r="AW133">
            <v>1.973678481012658</v>
          </cell>
          <cell r="AX133">
            <v>2.0526</v>
          </cell>
          <cell r="AZ133">
            <v>37</v>
          </cell>
        </row>
        <row r="134">
          <cell r="D134">
            <v>43252</v>
          </cell>
          <cell r="E134">
            <v>21.1953</v>
          </cell>
          <cell r="F134">
            <v>28.931999999999999</v>
          </cell>
          <cell r="G134">
            <v>17.78753</v>
          </cell>
          <cell r="H134">
            <v>23.600429999999999</v>
          </cell>
          <cell r="I134">
            <v>0</v>
          </cell>
          <cell r="J134">
            <v>28.181999999999999</v>
          </cell>
          <cell r="K134">
            <v>27.181999999999999</v>
          </cell>
          <cell r="L134">
            <v>30.947399999999998</v>
          </cell>
          <cell r="M134">
            <v>10.5017</v>
          </cell>
          <cell r="N134">
            <v>22.596900000000002</v>
          </cell>
          <cell r="O134">
            <v>7.6457329999999999</v>
          </cell>
          <cell r="P134">
            <v>15.963933000000001</v>
          </cell>
          <cell r="Q134">
            <v>0</v>
          </cell>
          <cell r="R134">
            <v>22.096900000000002</v>
          </cell>
          <cell r="S134">
            <v>21.096900000000002</v>
          </cell>
          <cell r="T134">
            <v>26.828099999999999</v>
          </cell>
          <cell r="U134">
            <v>16.680224444444441</v>
          </cell>
          <cell r="V134">
            <v>26.257179999999998</v>
          </cell>
          <cell r="W134">
            <v>13.505437933333333</v>
          </cell>
          <cell r="X134">
            <v>0</v>
          </cell>
          <cell r="Y134">
            <v>0</v>
          </cell>
          <cell r="Z134">
            <v>25.612735555555556</v>
          </cell>
          <cell r="AA134">
            <v>0</v>
          </cell>
          <cell r="AB134">
            <v>0</v>
          </cell>
          <cell r="AC134">
            <v>2.3239999999999998</v>
          </cell>
          <cell r="AD134">
            <v>1.929</v>
          </cell>
          <cell r="AE134">
            <v>2.3065000000000002</v>
          </cell>
          <cell r="AF134">
            <v>2.3090000000000002</v>
          </cell>
          <cell r="AG134">
            <v>2.8439999999999999</v>
          </cell>
          <cell r="AH134">
            <v>1.8614999999999999</v>
          </cell>
          <cell r="AI134">
            <v>2.4714999999999998</v>
          </cell>
          <cell r="AJ134">
            <v>2.4062000000000001</v>
          </cell>
          <cell r="AK134">
            <v>2.5680000000000001</v>
          </cell>
          <cell r="AL134">
            <v>2.3925999999999998</v>
          </cell>
          <cell r="AM134">
            <v>2.6179999999999999</v>
          </cell>
          <cell r="AN134">
            <v>2.3895</v>
          </cell>
          <cell r="AO134">
            <v>2.3165271402476972</v>
          </cell>
          <cell r="AP134">
            <v>2.3561560960930334</v>
          </cell>
          <cell r="AQ134">
            <v>2.3670962025316453</v>
          </cell>
          <cell r="AR134">
            <v>2.3747728460675304</v>
          </cell>
          <cell r="AS134">
            <v>2.6247588229241696</v>
          </cell>
          <cell r="AT134">
            <v>2.3775741571882363</v>
          </cell>
          <cell r="AU134">
            <v>2.3601924489795922</v>
          </cell>
          <cell r="AV134">
            <v>2.3214999999999999</v>
          </cell>
          <cell r="AW134">
            <v>1.9848177215189873</v>
          </cell>
          <cell r="AX134">
            <v>2.0642999999999998</v>
          </cell>
          <cell r="AZ134">
            <v>38</v>
          </cell>
        </row>
        <row r="135">
          <cell r="D135">
            <v>43282</v>
          </cell>
          <cell r="E135">
            <v>30.842199999999998</v>
          </cell>
          <cell r="F135">
            <v>39.438630000000003</v>
          </cell>
          <cell r="G135">
            <v>26.566500000000001</v>
          </cell>
          <cell r="H135">
            <v>31.6203</v>
          </cell>
          <cell r="I135">
            <v>0</v>
          </cell>
          <cell r="J135">
            <v>42.938630000000003</v>
          </cell>
          <cell r="K135">
            <v>43.188630000000003</v>
          </cell>
          <cell r="L135">
            <v>37.921430000000001</v>
          </cell>
          <cell r="M135">
            <v>19.7121</v>
          </cell>
          <cell r="N135">
            <v>24.657430000000002</v>
          </cell>
          <cell r="O135">
            <v>16.393070000000002</v>
          </cell>
          <cell r="P135">
            <v>22.751169999999998</v>
          </cell>
          <cell r="Q135">
            <v>0</v>
          </cell>
          <cell r="R135">
            <v>25.157430000000002</v>
          </cell>
          <cell r="S135">
            <v>25.657430000000002</v>
          </cell>
          <cell r="T135">
            <v>28.62473</v>
          </cell>
          <cell r="U135">
            <v>25.696024731182796</v>
          </cell>
          <cell r="V135">
            <v>32.604311720430111</v>
          </cell>
          <cell r="W135">
            <v>21.86265602150538</v>
          </cell>
          <cell r="X135">
            <v>0</v>
          </cell>
          <cell r="Y135">
            <v>0</v>
          </cell>
          <cell r="Z135">
            <v>34.717214946236567</v>
          </cell>
          <cell r="AA135">
            <v>0</v>
          </cell>
          <cell r="AB135">
            <v>0</v>
          </cell>
          <cell r="AC135">
            <v>2.4424999999999999</v>
          </cell>
          <cell r="AD135">
            <v>2.1749999999999998</v>
          </cell>
          <cell r="AE135">
            <v>2.3513000000000002</v>
          </cell>
          <cell r="AF135">
            <v>2.4950000000000001</v>
          </cell>
          <cell r="AG135">
            <v>2.87</v>
          </cell>
          <cell r="AH135">
            <v>1.8774999999999999</v>
          </cell>
          <cell r="AI135">
            <v>2.7050000000000001</v>
          </cell>
          <cell r="AJ135">
            <v>2.5270000000000001</v>
          </cell>
          <cell r="AK135">
            <v>2.69</v>
          </cell>
          <cell r="AL135">
            <v>2.5122</v>
          </cell>
          <cell r="AM135">
            <v>2.74</v>
          </cell>
          <cell r="AN135">
            <v>2.5095000000000001</v>
          </cell>
          <cell r="AO135">
            <v>2.4354576687609151</v>
          </cell>
          <cell r="AP135">
            <v>2.4770374589411412</v>
          </cell>
          <cell r="AQ135">
            <v>2.4124632911392405</v>
          </cell>
          <cell r="AR135">
            <v>2.4956542089156382</v>
          </cell>
          <cell r="AS135">
            <v>2.8161365366807289</v>
          </cell>
          <cell r="AT135">
            <v>2.4887535813095605</v>
          </cell>
          <cell r="AU135">
            <v>2.481110816326531</v>
          </cell>
          <cell r="AV135">
            <v>2.3662000000000001</v>
          </cell>
          <cell r="AW135">
            <v>2.2339316455696197</v>
          </cell>
          <cell r="AX135">
            <v>2.3256999999999999</v>
          </cell>
          <cell r="AZ135">
            <v>39</v>
          </cell>
        </row>
        <row r="136">
          <cell r="D136">
            <v>43313</v>
          </cell>
          <cell r="E136">
            <v>33.959899999999998</v>
          </cell>
          <cell r="F136">
            <v>38.593449999999997</v>
          </cell>
          <cell r="G136">
            <v>30.063500000000001</v>
          </cell>
          <cell r="H136">
            <v>34.0015</v>
          </cell>
          <cell r="I136">
            <v>0</v>
          </cell>
          <cell r="J136">
            <v>41.593449999999997</v>
          </cell>
          <cell r="K136">
            <v>41.843449999999997</v>
          </cell>
          <cell r="L136">
            <v>37.424849999999999</v>
          </cell>
          <cell r="M136">
            <v>24.165800000000001</v>
          </cell>
          <cell r="N136">
            <v>25.3431</v>
          </cell>
          <cell r="O136">
            <v>20.710100000000001</v>
          </cell>
          <cell r="P136">
            <v>25.764500000000002</v>
          </cell>
          <cell r="Q136">
            <v>0</v>
          </cell>
          <cell r="R136">
            <v>25.8431</v>
          </cell>
          <cell r="S136">
            <v>25.8431</v>
          </cell>
          <cell r="T136">
            <v>28.1676</v>
          </cell>
          <cell r="U136">
            <v>29.852696774193547</v>
          </cell>
          <cell r="V136">
            <v>33.036851612903227</v>
          </cell>
          <cell r="W136">
            <v>26.141106451612902</v>
          </cell>
          <cell r="X136">
            <v>0</v>
          </cell>
          <cell r="Y136">
            <v>0</v>
          </cell>
          <cell r="Z136">
            <v>34.988464516129028</v>
          </cell>
          <cell r="AA136">
            <v>0</v>
          </cell>
          <cell r="AB136">
            <v>0</v>
          </cell>
          <cell r="AC136">
            <v>2.4485000000000001</v>
          </cell>
          <cell r="AD136">
            <v>2.1635</v>
          </cell>
          <cell r="AE136">
            <v>2.3597999999999999</v>
          </cell>
          <cell r="AF136">
            <v>2.536</v>
          </cell>
          <cell r="AG136">
            <v>2.8759999999999999</v>
          </cell>
          <cell r="AH136">
            <v>1.8759999999999999</v>
          </cell>
          <cell r="AI136">
            <v>2.7185000000000001</v>
          </cell>
          <cell r="AJ136">
            <v>2.5331000000000001</v>
          </cell>
          <cell r="AK136">
            <v>2.6962000000000002</v>
          </cell>
          <cell r="AL136">
            <v>2.5183</v>
          </cell>
          <cell r="AM136">
            <v>2.7462</v>
          </cell>
          <cell r="AN136">
            <v>2.5156000000000001</v>
          </cell>
          <cell r="AO136">
            <v>2.4414794676729765</v>
          </cell>
          <cell r="AP136">
            <v>2.4831580342752222</v>
          </cell>
          <cell r="AQ136">
            <v>2.4210708860759489</v>
          </cell>
          <cell r="AR136">
            <v>2.50177478424972</v>
          </cell>
          <cell r="AS136">
            <v>2.8583219467023357</v>
          </cell>
          <cell r="AT136">
            <v>2.4949017522287118</v>
          </cell>
          <cell r="AU136">
            <v>2.4872332653061227</v>
          </cell>
          <cell r="AV136">
            <v>2.3746999999999998</v>
          </cell>
          <cell r="AW136">
            <v>2.2222860759493668</v>
          </cell>
          <cell r="AX136">
            <v>2.3134000000000001</v>
          </cell>
          <cell r="AZ136">
            <v>40</v>
          </cell>
        </row>
        <row r="137">
          <cell r="D137">
            <v>43344</v>
          </cell>
          <cell r="E137">
            <v>30.972100000000001</v>
          </cell>
          <cell r="F137">
            <v>30.378699999999998</v>
          </cell>
          <cell r="G137">
            <v>27.107099999999999</v>
          </cell>
          <cell r="H137">
            <v>31.608899999999998</v>
          </cell>
          <cell r="I137">
            <v>0</v>
          </cell>
          <cell r="J137">
            <v>32.878700000000002</v>
          </cell>
          <cell r="K137">
            <v>33.128700000000002</v>
          </cell>
          <cell r="L137">
            <v>30.1523</v>
          </cell>
          <cell r="M137">
            <v>24.4497</v>
          </cell>
          <cell r="N137">
            <v>23.585699999999999</v>
          </cell>
          <cell r="O137">
            <v>20.961400000000001</v>
          </cell>
          <cell r="P137">
            <v>25.5307</v>
          </cell>
          <cell r="Q137">
            <v>0</v>
          </cell>
          <cell r="R137">
            <v>22.085699999999999</v>
          </cell>
          <cell r="S137">
            <v>21.585699999999999</v>
          </cell>
          <cell r="T137">
            <v>27.564399999999999</v>
          </cell>
          <cell r="U137">
            <v>27.928313333333335</v>
          </cell>
          <cell r="V137">
            <v>27.208633333333335</v>
          </cell>
          <cell r="W137">
            <v>24.239106666666665</v>
          </cell>
          <cell r="X137">
            <v>0</v>
          </cell>
          <cell r="Y137">
            <v>0</v>
          </cell>
          <cell r="Z137">
            <v>27.841966666666664</v>
          </cell>
          <cell r="AA137">
            <v>0</v>
          </cell>
          <cell r="AB137">
            <v>0</v>
          </cell>
          <cell r="AC137">
            <v>2.4245000000000001</v>
          </cell>
          <cell r="AD137">
            <v>2.1595</v>
          </cell>
          <cell r="AE137">
            <v>2.3420000000000001</v>
          </cell>
          <cell r="AF137">
            <v>2.3995000000000002</v>
          </cell>
          <cell r="AG137">
            <v>2.8519999999999999</v>
          </cell>
          <cell r="AH137">
            <v>1.8645</v>
          </cell>
          <cell r="AI137">
            <v>2.5394999999999999</v>
          </cell>
          <cell r="AJ137">
            <v>2.5087000000000002</v>
          </cell>
          <cell r="AK137">
            <v>2.6715</v>
          </cell>
          <cell r="AL137">
            <v>2.4940000000000002</v>
          </cell>
          <cell r="AM137">
            <v>2.7214999999999998</v>
          </cell>
          <cell r="AN137">
            <v>2.4912999999999998</v>
          </cell>
          <cell r="AO137">
            <v>2.4173922720247298</v>
          </cell>
          <cell r="AP137">
            <v>2.4586757329388966</v>
          </cell>
          <cell r="AQ137">
            <v>2.4030455696202528</v>
          </cell>
          <cell r="AR137">
            <v>2.4772924829133944</v>
          </cell>
          <cell r="AS137">
            <v>2.7178753987035709</v>
          </cell>
          <cell r="AT137">
            <v>2.4703090685521056</v>
          </cell>
          <cell r="AU137">
            <v>2.462743469387755</v>
          </cell>
          <cell r="AV137">
            <v>2.3570000000000002</v>
          </cell>
          <cell r="AW137">
            <v>2.2182354430379743</v>
          </cell>
          <cell r="AX137">
            <v>2.3092000000000001</v>
          </cell>
          <cell r="AZ137">
            <v>41</v>
          </cell>
        </row>
        <row r="138">
          <cell r="D138">
            <v>43374</v>
          </cell>
          <cell r="E138">
            <v>27.459800000000001</v>
          </cell>
          <cell r="F138">
            <v>24.309049999999999</v>
          </cell>
          <cell r="G138">
            <v>23.285699999999999</v>
          </cell>
          <cell r="H138">
            <v>29.167200000000001</v>
          </cell>
          <cell r="I138">
            <v>0</v>
          </cell>
          <cell r="J138">
            <v>23.809049999999999</v>
          </cell>
          <cell r="K138">
            <v>24.309049999999999</v>
          </cell>
          <cell r="L138">
            <v>29.348749999999999</v>
          </cell>
          <cell r="M138">
            <v>23.076499999999999</v>
          </cell>
          <cell r="N138">
            <v>23.113050000000001</v>
          </cell>
          <cell r="O138">
            <v>19.204799999999999</v>
          </cell>
          <cell r="P138">
            <v>24.5959</v>
          </cell>
          <cell r="Q138">
            <v>0</v>
          </cell>
          <cell r="R138">
            <v>22.613050000000001</v>
          </cell>
          <cell r="S138">
            <v>21.113050000000001</v>
          </cell>
          <cell r="T138">
            <v>27.93665</v>
          </cell>
          <cell r="U138">
            <v>25.621641935483868</v>
          </cell>
          <cell r="V138">
            <v>23.807501612903224</v>
          </cell>
          <cell r="W138">
            <v>21.574354838709677</v>
          </cell>
          <cell r="X138">
            <v>0</v>
          </cell>
          <cell r="Y138">
            <v>0</v>
          </cell>
          <cell r="Z138">
            <v>23.307501612903227</v>
          </cell>
          <cell r="AA138">
            <v>0</v>
          </cell>
          <cell r="AB138">
            <v>0</v>
          </cell>
          <cell r="AC138">
            <v>2.415</v>
          </cell>
          <cell r="AD138">
            <v>2.1850000000000001</v>
          </cell>
          <cell r="AE138">
            <v>2.3687999999999998</v>
          </cell>
          <cell r="AF138">
            <v>2.44</v>
          </cell>
          <cell r="AG138">
            <v>2.87</v>
          </cell>
          <cell r="AH138">
            <v>1.905</v>
          </cell>
          <cell r="AI138">
            <v>2.4824999999999999</v>
          </cell>
          <cell r="AJ138">
            <v>2.4990000000000001</v>
          </cell>
          <cell r="AK138">
            <v>2.6617000000000002</v>
          </cell>
          <cell r="AL138">
            <v>2.4845000000000002</v>
          </cell>
          <cell r="AM138">
            <v>2.7117</v>
          </cell>
          <cell r="AN138">
            <v>2.4815999999999998</v>
          </cell>
          <cell r="AO138">
            <v>2.4078577570806323</v>
          </cell>
          <cell r="AP138">
            <v>2.4489848219932675</v>
          </cell>
          <cell r="AQ138">
            <v>2.4301848101265819</v>
          </cell>
          <cell r="AR138">
            <v>2.4676015719677653</v>
          </cell>
          <cell r="AS138">
            <v>2.759546352505402</v>
          </cell>
          <cell r="AT138">
            <v>2.4426422994159238</v>
          </cell>
          <cell r="AU138">
            <v>2.4530495918367348</v>
          </cell>
          <cell r="AV138">
            <v>2.3837999999999999</v>
          </cell>
          <cell r="AW138">
            <v>2.2440582278481012</v>
          </cell>
          <cell r="AX138">
            <v>2.3363</v>
          </cell>
          <cell r="AZ138">
            <v>42</v>
          </cell>
        </row>
        <row r="139">
          <cell r="D139">
            <v>43405</v>
          </cell>
          <cell r="E139">
            <v>28.011099999999999</v>
          </cell>
          <cell r="F139">
            <v>24.200800000000001</v>
          </cell>
          <cell r="G139">
            <v>24.093599999999999</v>
          </cell>
          <cell r="H139">
            <v>29.250299999999999</v>
          </cell>
          <cell r="I139">
            <v>0</v>
          </cell>
          <cell r="J139">
            <v>23.700800000000001</v>
          </cell>
          <cell r="K139">
            <v>22.700800000000001</v>
          </cell>
          <cell r="L139">
            <v>29.6937</v>
          </cell>
          <cell r="M139">
            <v>24.6432</v>
          </cell>
          <cell r="N139">
            <v>22.9679</v>
          </cell>
          <cell r="O139">
            <v>20.6692</v>
          </cell>
          <cell r="P139">
            <v>25.471599999999999</v>
          </cell>
          <cell r="Q139">
            <v>0</v>
          </cell>
          <cell r="R139">
            <v>22.4679</v>
          </cell>
          <cell r="S139">
            <v>21.4679</v>
          </cell>
          <cell r="T139">
            <v>28.958400000000001</v>
          </cell>
          <cell r="U139">
            <v>26.511660471567271</v>
          </cell>
          <cell r="V139">
            <v>23.651894452149794</v>
          </cell>
          <cell r="W139">
            <v>22.569005825242716</v>
          </cell>
          <cell r="X139">
            <v>0</v>
          </cell>
          <cell r="Y139">
            <v>0</v>
          </cell>
          <cell r="Z139">
            <v>23.15189445214979</v>
          </cell>
          <cell r="AA139">
            <v>0</v>
          </cell>
          <cell r="AB139">
            <v>0</v>
          </cell>
          <cell r="AC139">
            <v>2.6469999999999998</v>
          </cell>
          <cell r="AD139">
            <v>2.6894999999999998</v>
          </cell>
          <cell r="AE139">
            <v>2.5219999999999998</v>
          </cell>
          <cell r="AF139">
            <v>2.5994999999999999</v>
          </cell>
          <cell r="AG139">
            <v>2.9169999999999998</v>
          </cell>
          <cell r="AH139">
            <v>1.9770000000000001</v>
          </cell>
          <cell r="AI139">
            <v>2.6745000000000001</v>
          </cell>
          <cell r="AJ139">
            <v>2.7355999999999998</v>
          </cell>
          <cell r="AK139">
            <v>2.9005000000000001</v>
          </cell>
          <cell r="AL139">
            <v>2.7185000000000001</v>
          </cell>
          <cell r="AM139">
            <v>2.9504999999999999</v>
          </cell>
          <cell r="AN139">
            <v>2.7166000000000001</v>
          </cell>
          <cell r="AO139">
            <v>2.6407006483470168</v>
          </cell>
          <cell r="AP139">
            <v>2.6856470682444153</v>
          </cell>
          <cell r="AQ139">
            <v>2.5853240506329107</v>
          </cell>
          <cell r="AR139">
            <v>2.7042638182189127</v>
          </cell>
          <cell r="AS139">
            <v>2.9236578866138494</v>
          </cell>
          <cell r="AT139">
            <v>2.6547541961266523</v>
          </cell>
          <cell r="AU139">
            <v>2.689784285714286</v>
          </cell>
          <cell r="AV139">
            <v>2.5369999999999999</v>
          </cell>
          <cell r="AW139">
            <v>2.7549443037974677</v>
          </cell>
          <cell r="AX139">
            <v>2.8936000000000002</v>
          </cell>
          <cell r="AZ139">
            <v>43</v>
          </cell>
        </row>
        <row r="140">
          <cell r="D140">
            <v>43435</v>
          </cell>
          <cell r="E140">
            <v>34.913400000000003</v>
          </cell>
          <cell r="F140">
            <v>27.260249999999999</v>
          </cell>
          <cell r="G140">
            <v>30.623349999999999</v>
          </cell>
          <cell r="H140">
            <v>33.709350000000001</v>
          </cell>
          <cell r="I140">
            <v>0</v>
          </cell>
          <cell r="J140">
            <v>26.760249999999999</v>
          </cell>
          <cell r="K140">
            <v>25.260249999999999</v>
          </cell>
          <cell r="L140">
            <v>31.18835</v>
          </cell>
          <cell r="M140">
            <v>28.287500000000001</v>
          </cell>
          <cell r="N140">
            <v>24.936699999999998</v>
          </cell>
          <cell r="O140">
            <v>24.27965</v>
          </cell>
          <cell r="P140">
            <v>28.267250000000001</v>
          </cell>
          <cell r="Q140">
            <v>0</v>
          </cell>
          <cell r="R140">
            <v>24.436699999999998</v>
          </cell>
          <cell r="S140">
            <v>22.936699999999998</v>
          </cell>
          <cell r="T140">
            <v>30.204899999999999</v>
          </cell>
          <cell r="U140">
            <v>31.849811827956994</v>
          </cell>
          <cell r="V140">
            <v>26.185920430107522</v>
          </cell>
          <cell r="W140">
            <v>27.690241397849462</v>
          </cell>
          <cell r="X140">
            <v>0</v>
          </cell>
          <cell r="Y140">
            <v>0</v>
          </cell>
          <cell r="Z140">
            <v>25.685920430107526</v>
          </cell>
          <cell r="AA140">
            <v>0</v>
          </cell>
          <cell r="AB140">
            <v>0</v>
          </cell>
          <cell r="AC140">
            <v>2.875</v>
          </cell>
          <cell r="AD140">
            <v>3.0775000000000001</v>
          </cell>
          <cell r="AE140">
            <v>2.6475</v>
          </cell>
          <cell r="AF140">
            <v>2.7749999999999999</v>
          </cell>
          <cell r="AG140">
            <v>3.0449999999999999</v>
          </cell>
          <cell r="AH140">
            <v>2.0874999999999999</v>
          </cell>
          <cell r="AI140">
            <v>3.0924999999999998</v>
          </cell>
          <cell r="AJ140">
            <v>2.9681000000000002</v>
          </cell>
          <cell r="AK140">
            <v>3.1352000000000002</v>
          </cell>
          <cell r="AL140">
            <v>2.9485999999999999</v>
          </cell>
          <cell r="AM140">
            <v>3.1852</v>
          </cell>
          <cell r="AN140">
            <v>2.9476</v>
          </cell>
          <cell r="AO140">
            <v>2.8695290070053594</v>
          </cell>
          <cell r="AP140">
            <v>2.9182289309395086</v>
          </cell>
          <cell r="AQ140">
            <v>2.7124126582278478</v>
          </cell>
          <cell r="AR140">
            <v>2.9368456809140064</v>
          </cell>
          <cell r="AS140">
            <v>3.104232019755119</v>
          </cell>
          <cell r="AT140">
            <v>2.893508166820371</v>
          </cell>
          <cell r="AU140">
            <v>2.9224373469387754</v>
          </cell>
          <cell r="AV140">
            <v>2.6625000000000001</v>
          </cell>
          <cell r="AW140">
            <v>3.1478556962025315</v>
          </cell>
          <cell r="AX140">
            <v>3.3058999999999998</v>
          </cell>
          <cell r="AZ140">
            <v>44</v>
          </cell>
        </row>
        <row r="141">
          <cell r="D141">
            <v>43466</v>
          </cell>
          <cell r="E141">
            <v>35.143300000000004</v>
          </cell>
          <cell r="F141">
            <v>26.649799999999999</v>
          </cell>
          <cell r="G141">
            <v>30.516649999999998</v>
          </cell>
          <cell r="H141">
            <v>33.905549999999998</v>
          </cell>
          <cell r="I141">
            <v>0</v>
          </cell>
          <cell r="J141">
            <v>26.149799999999999</v>
          </cell>
          <cell r="K141">
            <v>24.649799999999999</v>
          </cell>
          <cell r="L141">
            <v>30.875800000000002</v>
          </cell>
          <cell r="M141">
            <v>28.761900000000001</v>
          </cell>
          <cell r="N141">
            <v>24.976849999999999</v>
          </cell>
          <cell r="O141">
            <v>24.525200000000002</v>
          </cell>
          <cell r="P141">
            <v>28.791899999999998</v>
          </cell>
          <cell r="Q141">
            <v>0</v>
          </cell>
          <cell r="R141">
            <v>24.476849999999999</v>
          </cell>
          <cell r="S141">
            <v>22.976849999999999</v>
          </cell>
          <cell r="T141">
            <v>30.334150000000001</v>
          </cell>
          <cell r="U141">
            <v>32.329994623655914</v>
          </cell>
          <cell r="V141">
            <v>25.912262903225805</v>
          </cell>
          <cell r="W141">
            <v>27.875258064516128</v>
          </cell>
          <cell r="X141">
            <v>0</v>
          </cell>
          <cell r="Y141">
            <v>0</v>
          </cell>
          <cell r="Z141">
            <v>25.412262903225805</v>
          </cell>
          <cell r="AA141">
            <v>0</v>
          </cell>
          <cell r="AB141">
            <v>0</v>
          </cell>
          <cell r="AC141">
            <v>2.8795000000000002</v>
          </cell>
          <cell r="AD141">
            <v>2.8544999999999998</v>
          </cell>
          <cell r="AE141">
            <v>2.6945000000000001</v>
          </cell>
          <cell r="AF141">
            <v>2.802</v>
          </cell>
          <cell r="AG141">
            <v>3.1320000000000001</v>
          </cell>
          <cell r="AH141">
            <v>2.1595</v>
          </cell>
          <cell r="AI141">
            <v>3.0070000000000001</v>
          </cell>
          <cell r="AJ141">
            <v>2.9727000000000001</v>
          </cell>
          <cell r="AK141">
            <v>3.1398000000000001</v>
          </cell>
          <cell r="AL141">
            <v>2.9531000000000001</v>
          </cell>
          <cell r="AM141">
            <v>3.1898</v>
          </cell>
          <cell r="AN141">
            <v>2.9521000000000002</v>
          </cell>
          <cell r="AO141">
            <v>2.8740453561894062</v>
          </cell>
          <cell r="AP141">
            <v>2.92281936244007</v>
          </cell>
          <cell r="AQ141">
            <v>2.7600075949367087</v>
          </cell>
          <cell r="AR141">
            <v>2.9414361124145674</v>
          </cell>
          <cell r="AS141">
            <v>3.1320126556230066</v>
          </cell>
          <cell r="AT141">
            <v>2.9262984117225126</v>
          </cell>
          <cell r="AU141">
            <v>2.9270291836734694</v>
          </cell>
          <cell r="AV141">
            <v>2.7094999999999998</v>
          </cell>
          <cell r="AW141">
            <v>2.9220329113924044</v>
          </cell>
          <cell r="AX141">
            <v>3.069</v>
          </cell>
          <cell r="AZ141">
            <v>45</v>
          </cell>
        </row>
        <row r="142">
          <cell r="D142">
            <v>43497</v>
          </cell>
          <cell r="E142">
            <v>30.253499999999999</v>
          </cell>
          <cell r="F142">
            <v>26.1648</v>
          </cell>
          <cell r="G142">
            <v>26.063649999999999</v>
          </cell>
          <cell r="H142">
            <v>30.77975</v>
          </cell>
          <cell r="I142">
            <v>0</v>
          </cell>
          <cell r="J142">
            <v>26.1648</v>
          </cell>
          <cell r="K142">
            <v>24.1648</v>
          </cell>
          <cell r="L142">
            <v>29.5915</v>
          </cell>
          <cell r="M142">
            <v>26.422999999999998</v>
          </cell>
          <cell r="N142">
            <v>23.676549999999999</v>
          </cell>
          <cell r="O142">
            <v>22.341799999999999</v>
          </cell>
          <cell r="P142">
            <v>27.318100000000001</v>
          </cell>
          <cell r="Q142">
            <v>0</v>
          </cell>
          <cell r="R142">
            <v>23.176549999999999</v>
          </cell>
          <cell r="S142">
            <v>21.676549999999999</v>
          </cell>
          <cell r="T142">
            <v>28.953050000000001</v>
          </cell>
          <cell r="U142">
            <v>28.61185714285714</v>
          </cell>
          <cell r="V142">
            <v>25.098407142857145</v>
          </cell>
          <cell r="W142">
            <v>24.468571428571426</v>
          </cell>
          <cell r="X142">
            <v>0</v>
          </cell>
          <cell r="Y142">
            <v>0</v>
          </cell>
          <cell r="Z142">
            <v>24.884121428571426</v>
          </cell>
          <cell r="AA142">
            <v>0</v>
          </cell>
          <cell r="AB142">
            <v>0</v>
          </cell>
          <cell r="AC142">
            <v>2.8485</v>
          </cell>
          <cell r="AD142">
            <v>2.6560000000000001</v>
          </cell>
          <cell r="AE142">
            <v>2.6747999999999998</v>
          </cell>
          <cell r="AF142">
            <v>2.7734999999999999</v>
          </cell>
          <cell r="AG142">
            <v>3.1059999999999999</v>
          </cell>
          <cell r="AH142">
            <v>2.141</v>
          </cell>
          <cell r="AI142">
            <v>2.9460000000000002</v>
          </cell>
          <cell r="AJ142">
            <v>2.9411</v>
          </cell>
          <cell r="AK142">
            <v>3.1078999999999999</v>
          </cell>
          <cell r="AL142">
            <v>2.9218999999999999</v>
          </cell>
          <cell r="AM142">
            <v>3.1579000000000002</v>
          </cell>
          <cell r="AN142">
            <v>2.9207000000000001</v>
          </cell>
          <cell r="AO142">
            <v>2.8429327284770873</v>
          </cell>
          <cell r="AP142">
            <v>2.891196389880649</v>
          </cell>
          <cell r="AQ142">
            <v>2.7400582278481007</v>
          </cell>
          <cell r="AR142">
            <v>2.9098131398551468</v>
          </cell>
          <cell r="AS142">
            <v>3.1026886510957916</v>
          </cell>
          <cell r="AT142">
            <v>2.9099032892714418</v>
          </cell>
          <cell r="AU142">
            <v>2.8953965306122447</v>
          </cell>
          <cell r="AV142">
            <v>2.6898</v>
          </cell>
          <cell r="AW142">
            <v>2.7210202531645566</v>
          </cell>
          <cell r="AX142">
            <v>2.8580000000000001</v>
          </cell>
          <cell r="AZ142">
            <v>46</v>
          </cell>
        </row>
        <row r="143">
          <cell r="D143">
            <v>43525</v>
          </cell>
          <cell r="E143">
            <v>25.357700000000001</v>
          </cell>
          <cell r="F143">
            <v>23.440999999999999</v>
          </cell>
          <cell r="G143">
            <v>21.3125</v>
          </cell>
          <cell r="H143">
            <v>26.470800000000001</v>
          </cell>
          <cell r="I143">
            <v>0</v>
          </cell>
          <cell r="J143">
            <v>23.440999999999999</v>
          </cell>
          <cell r="K143">
            <v>21.440999999999999</v>
          </cell>
          <cell r="L143">
            <v>29.053999999999998</v>
          </cell>
          <cell r="M143">
            <v>22.055900000000001</v>
          </cell>
          <cell r="N143">
            <v>22.224799999999998</v>
          </cell>
          <cell r="O143">
            <v>17.996949999999998</v>
          </cell>
          <cell r="P143">
            <v>23.71575</v>
          </cell>
          <cell r="Q143">
            <v>0</v>
          </cell>
          <cell r="R143">
            <v>21.724799999999998</v>
          </cell>
          <cell r="S143">
            <v>20.224799999999998</v>
          </cell>
          <cell r="T143">
            <v>27.9148</v>
          </cell>
          <cell r="U143">
            <v>23.90455248990579</v>
          </cell>
          <cell r="V143">
            <v>22.905741049798117</v>
          </cell>
          <cell r="W143">
            <v>19.853301009421266</v>
          </cell>
          <cell r="X143">
            <v>0</v>
          </cell>
          <cell r="Y143">
            <v>0</v>
          </cell>
          <cell r="Z143">
            <v>22.685687213997305</v>
          </cell>
          <cell r="AA143">
            <v>0</v>
          </cell>
          <cell r="AB143">
            <v>0</v>
          </cell>
          <cell r="AC143">
            <v>2.7374999999999998</v>
          </cell>
          <cell r="AD143">
            <v>2.5874999999999999</v>
          </cell>
          <cell r="AE143">
            <v>2.6088</v>
          </cell>
          <cell r="AF143">
            <v>2.71</v>
          </cell>
          <cell r="AG143">
            <v>3.04</v>
          </cell>
          <cell r="AH143">
            <v>2.0775000000000001</v>
          </cell>
          <cell r="AI143">
            <v>2.8925000000000001</v>
          </cell>
          <cell r="AJ143">
            <v>2.8279000000000001</v>
          </cell>
          <cell r="AK143">
            <v>2.9937</v>
          </cell>
          <cell r="AL143">
            <v>2.8098999999999998</v>
          </cell>
          <cell r="AM143">
            <v>3.0436999999999999</v>
          </cell>
          <cell r="AN143">
            <v>2.8083</v>
          </cell>
          <cell r="AO143">
            <v>2.731529448603947</v>
          </cell>
          <cell r="AP143">
            <v>2.7779657462001435</v>
          </cell>
          <cell r="AQ143">
            <v>2.6732227848101262</v>
          </cell>
          <cell r="AR143">
            <v>2.7965824961746404</v>
          </cell>
          <cell r="AS143">
            <v>3.0373527111842784</v>
          </cell>
          <cell r="AT143">
            <v>2.7936003893841583</v>
          </cell>
          <cell r="AU143">
            <v>2.7821312244897962</v>
          </cell>
          <cell r="AV143">
            <v>2.6238000000000001</v>
          </cell>
          <cell r="AW143">
            <v>2.6516531645569614</v>
          </cell>
          <cell r="AX143">
            <v>2.7852000000000001</v>
          </cell>
          <cell r="AZ143">
            <v>47</v>
          </cell>
        </row>
        <row r="144">
          <cell r="D144">
            <v>43556</v>
          </cell>
          <cell r="E144">
            <v>23.355699999999999</v>
          </cell>
          <cell r="F144">
            <v>22.973500000000001</v>
          </cell>
          <cell r="G144">
            <v>19.374749999999999</v>
          </cell>
          <cell r="H144">
            <v>22.594850000000001</v>
          </cell>
          <cell r="I144">
            <v>0</v>
          </cell>
          <cell r="J144">
            <v>21.473500000000001</v>
          </cell>
          <cell r="K144">
            <v>20.973500000000001</v>
          </cell>
          <cell r="L144">
            <v>26.222300000000001</v>
          </cell>
          <cell r="M144">
            <v>17.595500000000001</v>
          </cell>
          <cell r="N144">
            <v>20.094049999999999</v>
          </cell>
          <cell r="O144">
            <v>13.534050000000001</v>
          </cell>
          <cell r="P144">
            <v>19.592949999999998</v>
          </cell>
          <cell r="Q144">
            <v>0</v>
          </cell>
          <cell r="R144">
            <v>19.344049999999999</v>
          </cell>
          <cell r="S144">
            <v>18.094049999999999</v>
          </cell>
          <cell r="T144">
            <v>24.610749999999999</v>
          </cell>
          <cell r="U144">
            <v>20.923615555555557</v>
          </cell>
          <cell r="V144">
            <v>21.75773222222222</v>
          </cell>
          <cell r="W144">
            <v>16.908676666666668</v>
          </cell>
          <cell r="X144">
            <v>0</v>
          </cell>
          <cell r="Y144">
            <v>0</v>
          </cell>
          <cell r="Z144">
            <v>20.57439888888889</v>
          </cell>
          <cell r="AA144">
            <v>0</v>
          </cell>
          <cell r="AB144">
            <v>0</v>
          </cell>
          <cell r="AC144">
            <v>2.3069999999999999</v>
          </cell>
          <cell r="AD144">
            <v>1.7569999999999999</v>
          </cell>
          <cell r="AE144">
            <v>2.1644999999999999</v>
          </cell>
          <cell r="AF144">
            <v>2.1945000000000001</v>
          </cell>
          <cell r="AG144">
            <v>2.7069999999999999</v>
          </cell>
          <cell r="AH144">
            <v>1.7370000000000001</v>
          </cell>
          <cell r="AI144">
            <v>2.3645</v>
          </cell>
          <cell r="AJ144">
            <v>2.3887999999999998</v>
          </cell>
          <cell r="AK144">
            <v>2.5505</v>
          </cell>
          <cell r="AL144">
            <v>2.3755000000000002</v>
          </cell>
          <cell r="AM144">
            <v>2.6004999999999998</v>
          </cell>
          <cell r="AN144">
            <v>2.3721999999999999</v>
          </cell>
          <cell r="AO144">
            <v>2.2994653766635222</v>
          </cell>
          <cell r="AP144">
            <v>2.338814465979802</v>
          </cell>
          <cell r="AQ144">
            <v>2.2232987341772148</v>
          </cell>
          <cell r="AR144">
            <v>2.3574312159542998</v>
          </cell>
          <cell r="AS144">
            <v>2.5069483485955351</v>
          </cell>
          <cell r="AT144">
            <v>2.3524691259350345</v>
          </cell>
          <cell r="AU144">
            <v>2.3428455102040817</v>
          </cell>
          <cell r="AV144">
            <v>2.1795</v>
          </cell>
          <cell r="AW144">
            <v>1.8106405063291136</v>
          </cell>
          <cell r="AX144">
            <v>1.8815</v>
          </cell>
          <cell r="AZ144">
            <v>48</v>
          </cell>
        </row>
        <row r="145">
          <cell r="D145">
            <v>43586</v>
          </cell>
          <cell r="E145">
            <v>22.885400000000001</v>
          </cell>
          <cell r="F145">
            <v>24.279900000000001</v>
          </cell>
          <cell r="G145">
            <v>18.637650000000001</v>
          </cell>
          <cell r="H145">
            <v>22.389050000000001</v>
          </cell>
          <cell r="I145">
            <v>0</v>
          </cell>
          <cell r="J145">
            <v>24.279900000000001</v>
          </cell>
          <cell r="K145">
            <v>22.779900000000001</v>
          </cell>
          <cell r="L145">
            <v>27.404</v>
          </cell>
          <cell r="M145">
            <v>14.19</v>
          </cell>
          <cell r="N145">
            <v>21.502199999999998</v>
          </cell>
          <cell r="O145">
            <v>10.642849999999999</v>
          </cell>
          <cell r="P145">
            <v>17.776250000000001</v>
          </cell>
          <cell r="Q145">
            <v>0</v>
          </cell>
          <cell r="R145">
            <v>21.502199999999998</v>
          </cell>
          <cell r="S145">
            <v>19.502199999999998</v>
          </cell>
          <cell r="T145">
            <v>23.862200000000001</v>
          </cell>
          <cell r="U145">
            <v>19.051944086021507</v>
          </cell>
          <cell r="V145">
            <v>23.055322580645161</v>
          </cell>
          <cell r="W145">
            <v>15.11306075268817</v>
          </cell>
          <cell r="X145">
            <v>0</v>
          </cell>
          <cell r="Y145">
            <v>0</v>
          </cell>
          <cell r="Z145">
            <v>23.055322580645161</v>
          </cell>
          <cell r="AA145">
            <v>0</v>
          </cell>
          <cell r="AB145">
            <v>0</v>
          </cell>
          <cell r="AC145">
            <v>2.2195</v>
          </cell>
          <cell r="AD145">
            <v>1.732</v>
          </cell>
          <cell r="AE145">
            <v>2.1332</v>
          </cell>
          <cell r="AF145">
            <v>2.157</v>
          </cell>
          <cell r="AG145">
            <v>2.6819999999999999</v>
          </cell>
          <cell r="AH145">
            <v>1.7044999999999999</v>
          </cell>
          <cell r="AI145">
            <v>2.3544999999999998</v>
          </cell>
          <cell r="AJ145">
            <v>2.2995999999999999</v>
          </cell>
          <cell r="AK145">
            <v>2.4605000000000001</v>
          </cell>
          <cell r="AL145">
            <v>2.2871999999999999</v>
          </cell>
          <cell r="AM145">
            <v>2.5105</v>
          </cell>
          <cell r="AN145">
            <v>2.2835999999999999</v>
          </cell>
          <cell r="AO145">
            <v>2.2116474758626228</v>
          </cell>
          <cell r="AP145">
            <v>2.2495560756911153</v>
          </cell>
          <cell r="AQ145">
            <v>2.1916025316455694</v>
          </cell>
          <cell r="AR145">
            <v>2.2681728256656131</v>
          </cell>
          <cell r="AS145">
            <v>2.4683641321123573</v>
          </cell>
          <cell r="AT145">
            <v>2.2525613484988218</v>
          </cell>
          <cell r="AU145">
            <v>2.2535597959183673</v>
          </cell>
          <cell r="AV145">
            <v>2.1482000000000001</v>
          </cell>
          <cell r="AW145">
            <v>1.7853240506329111</v>
          </cell>
          <cell r="AX145">
            <v>1.8549</v>
          </cell>
          <cell r="AZ145">
            <v>49</v>
          </cell>
        </row>
        <row r="146">
          <cell r="D146">
            <v>43617</v>
          </cell>
          <cell r="E146">
            <v>22.784400000000002</v>
          </cell>
          <cell r="F146">
            <v>28.735600000000002</v>
          </cell>
          <cell r="G146">
            <v>18.81195</v>
          </cell>
          <cell r="H146">
            <v>23.749949999999998</v>
          </cell>
          <cell r="I146">
            <v>0</v>
          </cell>
          <cell r="J146">
            <v>27.985600000000002</v>
          </cell>
          <cell r="K146">
            <v>26.985600000000002</v>
          </cell>
          <cell r="L146">
            <v>29.505500000000001</v>
          </cell>
          <cell r="M146">
            <v>12.966699999999999</v>
          </cell>
          <cell r="N146">
            <v>22.560199999999998</v>
          </cell>
          <cell r="O146">
            <v>9.1593999999999998</v>
          </cell>
          <cell r="P146">
            <v>17.398199999999999</v>
          </cell>
          <cell r="Q146">
            <v>0</v>
          </cell>
          <cell r="R146">
            <v>22.060199999999998</v>
          </cell>
          <cell r="S146">
            <v>21.060199999999998</v>
          </cell>
          <cell r="T146">
            <v>25.568100000000001</v>
          </cell>
          <cell r="U146">
            <v>18.420977777777779</v>
          </cell>
          <cell r="V146">
            <v>25.990977777777779</v>
          </cell>
          <cell r="W146">
            <v>14.521927777777778</v>
          </cell>
          <cell r="X146">
            <v>0</v>
          </cell>
          <cell r="Y146">
            <v>0</v>
          </cell>
          <cell r="Z146">
            <v>25.35208888888889</v>
          </cell>
          <cell r="AA146">
            <v>0</v>
          </cell>
          <cell r="AB146">
            <v>0</v>
          </cell>
          <cell r="AC146">
            <v>2.2410000000000001</v>
          </cell>
          <cell r="AD146">
            <v>1.7535000000000001</v>
          </cell>
          <cell r="AE146">
            <v>2.1621999999999999</v>
          </cell>
          <cell r="AF146">
            <v>2.1960000000000002</v>
          </cell>
          <cell r="AG146">
            <v>2.7109999999999999</v>
          </cell>
          <cell r="AH146">
            <v>1.7284999999999999</v>
          </cell>
          <cell r="AI146">
            <v>2.3885000000000001</v>
          </cell>
          <cell r="AJ146">
            <v>2.3214999999999999</v>
          </cell>
          <cell r="AK146">
            <v>2.4826000000000001</v>
          </cell>
          <cell r="AL146">
            <v>2.3089</v>
          </cell>
          <cell r="AM146">
            <v>2.5326</v>
          </cell>
          <cell r="AN146">
            <v>2.3054000000000001</v>
          </cell>
          <cell r="AO146">
            <v>2.2332255886308441</v>
          </cell>
          <cell r="AP146">
            <v>2.2714881373049072</v>
          </cell>
          <cell r="AQ146">
            <v>2.2209696202531641</v>
          </cell>
          <cell r="AR146">
            <v>2.2901048872794045</v>
          </cell>
          <cell r="AS146">
            <v>2.508491717254862</v>
          </cell>
          <cell r="AT146">
            <v>2.277154032175428</v>
          </cell>
          <cell r="AU146">
            <v>2.2754985714285714</v>
          </cell>
          <cell r="AV146">
            <v>2.1772</v>
          </cell>
          <cell r="AW146">
            <v>1.8070962025316455</v>
          </cell>
          <cell r="AX146">
            <v>1.8777999999999999</v>
          </cell>
          <cell r="AZ146">
            <v>50</v>
          </cell>
        </row>
        <row r="147">
          <cell r="D147">
            <v>43647</v>
          </cell>
          <cell r="E147">
            <v>30.646999999999998</v>
          </cell>
          <cell r="F147">
            <v>38.3613</v>
          </cell>
          <cell r="G147">
            <v>26.633299999999998</v>
          </cell>
          <cell r="H147">
            <v>31.232600000000001</v>
          </cell>
          <cell r="I147">
            <v>0</v>
          </cell>
          <cell r="J147">
            <v>41.8613</v>
          </cell>
          <cell r="K147">
            <v>42.1113</v>
          </cell>
          <cell r="L147">
            <v>36.223599999999998</v>
          </cell>
          <cell r="M147">
            <v>19.887699999999999</v>
          </cell>
          <cell r="N147">
            <v>25.376100000000001</v>
          </cell>
          <cell r="O147">
            <v>16.216950000000001</v>
          </cell>
          <cell r="P147">
            <v>23.14995</v>
          </cell>
          <cell r="Q147">
            <v>0</v>
          </cell>
          <cell r="R147">
            <v>25.876100000000001</v>
          </cell>
          <cell r="S147">
            <v>26.376100000000001</v>
          </cell>
          <cell r="T147">
            <v>27.3323</v>
          </cell>
          <cell r="U147">
            <v>25.903652688172041</v>
          </cell>
          <cell r="V147">
            <v>32.636641935483873</v>
          </cell>
          <cell r="W147">
            <v>22.041145698924733</v>
          </cell>
          <cell r="X147">
            <v>0</v>
          </cell>
          <cell r="Y147">
            <v>0</v>
          </cell>
          <cell r="Z147">
            <v>34.814061290322584</v>
          </cell>
          <cell r="AA147">
            <v>0</v>
          </cell>
          <cell r="AB147">
            <v>0</v>
          </cell>
          <cell r="AC147">
            <v>2.2985000000000002</v>
          </cell>
          <cell r="AD147">
            <v>1.9535</v>
          </cell>
          <cell r="AE147">
            <v>2.2160000000000002</v>
          </cell>
          <cell r="AF147">
            <v>2.4009999999999998</v>
          </cell>
          <cell r="AG147">
            <v>2.7410000000000001</v>
          </cell>
          <cell r="AH147">
            <v>1.7484999999999999</v>
          </cell>
          <cell r="AI147">
            <v>2.621</v>
          </cell>
          <cell r="AJ147">
            <v>2.3801000000000001</v>
          </cell>
          <cell r="AK147">
            <v>2.5417999999999998</v>
          </cell>
          <cell r="AL147">
            <v>2.3668999999999998</v>
          </cell>
          <cell r="AM147">
            <v>2.5918000000000001</v>
          </cell>
          <cell r="AN147">
            <v>2.3635999999999999</v>
          </cell>
          <cell r="AO147">
            <v>2.290934494871435</v>
          </cell>
          <cell r="AP147">
            <v>2.330143650923187</v>
          </cell>
          <cell r="AQ147">
            <v>2.2754506329113924</v>
          </cell>
          <cell r="AR147">
            <v>2.3487604008976848</v>
          </cell>
          <cell r="AS147">
            <v>2.7194187673628973</v>
          </cell>
          <cell r="AT147">
            <v>2.3360740034839638</v>
          </cell>
          <cell r="AU147">
            <v>2.3341720408163269</v>
          </cell>
          <cell r="AV147">
            <v>2.2309999999999999</v>
          </cell>
          <cell r="AW147">
            <v>2.0096278481012657</v>
          </cell>
          <cell r="AX147">
            <v>2.0903</v>
          </cell>
          <cell r="AZ147">
            <v>51</v>
          </cell>
        </row>
        <row r="148">
          <cell r="D148">
            <v>43678</v>
          </cell>
          <cell r="E148">
            <v>34.326599999999999</v>
          </cell>
          <cell r="F148">
            <v>37.394750000000002</v>
          </cell>
          <cell r="G148">
            <v>30.176449999999999</v>
          </cell>
          <cell r="H148">
            <v>33.917450000000002</v>
          </cell>
          <cell r="I148">
            <v>0</v>
          </cell>
          <cell r="J148">
            <v>40.394750000000002</v>
          </cell>
          <cell r="K148">
            <v>40.644750000000002</v>
          </cell>
          <cell r="L148">
            <v>35.856050000000003</v>
          </cell>
          <cell r="M148">
            <v>24.1586</v>
          </cell>
          <cell r="N148">
            <v>25.833950000000002</v>
          </cell>
          <cell r="O148">
            <v>20.414349999999999</v>
          </cell>
          <cell r="P148">
            <v>26.084350000000001</v>
          </cell>
          <cell r="Q148">
            <v>0</v>
          </cell>
          <cell r="R148">
            <v>26.333950000000002</v>
          </cell>
          <cell r="S148">
            <v>26.333950000000002</v>
          </cell>
          <cell r="T148">
            <v>26.976749999999999</v>
          </cell>
          <cell r="U148">
            <v>30.0626</v>
          </cell>
          <cell r="V148">
            <v>32.546672580645165</v>
          </cell>
          <cell r="W148">
            <v>26.082666129032258</v>
          </cell>
          <cell r="X148">
            <v>0</v>
          </cell>
          <cell r="Y148">
            <v>0</v>
          </cell>
          <cell r="Z148">
            <v>34.498285483870966</v>
          </cell>
          <cell r="AA148">
            <v>0</v>
          </cell>
          <cell r="AB148">
            <v>0</v>
          </cell>
          <cell r="AC148">
            <v>2.3125</v>
          </cell>
          <cell r="AD148">
            <v>1.97</v>
          </cell>
          <cell r="AE148">
            <v>2.2349999999999999</v>
          </cell>
          <cell r="AF148">
            <v>2.4375</v>
          </cell>
          <cell r="AG148">
            <v>2.7549999999999999</v>
          </cell>
          <cell r="AH148">
            <v>1.7625</v>
          </cell>
          <cell r="AI148">
            <v>2.6349999999999998</v>
          </cell>
          <cell r="AJ148">
            <v>2.3944000000000001</v>
          </cell>
          <cell r="AK148">
            <v>2.5562</v>
          </cell>
          <cell r="AL148">
            <v>2.3809999999999998</v>
          </cell>
          <cell r="AM148">
            <v>2.6061999999999999</v>
          </cell>
          <cell r="AN148">
            <v>2.3778000000000001</v>
          </cell>
          <cell r="AO148">
            <v>2.3049853589995788</v>
          </cell>
          <cell r="AP148">
            <v>2.344424993369377</v>
          </cell>
          <cell r="AQ148">
            <v>2.2946911392405061</v>
          </cell>
          <cell r="AR148">
            <v>2.3630417433438748</v>
          </cell>
          <cell r="AS148">
            <v>2.7569740714065234</v>
          </cell>
          <cell r="AT148">
            <v>2.3504197356286505</v>
          </cell>
          <cell r="AU148">
            <v>2.3484577551020407</v>
          </cell>
          <cell r="AV148">
            <v>2.25</v>
          </cell>
          <cell r="AW148">
            <v>2.0263367088607591</v>
          </cell>
          <cell r="AX148">
            <v>2.1078000000000001</v>
          </cell>
          <cell r="AZ148">
            <v>52</v>
          </cell>
        </row>
        <row r="149">
          <cell r="D149">
            <v>43709</v>
          </cell>
          <cell r="E149">
            <v>30.989799999999999</v>
          </cell>
          <cell r="F149">
            <v>29.377300000000002</v>
          </cell>
          <cell r="G149">
            <v>26.93985</v>
          </cell>
          <cell r="H149">
            <v>31.30405</v>
          </cell>
          <cell r="I149">
            <v>0</v>
          </cell>
          <cell r="J149">
            <v>31.877300000000002</v>
          </cell>
          <cell r="K149">
            <v>32.127299999999998</v>
          </cell>
          <cell r="L149">
            <v>29.936399999999999</v>
          </cell>
          <cell r="M149">
            <v>24.0839</v>
          </cell>
          <cell r="N149">
            <v>23.873049999999999</v>
          </cell>
          <cell r="O149">
            <v>20.387049999999999</v>
          </cell>
          <cell r="P149">
            <v>25.60125</v>
          </cell>
          <cell r="Q149">
            <v>0</v>
          </cell>
          <cell r="R149">
            <v>22.373049999999999</v>
          </cell>
          <cell r="S149">
            <v>21.873049999999999</v>
          </cell>
          <cell r="T149">
            <v>28.15485</v>
          </cell>
          <cell r="U149">
            <v>27.767046666666666</v>
          </cell>
          <cell r="V149">
            <v>26.80865</v>
          </cell>
          <cell r="W149">
            <v>23.881876666666667</v>
          </cell>
          <cell r="X149">
            <v>0</v>
          </cell>
          <cell r="Y149">
            <v>0</v>
          </cell>
          <cell r="Z149">
            <v>27.441983333333337</v>
          </cell>
          <cell r="AA149">
            <v>0</v>
          </cell>
          <cell r="AB149">
            <v>0</v>
          </cell>
          <cell r="AC149">
            <v>2.298</v>
          </cell>
          <cell r="AD149">
            <v>1.9930000000000001</v>
          </cell>
          <cell r="AE149">
            <v>2.2429999999999999</v>
          </cell>
          <cell r="AF149">
            <v>2.4155000000000002</v>
          </cell>
          <cell r="AG149">
            <v>2.7480000000000002</v>
          </cell>
          <cell r="AH149">
            <v>1.7805</v>
          </cell>
          <cell r="AI149">
            <v>2.4529999999999998</v>
          </cell>
          <cell r="AJ149">
            <v>2.3795999999999999</v>
          </cell>
          <cell r="AK149">
            <v>2.5413000000000001</v>
          </cell>
          <cell r="AL149">
            <v>2.3664000000000001</v>
          </cell>
          <cell r="AM149">
            <v>2.5912999999999999</v>
          </cell>
          <cell r="AN149">
            <v>2.3631000000000002</v>
          </cell>
          <cell r="AO149">
            <v>2.2904326782954296</v>
          </cell>
          <cell r="AP149">
            <v>2.3296336029786802</v>
          </cell>
          <cell r="AQ149">
            <v>2.3027924050632906</v>
          </cell>
          <cell r="AR149">
            <v>2.348250352953178</v>
          </cell>
          <cell r="AS149">
            <v>2.7343379977363931</v>
          </cell>
          <cell r="AT149">
            <v>2.340685131673327</v>
          </cell>
          <cell r="AU149">
            <v>2.3336618367346937</v>
          </cell>
          <cell r="AV149">
            <v>2.258</v>
          </cell>
          <cell r="AW149">
            <v>2.0496278481012657</v>
          </cell>
          <cell r="AX149">
            <v>2.1322999999999999</v>
          </cell>
          <cell r="AZ149">
            <v>53</v>
          </cell>
        </row>
        <row r="150">
          <cell r="D150">
            <v>43739</v>
          </cell>
          <cell r="E150">
            <v>27.8309</v>
          </cell>
          <cell r="F150">
            <v>24.334599999999998</v>
          </cell>
          <cell r="G150">
            <v>23.695350000000001</v>
          </cell>
          <cell r="H150">
            <v>29.087949999999999</v>
          </cell>
          <cell r="I150">
            <v>0</v>
          </cell>
          <cell r="J150">
            <v>23.834599999999998</v>
          </cell>
          <cell r="K150">
            <v>24.334599999999998</v>
          </cell>
          <cell r="L150">
            <v>29.229800000000001</v>
          </cell>
          <cell r="M150">
            <v>23.5685</v>
          </cell>
          <cell r="N150">
            <v>23.574300000000001</v>
          </cell>
          <cell r="O150">
            <v>19.712949999999999</v>
          </cell>
          <cell r="P150">
            <v>25.31955</v>
          </cell>
          <cell r="Q150">
            <v>0</v>
          </cell>
          <cell r="R150">
            <v>23.074300000000001</v>
          </cell>
          <cell r="S150">
            <v>21.574300000000001</v>
          </cell>
          <cell r="T150">
            <v>28.624400000000001</v>
          </cell>
          <cell r="U150">
            <v>26.04344193548387</v>
          </cell>
          <cell r="V150">
            <v>24.015764516129032</v>
          </cell>
          <cell r="W150">
            <v>22.025311290322581</v>
          </cell>
          <cell r="X150">
            <v>0</v>
          </cell>
          <cell r="Y150">
            <v>0</v>
          </cell>
          <cell r="Z150">
            <v>23.515764516129032</v>
          </cell>
          <cell r="AA150">
            <v>0</v>
          </cell>
          <cell r="AB150">
            <v>0</v>
          </cell>
          <cell r="AC150">
            <v>2.3315000000000001</v>
          </cell>
          <cell r="AD150">
            <v>2.0390000000000001</v>
          </cell>
          <cell r="AE150">
            <v>2.2789999999999999</v>
          </cell>
          <cell r="AF150">
            <v>2.2839999999999998</v>
          </cell>
          <cell r="AG150">
            <v>2.774</v>
          </cell>
          <cell r="AH150">
            <v>1.8314999999999999</v>
          </cell>
          <cell r="AI150">
            <v>2.3765000000000001</v>
          </cell>
          <cell r="AJ150">
            <v>2.4138000000000002</v>
          </cell>
          <cell r="AK150">
            <v>2.5758000000000001</v>
          </cell>
          <cell r="AL150">
            <v>2.4001999999999999</v>
          </cell>
          <cell r="AM150">
            <v>2.6257999999999999</v>
          </cell>
          <cell r="AN150">
            <v>2.3971</v>
          </cell>
          <cell r="AO150">
            <v>2.3240543888877743</v>
          </cell>
          <cell r="AP150">
            <v>2.3638068152606349</v>
          </cell>
          <cell r="AQ150">
            <v>2.3392481012658224</v>
          </cell>
          <cell r="AR150">
            <v>2.3824235652351327</v>
          </cell>
          <cell r="AS150">
            <v>2.5990360119353841</v>
          </cell>
          <cell r="AT150">
            <v>2.3852593708371761</v>
          </cell>
          <cell r="AU150">
            <v>2.3678455102040816</v>
          </cell>
          <cell r="AV150">
            <v>2.294</v>
          </cell>
          <cell r="AW150">
            <v>2.0962101265822786</v>
          </cell>
          <cell r="AX150">
            <v>2.1810999999999998</v>
          </cell>
          <cell r="AZ150">
            <v>54</v>
          </cell>
        </row>
        <row r="151">
          <cell r="D151">
            <v>43770</v>
          </cell>
          <cell r="E151">
            <v>30.133700000000001</v>
          </cell>
          <cell r="F151">
            <v>23.8645</v>
          </cell>
          <cell r="G151">
            <v>25.99455</v>
          </cell>
          <cell r="H151">
            <v>30.08305</v>
          </cell>
          <cell r="I151">
            <v>0</v>
          </cell>
          <cell r="J151">
            <v>23.3645</v>
          </cell>
          <cell r="K151">
            <v>22.3645</v>
          </cell>
          <cell r="L151">
            <v>29.873100000000001</v>
          </cell>
          <cell r="M151">
            <v>26.269400000000001</v>
          </cell>
          <cell r="N151">
            <v>23.148900000000001</v>
          </cell>
          <cell r="O151">
            <v>22.11195</v>
          </cell>
          <cell r="P151">
            <v>26.564250000000001</v>
          </cell>
          <cell r="Q151">
            <v>0</v>
          </cell>
          <cell r="R151">
            <v>22.648900000000001</v>
          </cell>
          <cell r="S151">
            <v>21.648900000000001</v>
          </cell>
          <cell r="T151">
            <v>29.126300000000001</v>
          </cell>
          <cell r="U151">
            <v>28.413255755894593</v>
          </cell>
          <cell r="V151">
            <v>23.545904160887655</v>
          </cell>
          <cell r="W151">
            <v>24.265958321775312</v>
          </cell>
          <cell r="X151">
            <v>0</v>
          </cell>
          <cell r="Y151">
            <v>0</v>
          </cell>
          <cell r="Z151">
            <v>23.045904160887659</v>
          </cell>
          <cell r="AA151">
            <v>0</v>
          </cell>
          <cell r="AB151">
            <v>0</v>
          </cell>
          <cell r="AC151">
            <v>2.5680000000000001</v>
          </cell>
          <cell r="AD151">
            <v>2.5055000000000001</v>
          </cell>
          <cell r="AE151">
            <v>2.4666999999999999</v>
          </cell>
          <cell r="AF151">
            <v>2.6004999999999998</v>
          </cell>
          <cell r="AG151">
            <v>2.8479999999999999</v>
          </cell>
          <cell r="AH151">
            <v>1.9604999999999999</v>
          </cell>
          <cell r="AI151">
            <v>2.7480000000000002</v>
          </cell>
          <cell r="AJ151">
            <v>2.6549999999999998</v>
          </cell>
          <cell r="AK151">
            <v>2.8191999999999999</v>
          </cell>
          <cell r="AL151">
            <v>2.6387999999999998</v>
          </cell>
          <cell r="AM151">
            <v>2.8692000000000002</v>
          </cell>
          <cell r="AN151">
            <v>2.6366000000000001</v>
          </cell>
          <cell r="AO151">
            <v>2.5614136293382046</v>
          </cell>
          <cell r="AP151">
            <v>2.6050594930123436</v>
          </cell>
          <cell r="AQ151">
            <v>2.5293240506329111</v>
          </cell>
          <cell r="AR151">
            <v>2.623676242986841</v>
          </cell>
          <cell r="AS151">
            <v>2.9246867990534007</v>
          </cell>
          <cell r="AT151">
            <v>2.5840502305564099</v>
          </cell>
          <cell r="AU151">
            <v>2.6091720408163264</v>
          </cell>
          <cell r="AV151">
            <v>2.4817999999999998</v>
          </cell>
          <cell r="AW151">
            <v>2.5686151898734173</v>
          </cell>
          <cell r="AX151">
            <v>2.6981000000000002</v>
          </cell>
          <cell r="AZ151">
            <v>55</v>
          </cell>
        </row>
        <row r="152">
          <cell r="D152">
            <v>43800</v>
          </cell>
          <cell r="E152">
            <v>35.649799999999999</v>
          </cell>
          <cell r="F152">
            <v>27.114000000000001</v>
          </cell>
          <cell r="G152">
            <v>31.3002</v>
          </cell>
          <cell r="H152">
            <v>33.775700000000001</v>
          </cell>
          <cell r="I152">
            <v>0</v>
          </cell>
          <cell r="J152">
            <v>26.614000000000001</v>
          </cell>
          <cell r="K152">
            <v>25.114000000000001</v>
          </cell>
          <cell r="L152">
            <v>31.567</v>
          </cell>
          <cell r="M152">
            <v>29.259699999999999</v>
          </cell>
          <cell r="N152">
            <v>24.522950000000002</v>
          </cell>
          <cell r="O152">
            <v>25.152750000000001</v>
          </cell>
          <cell r="P152">
            <v>29.01735</v>
          </cell>
          <cell r="Q152">
            <v>0</v>
          </cell>
          <cell r="R152">
            <v>24.022950000000002</v>
          </cell>
          <cell r="S152">
            <v>22.522950000000002</v>
          </cell>
          <cell r="T152">
            <v>31.451550000000001</v>
          </cell>
          <cell r="U152">
            <v>32.695237634408606</v>
          </cell>
          <cell r="V152">
            <v>25.915987634408602</v>
          </cell>
          <cell r="W152">
            <v>28.457830645161291</v>
          </cell>
          <cell r="X152">
            <v>0</v>
          </cell>
          <cell r="Y152">
            <v>0</v>
          </cell>
          <cell r="Z152">
            <v>25.415987634408605</v>
          </cell>
          <cell r="AA152">
            <v>0</v>
          </cell>
          <cell r="AB152">
            <v>0</v>
          </cell>
          <cell r="AC152">
            <v>2.7885</v>
          </cell>
          <cell r="AD152">
            <v>2.8935</v>
          </cell>
          <cell r="AE152">
            <v>2.6335000000000002</v>
          </cell>
          <cell r="AF152">
            <v>2.8109999999999999</v>
          </cell>
          <cell r="AG152">
            <v>2.9910000000000001</v>
          </cell>
          <cell r="AH152">
            <v>2.1385000000000001</v>
          </cell>
          <cell r="AI152">
            <v>2.9384999999999999</v>
          </cell>
          <cell r="AJ152">
            <v>2.8799000000000001</v>
          </cell>
          <cell r="AK152">
            <v>3.0461999999999998</v>
          </cell>
          <cell r="AL152">
            <v>2.8613</v>
          </cell>
          <cell r="AM152">
            <v>3.0962000000000001</v>
          </cell>
          <cell r="AN152">
            <v>2.86</v>
          </cell>
          <cell r="AO152">
            <v>2.7827147393564706</v>
          </cell>
          <cell r="AP152">
            <v>2.8299906365398351</v>
          </cell>
          <cell r="AQ152">
            <v>2.6982354430379747</v>
          </cell>
          <cell r="AR152">
            <v>2.8486073865143329</v>
          </cell>
          <cell r="AS152">
            <v>3.1412728675789694</v>
          </cell>
          <cell r="AT152">
            <v>2.8176807254841685</v>
          </cell>
          <cell r="AU152">
            <v>2.8341720408163265</v>
          </cell>
          <cell r="AV152">
            <v>2.6484999999999999</v>
          </cell>
          <cell r="AW152">
            <v>2.9615265822784806</v>
          </cell>
          <cell r="AX152">
            <v>3.1103999999999998</v>
          </cell>
          <cell r="AZ152">
            <v>56</v>
          </cell>
        </row>
        <row r="153">
          <cell r="D153">
            <v>43831</v>
          </cell>
          <cell r="E153">
            <v>37.0608</v>
          </cell>
          <cell r="F153">
            <v>28.549399999999999</v>
          </cell>
          <cell r="G153">
            <v>32.157899999999998</v>
          </cell>
          <cell r="H153">
            <v>35.1873</v>
          </cell>
          <cell r="I153">
            <v>0</v>
          </cell>
          <cell r="J153">
            <v>28.049399999999999</v>
          </cell>
          <cell r="K153">
            <v>26.549399999999999</v>
          </cell>
          <cell r="L153">
            <v>32.000300000000003</v>
          </cell>
          <cell r="M153">
            <v>30.2788</v>
          </cell>
          <cell r="N153">
            <v>26.665600000000001</v>
          </cell>
          <cell r="O153">
            <v>25.80425</v>
          </cell>
          <cell r="P153">
            <v>30.20025</v>
          </cell>
          <cell r="Q153">
            <v>0</v>
          </cell>
          <cell r="R153">
            <v>26.165600000000001</v>
          </cell>
          <cell r="S153">
            <v>24.665600000000001</v>
          </cell>
          <cell r="T153">
            <v>31.5304</v>
          </cell>
          <cell r="U153">
            <v>34.070886021505373</v>
          </cell>
          <cell r="V153">
            <v>27.718907526881718</v>
          </cell>
          <cell r="W153">
            <v>29.356828494623652</v>
          </cell>
          <cell r="X153">
            <v>0</v>
          </cell>
          <cell r="Y153">
            <v>0</v>
          </cell>
          <cell r="Z153">
            <v>27.218907526881722</v>
          </cell>
          <cell r="AA153">
            <v>0</v>
          </cell>
          <cell r="AB153">
            <v>0</v>
          </cell>
          <cell r="AC153">
            <v>2.8675000000000002</v>
          </cell>
          <cell r="AD153">
            <v>2.8025000000000002</v>
          </cell>
          <cell r="AE153">
            <v>2.6762000000000001</v>
          </cell>
          <cell r="AF153">
            <v>2.77</v>
          </cell>
          <cell r="AG153">
            <v>3.0950000000000002</v>
          </cell>
          <cell r="AH153">
            <v>2.15</v>
          </cell>
          <cell r="AI153">
            <v>3.0150000000000001</v>
          </cell>
          <cell r="AJ153">
            <v>2.9605000000000001</v>
          </cell>
          <cell r="AK153">
            <v>3.1274999999999999</v>
          </cell>
          <cell r="AL153">
            <v>2.9409999999999998</v>
          </cell>
          <cell r="AM153">
            <v>3.1775000000000002</v>
          </cell>
          <cell r="AN153">
            <v>2.94</v>
          </cell>
          <cell r="AO153">
            <v>2.8620017583652828</v>
          </cell>
          <cell r="AP153">
            <v>2.9105782117719068</v>
          </cell>
          <cell r="AQ153">
            <v>2.7414759493670884</v>
          </cell>
          <cell r="AR153">
            <v>2.9291949617464046</v>
          </cell>
          <cell r="AS153">
            <v>3.0990874575573621</v>
          </cell>
          <cell r="AT153">
            <v>2.9011933804693104</v>
          </cell>
          <cell r="AU153">
            <v>2.914784285714286</v>
          </cell>
          <cell r="AV153">
            <v>2.6911999999999998</v>
          </cell>
          <cell r="AW153">
            <v>2.8693746835443035</v>
          </cell>
          <cell r="AX153">
            <v>3.0137</v>
          </cell>
          <cell r="AZ153">
            <v>57</v>
          </cell>
        </row>
        <row r="154">
          <cell r="D154">
            <v>43862</v>
          </cell>
          <cell r="E154">
            <v>31.885400000000001</v>
          </cell>
          <cell r="F154">
            <v>28.01595</v>
          </cell>
          <cell r="G154">
            <v>27.44875</v>
          </cell>
          <cell r="H154">
            <v>31.918150000000001</v>
          </cell>
          <cell r="I154">
            <v>0</v>
          </cell>
          <cell r="J154">
            <v>28.01595</v>
          </cell>
          <cell r="K154">
            <v>26.01595</v>
          </cell>
          <cell r="L154">
            <v>30.666149999999998</v>
          </cell>
          <cell r="M154">
            <v>28.010999999999999</v>
          </cell>
          <cell r="N154">
            <v>25.263950000000001</v>
          </cell>
          <cell r="O154">
            <v>23.670449999999999</v>
          </cell>
          <cell r="P154">
            <v>28.785350000000001</v>
          </cell>
          <cell r="Q154">
            <v>0</v>
          </cell>
          <cell r="R154">
            <v>24.763950000000001</v>
          </cell>
          <cell r="S154">
            <v>23.263950000000001</v>
          </cell>
          <cell r="T154">
            <v>30.091750000000001</v>
          </cell>
          <cell r="U154">
            <v>30.237666666666669</v>
          </cell>
          <cell r="V154">
            <v>26.845559195402302</v>
          </cell>
          <cell r="W154">
            <v>25.841886781609194</v>
          </cell>
          <cell r="X154">
            <v>0</v>
          </cell>
          <cell r="Y154">
            <v>0</v>
          </cell>
          <cell r="Z154">
            <v>26.632915517241379</v>
          </cell>
          <cell r="AA154">
            <v>0</v>
          </cell>
          <cell r="AB154">
            <v>0</v>
          </cell>
          <cell r="AC154">
            <v>2.8414999999999999</v>
          </cell>
          <cell r="AD154">
            <v>2.7240000000000002</v>
          </cell>
          <cell r="AE154">
            <v>2.6627999999999998</v>
          </cell>
          <cell r="AF154">
            <v>2.7490000000000001</v>
          </cell>
          <cell r="AG154">
            <v>3.069</v>
          </cell>
          <cell r="AH154">
            <v>2.1415000000000002</v>
          </cell>
          <cell r="AI154">
            <v>2.9765000000000001</v>
          </cell>
          <cell r="AJ154">
            <v>2.9340000000000002</v>
          </cell>
          <cell r="AK154">
            <v>3.1006999999999998</v>
          </cell>
          <cell r="AL154">
            <v>2.9148000000000001</v>
          </cell>
          <cell r="AM154">
            <v>3.1507000000000001</v>
          </cell>
          <cell r="AN154">
            <v>2.9136000000000002</v>
          </cell>
          <cell r="AO154">
            <v>2.8359072964130152</v>
          </cell>
          <cell r="AP154">
            <v>2.8840557186575539</v>
          </cell>
          <cell r="AQ154">
            <v>2.7279063291139236</v>
          </cell>
          <cell r="AR154">
            <v>2.9026724686320517</v>
          </cell>
          <cell r="AS154">
            <v>3.0774802963267831</v>
          </cell>
          <cell r="AT154">
            <v>2.892483471667179</v>
          </cell>
          <cell r="AU154">
            <v>2.8882536734693876</v>
          </cell>
          <cell r="AV154">
            <v>2.6777000000000002</v>
          </cell>
          <cell r="AW154">
            <v>2.7898810126582276</v>
          </cell>
          <cell r="AX154">
            <v>2.9302999999999999</v>
          </cell>
          <cell r="AZ154">
            <v>58</v>
          </cell>
        </row>
        <row r="155">
          <cell r="D155">
            <v>43891</v>
          </cell>
          <cell r="E155">
            <v>26.652899999999999</v>
          </cell>
          <cell r="F155">
            <v>25.064499999999999</v>
          </cell>
          <cell r="G155">
            <v>22.387250000000002</v>
          </cell>
          <cell r="H155">
            <v>27.448450000000001</v>
          </cell>
          <cell r="I155">
            <v>0</v>
          </cell>
          <cell r="J155">
            <v>25.064499999999999</v>
          </cell>
          <cell r="K155">
            <v>23.064499999999999</v>
          </cell>
          <cell r="L155">
            <v>30.1113</v>
          </cell>
          <cell r="M155">
            <v>23.812000000000001</v>
          </cell>
          <cell r="N155">
            <v>23.7319</v>
          </cell>
          <cell r="O155">
            <v>19.421299999999999</v>
          </cell>
          <cell r="P155">
            <v>25.204799999999999</v>
          </cell>
          <cell r="Q155">
            <v>0</v>
          </cell>
          <cell r="R155">
            <v>23.2319</v>
          </cell>
          <cell r="S155">
            <v>21.7319</v>
          </cell>
          <cell r="T155">
            <v>29.014800000000001</v>
          </cell>
          <cell r="U155">
            <v>25.402598115746976</v>
          </cell>
          <cell r="V155">
            <v>24.478012516823689</v>
          </cell>
          <cell r="W155">
            <v>21.081912651413191</v>
          </cell>
          <cell r="X155">
            <v>0</v>
          </cell>
          <cell r="Y155">
            <v>0</v>
          </cell>
          <cell r="Z155">
            <v>24.257958681022881</v>
          </cell>
          <cell r="AA155">
            <v>0</v>
          </cell>
          <cell r="AB155">
            <v>0</v>
          </cell>
          <cell r="AC155">
            <v>2.7414999999999998</v>
          </cell>
          <cell r="AD155">
            <v>2.524</v>
          </cell>
          <cell r="AE155">
            <v>2.6065</v>
          </cell>
          <cell r="AF155">
            <v>2.6840000000000002</v>
          </cell>
          <cell r="AG155">
            <v>3.004</v>
          </cell>
          <cell r="AH155">
            <v>2.0939999999999999</v>
          </cell>
          <cell r="AI155">
            <v>2.9514999999999998</v>
          </cell>
          <cell r="AJ155">
            <v>2.8319999999999999</v>
          </cell>
          <cell r="AK155">
            <v>2.9977999999999998</v>
          </cell>
          <cell r="AL155">
            <v>2.8138999999999998</v>
          </cell>
          <cell r="AM155">
            <v>3.0478000000000001</v>
          </cell>
          <cell r="AN155">
            <v>2.8123999999999998</v>
          </cell>
          <cell r="AO155">
            <v>2.7355439812119879</v>
          </cell>
          <cell r="AP155">
            <v>2.7820461297561976</v>
          </cell>
          <cell r="AQ155">
            <v>2.6708936708860755</v>
          </cell>
          <cell r="AR155">
            <v>2.8006628797306949</v>
          </cell>
          <cell r="AS155">
            <v>3.0106009877559425</v>
          </cell>
          <cell r="AT155">
            <v>2.7720817911671278</v>
          </cell>
          <cell r="AU155">
            <v>2.7862128571428575</v>
          </cell>
          <cell r="AV155">
            <v>2.6215000000000002</v>
          </cell>
          <cell r="AW155">
            <v>2.5873493670886072</v>
          </cell>
          <cell r="AX155">
            <v>2.7178</v>
          </cell>
          <cell r="AZ155">
            <v>59</v>
          </cell>
        </row>
        <row r="156">
          <cell r="D156">
            <v>43922</v>
          </cell>
          <cell r="E156">
            <v>24.932300000000001</v>
          </cell>
          <cell r="F156">
            <v>23.381550000000001</v>
          </cell>
          <cell r="G156">
            <v>20.661300000000001</v>
          </cell>
          <cell r="H156">
            <v>23.973600000000001</v>
          </cell>
          <cell r="I156">
            <v>0</v>
          </cell>
          <cell r="J156">
            <v>21.881550000000001</v>
          </cell>
          <cell r="K156">
            <v>21.381550000000001</v>
          </cell>
          <cell r="L156">
            <v>27.370149999999999</v>
          </cell>
          <cell r="M156">
            <v>18.8764</v>
          </cell>
          <cell r="N156">
            <v>20.343800000000002</v>
          </cell>
          <cell r="O156">
            <v>14.5084</v>
          </cell>
          <cell r="P156">
            <v>20.4267</v>
          </cell>
          <cell r="Q156">
            <v>0</v>
          </cell>
          <cell r="R156">
            <v>19.593800000000002</v>
          </cell>
          <cell r="S156">
            <v>18.343800000000002</v>
          </cell>
          <cell r="T156">
            <v>25.762699999999999</v>
          </cell>
          <cell r="U156">
            <v>22.375364444444447</v>
          </cell>
          <cell r="V156">
            <v>22.098944444444445</v>
          </cell>
          <cell r="W156">
            <v>18.06340888888889</v>
          </cell>
          <cell r="X156">
            <v>0</v>
          </cell>
          <cell r="Y156">
            <v>0</v>
          </cell>
          <cell r="Z156">
            <v>20.915611111111112</v>
          </cell>
          <cell r="AA156">
            <v>0</v>
          </cell>
          <cell r="AB156">
            <v>0</v>
          </cell>
          <cell r="AC156">
            <v>2.3214999999999999</v>
          </cell>
          <cell r="AD156">
            <v>1.7090000000000001</v>
          </cell>
          <cell r="AE156">
            <v>2.1852</v>
          </cell>
          <cell r="AF156">
            <v>2.2690000000000001</v>
          </cell>
          <cell r="AG156">
            <v>2.694</v>
          </cell>
          <cell r="AH156">
            <v>1.7915000000000001</v>
          </cell>
          <cell r="AI156">
            <v>2.3365</v>
          </cell>
          <cell r="AJ156">
            <v>2.4036</v>
          </cell>
          <cell r="AK156">
            <v>2.5655000000000001</v>
          </cell>
          <cell r="AL156">
            <v>2.3900999999999999</v>
          </cell>
          <cell r="AM156">
            <v>2.6154999999999999</v>
          </cell>
          <cell r="AN156">
            <v>2.3868999999999998</v>
          </cell>
          <cell r="AO156">
            <v>2.3140180573676714</v>
          </cell>
          <cell r="AP156">
            <v>2.3536058563704993</v>
          </cell>
          <cell r="AQ156">
            <v>2.2442607594936708</v>
          </cell>
          <cell r="AR156">
            <v>2.3722226063449967</v>
          </cell>
          <cell r="AS156">
            <v>2.5836023253421136</v>
          </cell>
          <cell r="AT156">
            <v>2.3007220206988421</v>
          </cell>
          <cell r="AU156">
            <v>2.3576414285714287</v>
          </cell>
          <cell r="AV156">
            <v>2.2002000000000002</v>
          </cell>
          <cell r="AW156">
            <v>1.7620329113924049</v>
          </cell>
          <cell r="AX156">
            <v>1.8516999999999999</v>
          </cell>
          <cell r="AZ156">
            <v>60</v>
          </cell>
        </row>
        <row r="157">
          <cell r="D157">
            <v>43952</v>
          </cell>
          <cell r="E157">
            <v>24.365500000000001</v>
          </cell>
          <cell r="F157">
            <v>24.73995</v>
          </cell>
          <cell r="G157">
            <v>19.821400000000001</v>
          </cell>
          <cell r="H157">
            <v>23.7437</v>
          </cell>
          <cell r="I157">
            <v>0</v>
          </cell>
          <cell r="J157">
            <v>24.73995</v>
          </cell>
          <cell r="K157">
            <v>23.23995</v>
          </cell>
          <cell r="L157">
            <v>28.677250000000001</v>
          </cell>
          <cell r="M157">
            <v>15.834899999999999</v>
          </cell>
          <cell r="N157">
            <v>21.753399999999999</v>
          </cell>
          <cell r="O157">
            <v>11.86805</v>
          </cell>
          <cell r="P157">
            <v>18.79205</v>
          </cell>
          <cell r="Q157">
            <v>0</v>
          </cell>
          <cell r="R157">
            <v>21.753399999999999</v>
          </cell>
          <cell r="S157">
            <v>19.753399999999999</v>
          </cell>
          <cell r="T157">
            <v>25.043600000000001</v>
          </cell>
          <cell r="U157">
            <v>20.421244086021506</v>
          </cell>
          <cell r="V157">
            <v>23.359072043010748</v>
          </cell>
          <cell r="W157">
            <v>16.144044623655915</v>
          </cell>
          <cell r="X157">
            <v>0</v>
          </cell>
          <cell r="Y157">
            <v>0</v>
          </cell>
          <cell r="Z157">
            <v>23.359072043010752</v>
          </cell>
          <cell r="AA157">
            <v>0</v>
          </cell>
          <cell r="AB157">
            <v>0</v>
          </cell>
          <cell r="AC157">
            <v>2.2385000000000002</v>
          </cell>
          <cell r="AD157">
            <v>1.6859999999999999</v>
          </cell>
          <cell r="AE157">
            <v>2.1573000000000002</v>
          </cell>
          <cell r="AF157">
            <v>2.2435</v>
          </cell>
          <cell r="AG157">
            <v>2.6760000000000002</v>
          </cell>
          <cell r="AH157">
            <v>1.7609999999999999</v>
          </cell>
          <cell r="AI157">
            <v>2.411</v>
          </cell>
          <cell r="AJ157">
            <v>2.319</v>
          </cell>
          <cell r="AK157">
            <v>2.48</v>
          </cell>
          <cell r="AL157">
            <v>2.3064</v>
          </cell>
          <cell r="AM157">
            <v>2.5299999999999998</v>
          </cell>
          <cell r="AN157">
            <v>2.3029000000000002</v>
          </cell>
          <cell r="AO157">
            <v>2.2307165057508183</v>
          </cell>
          <cell r="AP157">
            <v>2.2689378975823731</v>
          </cell>
          <cell r="AQ157">
            <v>2.2160075949367086</v>
          </cell>
          <cell r="AR157">
            <v>2.2875546475568709</v>
          </cell>
          <cell r="AS157">
            <v>2.557365058133553</v>
          </cell>
          <cell r="AT157">
            <v>2.2925244594733067</v>
          </cell>
          <cell r="AU157">
            <v>2.2729475510204082</v>
          </cell>
          <cell r="AV157">
            <v>2.1722000000000001</v>
          </cell>
          <cell r="AW157">
            <v>1.7387417721518985</v>
          </cell>
          <cell r="AX157">
            <v>1.8272999999999999</v>
          </cell>
          <cell r="AZ157">
            <v>61</v>
          </cell>
        </row>
        <row r="158">
          <cell r="D158">
            <v>43983</v>
          </cell>
          <cell r="E158">
            <v>24.3034</v>
          </cell>
          <cell r="F158">
            <v>29.079499999999999</v>
          </cell>
          <cell r="G158">
            <v>20.046050000000001</v>
          </cell>
          <cell r="H158">
            <v>25.137550000000001</v>
          </cell>
          <cell r="I158">
            <v>0</v>
          </cell>
          <cell r="J158">
            <v>28.329499999999999</v>
          </cell>
          <cell r="K158">
            <v>27.329499999999999</v>
          </cell>
          <cell r="L158">
            <v>30.8887</v>
          </cell>
          <cell r="M158">
            <v>14.988799999999999</v>
          </cell>
          <cell r="N158">
            <v>22.837700000000002</v>
          </cell>
          <cell r="O158">
            <v>10.58615</v>
          </cell>
          <cell r="P158">
            <v>18.567550000000001</v>
          </cell>
          <cell r="Q158">
            <v>0</v>
          </cell>
          <cell r="R158">
            <v>22.337700000000002</v>
          </cell>
          <cell r="S158">
            <v>21.337700000000002</v>
          </cell>
          <cell r="T158">
            <v>26.8444</v>
          </cell>
          <cell r="U158">
            <v>20.37056888888889</v>
          </cell>
          <cell r="V158">
            <v>26.444073333333332</v>
          </cell>
          <cell r="W158">
            <v>16.051870000000001</v>
          </cell>
          <cell r="X158">
            <v>0</v>
          </cell>
          <cell r="Y158">
            <v>0</v>
          </cell>
          <cell r="Z158">
            <v>25.79962888888889</v>
          </cell>
          <cell r="AA158">
            <v>0</v>
          </cell>
          <cell r="AB158">
            <v>0</v>
          </cell>
          <cell r="AC158">
            <v>2.2635000000000001</v>
          </cell>
          <cell r="AD158">
            <v>1.7184999999999999</v>
          </cell>
          <cell r="AE158">
            <v>2.1909999999999998</v>
          </cell>
          <cell r="AF158">
            <v>2.2785000000000002</v>
          </cell>
          <cell r="AG158">
            <v>2.706</v>
          </cell>
          <cell r="AH158">
            <v>1.7909999999999999</v>
          </cell>
          <cell r="AI158">
            <v>2.4584999999999999</v>
          </cell>
          <cell r="AJ158">
            <v>2.3445</v>
          </cell>
          <cell r="AK158">
            <v>2.5057999999999998</v>
          </cell>
          <cell r="AL158">
            <v>2.3315999999999999</v>
          </cell>
          <cell r="AM158">
            <v>2.5558000000000001</v>
          </cell>
          <cell r="AN158">
            <v>2.3281999999999998</v>
          </cell>
          <cell r="AO158">
            <v>2.2558073345510752</v>
          </cell>
          <cell r="AP158">
            <v>2.2944402948077123</v>
          </cell>
          <cell r="AQ158">
            <v>2.2501341772151893</v>
          </cell>
          <cell r="AR158">
            <v>2.3130570447822101</v>
          </cell>
          <cell r="AS158">
            <v>2.5933769935178521</v>
          </cell>
          <cell r="AT158">
            <v>2.3155801004201253</v>
          </cell>
          <cell r="AU158">
            <v>2.2984577551020409</v>
          </cell>
          <cell r="AV158">
            <v>2.206</v>
          </cell>
          <cell r="AW158">
            <v>1.7716531645569618</v>
          </cell>
          <cell r="AX158">
            <v>1.8617999999999999</v>
          </cell>
          <cell r="AZ158">
            <v>62</v>
          </cell>
        </row>
        <row r="159">
          <cell r="D159">
            <v>44013</v>
          </cell>
          <cell r="E159">
            <v>32.516399999999997</v>
          </cell>
          <cell r="F159">
            <v>38.499699999999997</v>
          </cell>
          <cell r="G159">
            <v>28.229199999999999</v>
          </cell>
          <cell r="H159">
            <v>32.672499999999999</v>
          </cell>
          <cell r="I159">
            <v>0</v>
          </cell>
          <cell r="J159">
            <v>41.999699999999997</v>
          </cell>
          <cell r="K159">
            <v>42.249699999999997</v>
          </cell>
          <cell r="L159">
            <v>37.950099999999999</v>
          </cell>
          <cell r="M159">
            <v>22.1523</v>
          </cell>
          <cell r="N159">
            <v>26.541499999999999</v>
          </cell>
          <cell r="O159">
            <v>18.052700000000002</v>
          </cell>
          <cell r="P159">
            <v>25.019200000000001</v>
          </cell>
          <cell r="Q159">
            <v>0</v>
          </cell>
          <cell r="R159">
            <v>27.041499999999999</v>
          </cell>
          <cell r="S159">
            <v>27.541499999999999</v>
          </cell>
          <cell r="T159">
            <v>28.718299999999999</v>
          </cell>
          <cell r="U159">
            <v>27.947280645161289</v>
          </cell>
          <cell r="V159">
            <v>33.227805376344087</v>
          </cell>
          <cell r="W159">
            <v>23.742786021505378</v>
          </cell>
          <cell r="X159">
            <v>0</v>
          </cell>
          <cell r="Y159">
            <v>0</v>
          </cell>
          <cell r="Z159">
            <v>35.405224731182791</v>
          </cell>
          <cell r="AA159">
            <v>0</v>
          </cell>
          <cell r="AB159">
            <v>0</v>
          </cell>
          <cell r="AC159">
            <v>2.323</v>
          </cell>
          <cell r="AD159">
            <v>1.9255</v>
          </cell>
          <cell r="AE159">
            <v>2.2393000000000001</v>
          </cell>
          <cell r="AF159">
            <v>2.3155000000000001</v>
          </cell>
          <cell r="AG159">
            <v>2.738</v>
          </cell>
          <cell r="AH159">
            <v>1.8080000000000001</v>
          </cell>
          <cell r="AI159">
            <v>2.6455000000000002</v>
          </cell>
          <cell r="AJ159">
            <v>2.4051</v>
          </cell>
          <cell r="AK159">
            <v>2.5670000000000002</v>
          </cell>
          <cell r="AL159">
            <v>2.3915999999999999</v>
          </cell>
          <cell r="AM159">
            <v>2.617</v>
          </cell>
          <cell r="AN159">
            <v>2.3883999999999999</v>
          </cell>
          <cell r="AO159">
            <v>2.3155235070956866</v>
          </cell>
          <cell r="AP159">
            <v>2.3551360002040194</v>
          </cell>
          <cell r="AQ159">
            <v>2.2990455696202532</v>
          </cell>
          <cell r="AR159">
            <v>2.3737527501785172</v>
          </cell>
          <cell r="AS159">
            <v>2.6314467537812534</v>
          </cell>
          <cell r="AT159">
            <v>2.3791111999180243</v>
          </cell>
          <cell r="AU159">
            <v>2.3591720408163264</v>
          </cell>
          <cell r="AV159">
            <v>2.2542</v>
          </cell>
          <cell r="AW159">
            <v>1.9812734177215188</v>
          </cell>
          <cell r="AX159">
            <v>2.0817999999999999</v>
          </cell>
          <cell r="AZ159">
            <v>63</v>
          </cell>
        </row>
        <row r="160">
          <cell r="D160">
            <v>44044</v>
          </cell>
          <cell r="E160">
            <v>36.468299999999999</v>
          </cell>
          <cell r="F160">
            <v>37.382899999999999</v>
          </cell>
          <cell r="G160">
            <v>32.027999999999999</v>
          </cell>
          <cell r="H160">
            <v>35.448500000000003</v>
          </cell>
          <cell r="I160">
            <v>0</v>
          </cell>
          <cell r="J160">
            <v>40.382899999999999</v>
          </cell>
          <cell r="K160">
            <v>40.632899999999999</v>
          </cell>
          <cell r="L160">
            <v>37.660800000000002</v>
          </cell>
          <cell r="M160">
            <v>26.471499999999999</v>
          </cell>
          <cell r="N160">
            <v>26.898099999999999</v>
          </cell>
          <cell r="O160">
            <v>22.354299999999999</v>
          </cell>
          <cell r="P160">
            <v>27.955400000000001</v>
          </cell>
          <cell r="Q160">
            <v>0</v>
          </cell>
          <cell r="R160">
            <v>27.398099999999999</v>
          </cell>
          <cell r="S160">
            <v>27.398099999999999</v>
          </cell>
          <cell r="T160">
            <v>28.417000000000002</v>
          </cell>
          <cell r="U160">
            <v>32.06110860215054</v>
          </cell>
          <cell r="V160">
            <v>32.760568817204302</v>
          </cell>
          <cell r="W160">
            <v>27.763250537634409</v>
          </cell>
          <cell r="X160">
            <v>0</v>
          </cell>
          <cell r="Y160">
            <v>0</v>
          </cell>
          <cell r="Z160">
            <v>34.658418279569894</v>
          </cell>
          <cell r="AA160">
            <v>0</v>
          </cell>
          <cell r="AB160">
            <v>0</v>
          </cell>
          <cell r="AC160">
            <v>2.3439999999999999</v>
          </cell>
          <cell r="AD160">
            <v>1.9490000000000001</v>
          </cell>
          <cell r="AE160">
            <v>2.2702</v>
          </cell>
          <cell r="AF160">
            <v>2.3664999999999998</v>
          </cell>
          <cell r="AG160">
            <v>2.7589999999999999</v>
          </cell>
          <cell r="AH160">
            <v>1.829</v>
          </cell>
          <cell r="AI160">
            <v>2.6564999999999999</v>
          </cell>
          <cell r="AJ160">
            <v>2.4266000000000001</v>
          </cell>
          <cell r="AK160">
            <v>2.5886</v>
          </cell>
          <cell r="AL160">
            <v>2.4127999999999998</v>
          </cell>
          <cell r="AM160">
            <v>2.6385999999999998</v>
          </cell>
          <cell r="AN160">
            <v>2.4097</v>
          </cell>
          <cell r="AO160">
            <v>2.3365998032879025</v>
          </cell>
          <cell r="AP160">
            <v>2.3765580138733045</v>
          </cell>
          <cell r="AQ160">
            <v>2.3303367088607594</v>
          </cell>
          <cell r="AR160">
            <v>2.3951747638478018</v>
          </cell>
          <cell r="AS160">
            <v>2.6839212881983743</v>
          </cell>
          <cell r="AT160">
            <v>2.4006297981350548</v>
          </cell>
          <cell r="AU160">
            <v>2.3806006122448982</v>
          </cell>
          <cell r="AV160">
            <v>2.2852000000000001</v>
          </cell>
          <cell r="AW160">
            <v>2.005070886075949</v>
          </cell>
          <cell r="AX160">
            <v>2.1067999999999998</v>
          </cell>
          <cell r="AZ160">
            <v>64</v>
          </cell>
        </row>
        <row r="161">
          <cell r="D161">
            <v>44075</v>
          </cell>
          <cell r="E161">
            <v>32.973799999999997</v>
          </cell>
          <cell r="F161">
            <v>29.551100000000002</v>
          </cell>
          <cell r="G161">
            <v>28.636500000000002</v>
          </cell>
          <cell r="H161">
            <v>32.801900000000003</v>
          </cell>
          <cell r="I161">
            <v>0</v>
          </cell>
          <cell r="J161">
            <v>32.051099999999998</v>
          </cell>
          <cell r="K161">
            <v>32.301099999999998</v>
          </cell>
          <cell r="L161">
            <v>31.511900000000001</v>
          </cell>
          <cell r="M161">
            <v>26.693100000000001</v>
          </cell>
          <cell r="N161">
            <v>25.137450000000001</v>
          </cell>
          <cell r="O161">
            <v>22.579350000000002</v>
          </cell>
          <cell r="P161">
            <v>27.690449999999998</v>
          </cell>
          <cell r="Q161">
            <v>0</v>
          </cell>
          <cell r="R161">
            <v>23.637450000000001</v>
          </cell>
          <cell r="S161">
            <v>23.137450000000001</v>
          </cell>
          <cell r="T161">
            <v>29.722650000000002</v>
          </cell>
          <cell r="U161">
            <v>30.182377777777777</v>
          </cell>
          <cell r="V161">
            <v>27.58947777777778</v>
          </cell>
          <cell r="W161">
            <v>25.944433333333333</v>
          </cell>
          <cell r="X161">
            <v>0</v>
          </cell>
          <cell r="Y161">
            <v>0</v>
          </cell>
          <cell r="Z161">
            <v>28.311699999999998</v>
          </cell>
          <cell r="AA161">
            <v>0</v>
          </cell>
          <cell r="AB161">
            <v>0</v>
          </cell>
          <cell r="AC161">
            <v>2.3380000000000001</v>
          </cell>
          <cell r="AD161">
            <v>1.9755</v>
          </cell>
          <cell r="AE161">
            <v>2.2867999999999999</v>
          </cell>
          <cell r="AF161">
            <v>2.3479999999999999</v>
          </cell>
          <cell r="AG161">
            <v>2.758</v>
          </cell>
          <cell r="AH161">
            <v>1.8580000000000001</v>
          </cell>
          <cell r="AI161">
            <v>2.4729999999999999</v>
          </cell>
          <cell r="AJ161">
            <v>2.4203999999999999</v>
          </cell>
          <cell r="AK161">
            <v>2.5823999999999998</v>
          </cell>
          <cell r="AL161">
            <v>2.4068000000000001</v>
          </cell>
          <cell r="AM161">
            <v>2.6324000000000001</v>
          </cell>
          <cell r="AN161">
            <v>2.4036</v>
          </cell>
          <cell r="AO161">
            <v>2.3305780043758406</v>
          </cell>
          <cell r="AP161">
            <v>2.3704374385392231</v>
          </cell>
          <cell r="AQ161">
            <v>2.3471468354430378</v>
          </cell>
          <cell r="AR161">
            <v>2.3890541885137209</v>
          </cell>
          <cell r="AS161">
            <v>2.6648864080666734</v>
          </cell>
          <cell r="AT161">
            <v>2.3919198893329239</v>
          </cell>
          <cell r="AU161">
            <v>2.374478163265306</v>
          </cell>
          <cell r="AV161">
            <v>2.3018000000000001</v>
          </cell>
          <cell r="AW161">
            <v>2.0319063291139239</v>
          </cell>
          <cell r="AX161">
            <v>2.1349</v>
          </cell>
          <cell r="AZ161">
            <v>65</v>
          </cell>
        </row>
        <row r="162">
          <cell r="D162">
            <v>44105</v>
          </cell>
          <cell r="E162">
            <v>29.443100000000001</v>
          </cell>
          <cell r="F162">
            <v>27.073399999999999</v>
          </cell>
          <cell r="G162">
            <v>25.03875</v>
          </cell>
          <cell r="H162">
            <v>30.752749999999999</v>
          </cell>
          <cell r="I162">
            <v>0</v>
          </cell>
          <cell r="J162">
            <v>26.573399999999999</v>
          </cell>
          <cell r="K162">
            <v>27.073399999999999</v>
          </cell>
          <cell r="L162">
            <v>30.778099999999998</v>
          </cell>
          <cell r="M162">
            <v>25.433</v>
          </cell>
          <cell r="N162">
            <v>24.842749999999999</v>
          </cell>
          <cell r="O162">
            <v>21.251149999999999</v>
          </cell>
          <cell r="P162">
            <v>26.991849999999999</v>
          </cell>
          <cell r="Q162">
            <v>0</v>
          </cell>
          <cell r="R162">
            <v>24.342749999999999</v>
          </cell>
          <cell r="S162">
            <v>22.842749999999999</v>
          </cell>
          <cell r="T162">
            <v>30.228349999999999</v>
          </cell>
          <cell r="U162">
            <v>27.761445161290325</v>
          </cell>
          <cell r="V162">
            <v>26.137966129032257</v>
          </cell>
          <cell r="W162">
            <v>23.450401612903224</v>
          </cell>
          <cell r="X162">
            <v>0</v>
          </cell>
          <cell r="Y162">
            <v>0</v>
          </cell>
          <cell r="Z162">
            <v>25.637966129032257</v>
          </cell>
          <cell r="AA162">
            <v>0</v>
          </cell>
          <cell r="AB162">
            <v>0</v>
          </cell>
          <cell r="AC162">
            <v>2.37</v>
          </cell>
          <cell r="AD162">
            <v>2.2324999999999999</v>
          </cell>
          <cell r="AE162">
            <v>2.31</v>
          </cell>
          <cell r="AF162">
            <v>2.3525</v>
          </cell>
          <cell r="AG162">
            <v>2.7850000000000001</v>
          </cell>
          <cell r="AH162">
            <v>1.885</v>
          </cell>
          <cell r="AI162">
            <v>2.4125000000000001</v>
          </cell>
          <cell r="AJ162">
            <v>2.4531000000000001</v>
          </cell>
          <cell r="AK162">
            <v>2.6154000000000002</v>
          </cell>
          <cell r="AL162">
            <v>2.4390999999999998</v>
          </cell>
          <cell r="AM162">
            <v>2.6654</v>
          </cell>
          <cell r="AN162">
            <v>2.4361000000000002</v>
          </cell>
          <cell r="AO162">
            <v>2.3626942652401697</v>
          </cell>
          <cell r="AP162">
            <v>2.4030805069876573</v>
          </cell>
          <cell r="AQ162">
            <v>2.3706405063291136</v>
          </cell>
          <cell r="AR162">
            <v>2.4216972569621547</v>
          </cell>
          <cell r="AS162">
            <v>2.6695165140446551</v>
          </cell>
          <cell r="AT162">
            <v>2.4272718721180451</v>
          </cell>
          <cell r="AU162">
            <v>2.4071312244897958</v>
          </cell>
          <cell r="AV162">
            <v>2.3250000000000002</v>
          </cell>
          <cell r="AW162">
            <v>2.2921594936708858</v>
          </cell>
          <cell r="AX162">
            <v>2.4079999999999999</v>
          </cell>
          <cell r="AZ162">
            <v>66</v>
          </cell>
        </row>
        <row r="163">
          <cell r="D163">
            <v>44136</v>
          </cell>
          <cell r="E163">
            <v>31.844799999999999</v>
          </cell>
          <cell r="F163">
            <v>26.915400000000002</v>
          </cell>
          <cell r="G163">
            <v>27.440950000000001</v>
          </cell>
          <cell r="H163">
            <v>31.737749999999998</v>
          </cell>
          <cell r="I163">
            <v>0</v>
          </cell>
          <cell r="J163">
            <v>26.415400000000002</v>
          </cell>
          <cell r="K163">
            <v>25.415400000000002</v>
          </cell>
          <cell r="L163">
            <v>31.496200000000002</v>
          </cell>
          <cell r="M163">
            <v>28.365200000000002</v>
          </cell>
          <cell r="N163">
            <v>24.3401</v>
          </cell>
          <cell r="O163">
            <v>23.854500000000002</v>
          </cell>
          <cell r="P163">
            <v>28.339700000000001</v>
          </cell>
          <cell r="Q163">
            <v>0</v>
          </cell>
          <cell r="R163">
            <v>23.8401</v>
          </cell>
          <cell r="S163">
            <v>22.8401</v>
          </cell>
          <cell r="T163">
            <v>30.7088</v>
          </cell>
          <cell r="U163">
            <v>30.218412760055479</v>
          </cell>
          <cell r="V163">
            <v>25.711688349514564</v>
          </cell>
          <cell r="W163">
            <v>25.76462038834952</v>
          </cell>
          <cell r="X163">
            <v>0</v>
          </cell>
          <cell r="Y163">
            <v>0</v>
          </cell>
          <cell r="Z163">
            <v>25.211688349514564</v>
          </cell>
          <cell r="AA163">
            <v>0</v>
          </cell>
          <cell r="AB163">
            <v>0</v>
          </cell>
          <cell r="AC163">
            <v>2.5979999999999999</v>
          </cell>
          <cell r="AD163">
            <v>2.4580000000000002</v>
          </cell>
          <cell r="AE163">
            <v>2.5042</v>
          </cell>
          <cell r="AF163">
            <v>2.6905000000000001</v>
          </cell>
          <cell r="AG163">
            <v>2.863</v>
          </cell>
          <cell r="AH163">
            <v>2.0105</v>
          </cell>
          <cell r="AI163">
            <v>2.8005</v>
          </cell>
          <cell r="AJ163">
            <v>2.6856</v>
          </cell>
          <cell r="AK163">
            <v>2.8500999999999999</v>
          </cell>
          <cell r="AL163">
            <v>2.6690999999999998</v>
          </cell>
          <cell r="AM163">
            <v>2.9001000000000001</v>
          </cell>
          <cell r="AN163">
            <v>2.6669999999999998</v>
          </cell>
          <cell r="AO163">
            <v>2.5915226238985132</v>
          </cell>
          <cell r="AP163">
            <v>2.6356623696827506</v>
          </cell>
          <cell r="AQ163">
            <v>2.5672987341772147</v>
          </cell>
          <cell r="AR163">
            <v>2.6542791196572479</v>
          </cell>
          <cell r="AS163">
            <v>3.0172889186130263</v>
          </cell>
          <cell r="AT163">
            <v>2.6045441336202484</v>
          </cell>
          <cell r="AU163">
            <v>2.6397842857142861</v>
          </cell>
          <cell r="AV163">
            <v>2.5192000000000001</v>
          </cell>
          <cell r="AW163">
            <v>2.5205139240506327</v>
          </cell>
          <cell r="AX163">
            <v>2.6476000000000002</v>
          </cell>
          <cell r="AZ163">
            <v>67</v>
          </cell>
        </row>
        <row r="164">
          <cell r="D164">
            <v>44166</v>
          </cell>
          <cell r="E164">
            <v>37.7301</v>
          </cell>
          <cell r="F164">
            <v>30.28425</v>
          </cell>
          <cell r="G164">
            <v>33.098700000000001</v>
          </cell>
          <cell r="H164">
            <v>35.671700000000001</v>
          </cell>
          <cell r="I164">
            <v>0</v>
          </cell>
          <cell r="J164">
            <v>29.78425</v>
          </cell>
          <cell r="K164">
            <v>28.28425</v>
          </cell>
          <cell r="L164">
            <v>33.307049999999997</v>
          </cell>
          <cell r="M164">
            <v>31.5383</v>
          </cell>
          <cell r="N164">
            <v>27.151399999999999</v>
          </cell>
          <cell r="O164">
            <v>27.09395</v>
          </cell>
          <cell r="P164">
            <v>30.917950000000001</v>
          </cell>
          <cell r="Q164">
            <v>0</v>
          </cell>
          <cell r="R164">
            <v>26.651399999999999</v>
          </cell>
          <cell r="S164">
            <v>25.151399999999999</v>
          </cell>
          <cell r="T164">
            <v>33.281799999999997</v>
          </cell>
          <cell r="U164">
            <v>35.000381720430106</v>
          </cell>
          <cell r="V164">
            <v>28.903101075268818</v>
          </cell>
          <cell r="W164">
            <v>30.451444623655917</v>
          </cell>
          <cell r="X164">
            <v>0</v>
          </cell>
          <cell r="Y164">
            <v>0</v>
          </cell>
          <cell r="Z164">
            <v>28.403101075268818</v>
          </cell>
          <cell r="AA164">
            <v>0</v>
          </cell>
          <cell r="AB164">
            <v>0</v>
          </cell>
          <cell r="AC164">
            <v>2.8039999999999998</v>
          </cell>
          <cell r="AD164">
            <v>3.2639999999999998</v>
          </cell>
          <cell r="AE164">
            <v>2.6326999999999998</v>
          </cell>
          <cell r="AF164">
            <v>2.8765000000000001</v>
          </cell>
          <cell r="AG164">
            <v>3.0089999999999999</v>
          </cell>
          <cell r="AH164">
            <v>2.1215000000000002</v>
          </cell>
          <cell r="AI164">
            <v>2.9815</v>
          </cell>
          <cell r="AJ164">
            <v>2.8957000000000002</v>
          </cell>
          <cell r="AK164">
            <v>3.0621</v>
          </cell>
          <cell r="AL164">
            <v>2.8769999999999998</v>
          </cell>
          <cell r="AM164">
            <v>3.1120999999999999</v>
          </cell>
          <cell r="AN164">
            <v>2.8757000000000001</v>
          </cell>
          <cell r="AO164">
            <v>2.79827105321263</v>
          </cell>
          <cell r="AP164">
            <v>2.8458021228195456</v>
          </cell>
          <cell r="AQ164">
            <v>2.6974253164556958</v>
          </cell>
          <cell r="AR164">
            <v>2.8644188727940429</v>
          </cell>
          <cell r="AS164">
            <v>3.2086666323695856</v>
          </cell>
          <cell r="AT164">
            <v>2.8156313351777849</v>
          </cell>
          <cell r="AU164">
            <v>2.8499883673469388</v>
          </cell>
          <cell r="AV164">
            <v>2.6476999999999999</v>
          </cell>
          <cell r="AW164">
            <v>3.3367164556962021</v>
          </cell>
          <cell r="AX164">
            <v>3.5041000000000002</v>
          </cell>
          <cell r="AZ164">
            <v>68</v>
          </cell>
        </row>
        <row r="165">
          <cell r="D165">
            <v>44197</v>
          </cell>
          <cell r="E165">
            <v>39.504899999999999</v>
          </cell>
          <cell r="F165">
            <v>30.164950000000001</v>
          </cell>
          <cell r="G165">
            <v>34.255099999999999</v>
          </cell>
          <cell r="H165">
            <v>37.248600000000003</v>
          </cell>
          <cell r="I165">
            <v>0</v>
          </cell>
          <cell r="J165">
            <v>29.664950000000001</v>
          </cell>
          <cell r="K165">
            <v>28.164950000000001</v>
          </cell>
          <cell r="L165">
            <v>33.921149999999997</v>
          </cell>
          <cell r="M165">
            <v>33.042200000000001</v>
          </cell>
          <cell r="N165">
            <v>28.553699999999999</v>
          </cell>
          <cell r="O165">
            <v>28.145700000000001</v>
          </cell>
          <cell r="P165">
            <v>32.420900000000003</v>
          </cell>
          <cell r="Q165">
            <v>0</v>
          </cell>
          <cell r="R165">
            <v>28.053699999999999</v>
          </cell>
          <cell r="S165">
            <v>26.553699999999999</v>
          </cell>
          <cell r="T165">
            <v>33.073099999999997</v>
          </cell>
          <cell r="U165">
            <v>36.516769892473121</v>
          </cell>
          <cell r="V165">
            <v>29.419963440860215</v>
          </cell>
          <cell r="W165">
            <v>31.430323655913977</v>
          </cell>
          <cell r="X165">
            <v>0</v>
          </cell>
          <cell r="Y165">
            <v>0</v>
          </cell>
          <cell r="Z165">
            <v>28.919963440860215</v>
          </cell>
          <cell r="AA165">
            <v>0</v>
          </cell>
          <cell r="AB165">
            <v>0</v>
          </cell>
          <cell r="AC165">
            <v>2.9239999999999999</v>
          </cell>
          <cell r="AD165">
            <v>2.9689999999999999</v>
          </cell>
          <cell r="AE165">
            <v>2.7303000000000002</v>
          </cell>
          <cell r="AF165">
            <v>2.879</v>
          </cell>
          <cell r="AG165">
            <v>3.1240000000000001</v>
          </cell>
          <cell r="AH165">
            <v>2.2265000000000001</v>
          </cell>
          <cell r="AI165">
            <v>3.1164999999999998</v>
          </cell>
          <cell r="AJ165">
            <v>3.0181</v>
          </cell>
          <cell r="AK165">
            <v>3.1856</v>
          </cell>
          <cell r="AL165">
            <v>2.9980000000000002</v>
          </cell>
          <cell r="AM165">
            <v>3.2355999999999998</v>
          </cell>
          <cell r="AN165">
            <v>2.9971999999999999</v>
          </cell>
          <cell r="AO165">
            <v>2.918707031453863</v>
          </cell>
          <cell r="AP165">
            <v>2.9682136295011734</v>
          </cell>
          <cell r="AQ165">
            <v>2.7962607594936708</v>
          </cell>
          <cell r="AR165">
            <v>2.9868303794756712</v>
          </cell>
          <cell r="AS165">
            <v>3.2112389134684642</v>
          </cell>
          <cell r="AT165">
            <v>2.9385947535608157</v>
          </cell>
          <cell r="AU165">
            <v>2.9724373469387753</v>
          </cell>
          <cell r="AV165">
            <v>2.7452999999999999</v>
          </cell>
          <cell r="AW165">
            <v>3.037982278481012</v>
          </cell>
          <cell r="AX165">
            <v>3.1905999999999999</v>
          </cell>
          <cell r="AZ165">
            <v>69</v>
          </cell>
        </row>
        <row r="166">
          <cell r="D166">
            <v>44228</v>
          </cell>
          <cell r="E166">
            <v>33.977899999999998</v>
          </cell>
          <cell r="F166">
            <v>29.725000000000001</v>
          </cell>
          <cell r="G166">
            <v>29.234249999999999</v>
          </cell>
          <cell r="H166">
            <v>33.776850000000003</v>
          </cell>
          <cell r="I166">
            <v>0</v>
          </cell>
          <cell r="J166">
            <v>29.725000000000001</v>
          </cell>
          <cell r="K166">
            <v>27.725000000000001</v>
          </cell>
          <cell r="L166">
            <v>32.488500000000002</v>
          </cell>
          <cell r="M166">
            <v>30.607900000000001</v>
          </cell>
          <cell r="N166">
            <v>27.09695</v>
          </cell>
          <cell r="O166">
            <v>25.855350000000001</v>
          </cell>
          <cell r="P166">
            <v>30.92015</v>
          </cell>
          <cell r="Q166">
            <v>0</v>
          </cell>
          <cell r="R166">
            <v>26.59695</v>
          </cell>
          <cell r="S166">
            <v>25.09695</v>
          </cell>
          <cell r="T166">
            <v>32.424349999999997</v>
          </cell>
          <cell r="U166">
            <v>32.533614285714279</v>
          </cell>
          <cell r="V166">
            <v>28.598692857142858</v>
          </cell>
          <cell r="W166">
            <v>27.786149999999999</v>
          </cell>
          <cell r="X166">
            <v>0</v>
          </cell>
          <cell r="Y166">
            <v>0</v>
          </cell>
          <cell r="Z166">
            <v>28.384407142857143</v>
          </cell>
          <cell r="AA166">
            <v>0</v>
          </cell>
          <cell r="AB166">
            <v>0</v>
          </cell>
          <cell r="AC166">
            <v>2.9159999999999999</v>
          </cell>
          <cell r="AD166">
            <v>2.8159999999999998</v>
          </cell>
          <cell r="AE166">
            <v>2.7448000000000001</v>
          </cell>
          <cell r="AF166">
            <v>2.8410000000000002</v>
          </cell>
          <cell r="AG166">
            <v>3.0960000000000001</v>
          </cell>
          <cell r="AH166">
            <v>2.2435</v>
          </cell>
          <cell r="AI166">
            <v>3.0735000000000001</v>
          </cell>
          <cell r="AJ166">
            <v>3.0099</v>
          </cell>
          <cell r="AK166">
            <v>3.1774</v>
          </cell>
          <cell r="AL166">
            <v>2.99</v>
          </cell>
          <cell r="AM166">
            <v>3.2273999999999998</v>
          </cell>
          <cell r="AN166">
            <v>2.9891000000000001</v>
          </cell>
          <cell r="AO166">
            <v>2.9106779662377811</v>
          </cell>
          <cell r="AP166">
            <v>2.9600528623890647</v>
          </cell>
          <cell r="AQ166">
            <v>2.8109443037974682</v>
          </cell>
          <cell r="AR166">
            <v>2.9786696123635625</v>
          </cell>
          <cell r="AS166">
            <v>3.1721402407655113</v>
          </cell>
          <cell r="AT166">
            <v>2.9483293575161391</v>
          </cell>
          <cell r="AU166">
            <v>2.9642740816326532</v>
          </cell>
          <cell r="AV166">
            <v>2.7597999999999998</v>
          </cell>
          <cell r="AW166">
            <v>2.8830455696202528</v>
          </cell>
          <cell r="AX166">
            <v>3.028</v>
          </cell>
          <cell r="AZ166">
            <v>70</v>
          </cell>
        </row>
        <row r="167">
          <cell r="D167">
            <v>44256</v>
          </cell>
          <cell r="E167">
            <v>28.369800000000001</v>
          </cell>
          <cell r="F167">
            <v>26.573350000000001</v>
          </cell>
          <cell r="G167">
            <v>23.815950000000001</v>
          </cell>
          <cell r="H167">
            <v>29.023849999999999</v>
          </cell>
          <cell r="I167">
            <v>0</v>
          </cell>
          <cell r="J167">
            <v>26.573350000000001</v>
          </cell>
          <cell r="K167">
            <v>24.573350000000001</v>
          </cell>
          <cell r="L167">
            <v>31.906549999999999</v>
          </cell>
          <cell r="M167">
            <v>25.941500000000001</v>
          </cell>
          <cell r="N167">
            <v>25.514250000000001</v>
          </cell>
          <cell r="O167">
            <v>21.149699999999999</v>
          </cell>
          <cell r="P167">
            <v>27.033799999999999</v>
          </cell>
          <cell r="Q167">
            <v>0</v>
          </cell>
          <cell r="R167">
            <v>25.014250000000001</v>
          </cell>
          <cell r="S167">
            <v>23.514250000000001</v>
          </cell>
          <cell r="T167">
            <v>31.269749999999998</v>
          </cell>
          <cell r="U167">
            <v>27.353378331090177</v>
          </cell>
          <cell r="V167">
            <v>26.130038963660834</v>
          </cell>
          <cell r="W167">
            <v>22.699928802153433</v>
          </cell>
          <cell r="X167">
            <v>0</v>
          </cell>
          <cell r="Y167">
            <v>0</v>
          </cell>
          <cell r="Z167">
            <v>25.920752288021536</v>
          </cell>
          <cell r="AA167">
            <v>0</v>
          </cell>
          <cell r="AB167">
            <v>0</v>
          </cell>
          <cell r="AC167">
            <v>2.8285</v>
          </cell>
          <cell r="AD167">
            <v>2.7160000000000002</v>
          </cell>
          <cell r="AE167">
            <v>2.6585000000000001</v>
          </cell>
          <cell r="AF167">
            <v>2.786</v>
          </cell>
          <cell r="AG167">
            <v>3.0310000000000001</v>
          </cell>
          <cell r="AH167">
            <v>2.1735000000000002</v>
          </cell>
          <cell r="AI167">
            <v>3.0059999999999998</v>
          </cell>
          <cell r="AJ167">
            <v>2.9207000000000001</v>
          </cell>
          <cell r="AK167">
            <v>3.0872999999999999</v>
          </cell>
          <cell r="AL167">
            <v>2.9016999999999999</v>
          </cell>
          <cell r="AM167">
            <v>3.1373000000000002</v>
          </cell>
          <cell r="AN167">
            <v>2.9005000000000001</v>
          </cell>
          <cell r="AO167">
            <v>2.8228600654368816</v>
          </cell>
          <cell r="AP167">
            <v>2.8707944721003775</v>
          </cell>
          <cell r="AQ167">
            <v>2.7235518987341769</v>
          </cell>
          <cell r="AR167">
            <v>2.8894112220748753</v>
          </cell>
          <cell r="AS167">
            <v>3.1155500565901844</v>
          </cell>
          <cell r="AT167">
            <v>2.8535450558458861</v>
          </cell>
          <cell r="AU167">
            <v>2.8749883673469387</v>
          </cell>
          <cell r="AV167">
            <v>2.6735000000000002</v>
          </cell>
          <cell r="AW167">
            <v>2.781779746835443</v>
          </cell>
          <cell r="AX167">
            <v>2.9218000000000002</v>
          </cell>
          <cell r="AZ167">
            <v>71</v>
          </cell>
        </row>
        <row r="168">
          <cell r="D168">
            <v>44287</v>
          </cell>
          <cell r="E168">
            <v>26.9434</v>
          </cell>
          <cell r="F168">
            <v>25.1693</v>
          </cell>
          <cell r="G168">
            <v>22.33015</v>
          </cell>
          <cell r="H168">
            <v>25.452549999999999</v>
          </cell>
          <cell r="I168">
            <v>0</v>
          </cell>
          <cell r="J168">
            <v>23.6693</v>
          </cell>
          <cell r="K168">
            <v>23.1693</v>
          </cell>
          <cell r="L168">
            <v>29.0318</v>
          </cell>
          <cell r="M168">
            <v>21.299700000000001</v>
          </cell>
          <cell r="N168">
            <v>22.009399999999999</v>
          </cell>
          <cell r="O168">
            <v>16.378150000000002</v>
          </cell>
          <cell r="P168">
            <v>21.947949999999999</v>
          </cell>
          <cell r="Q168">
            <v>0</v>
          </cell>
          <cell r="R168">
            <v>21.259399999999999</v>
          </cell>
          <cell r="S168">
            <v>20.009399999999999</v>
          </cell>
          <cell r="T168">
            <v>27.793399999999998</v>
          </cell>
          <cell r="U168">
            <v>24.560504444444447</v>
          </cell>
          <cell r="V168">
            <v>23.83512</v>
          </cell>
          <cell r="W168">
            <v>19.817083333333336</v>
          </cell>
          <cell r="X168">
            <v>0</v>
          </cell>
          <cell r="Y168">
            <v>0</v>
          </cell>
          <cell r="Z168">
            <v>22.651786666666666</v>
          </cell>
          <cell r="AA168">
            <v>0</v>
          </cell>
          <cell r="AB168">
            <v>0</v>
          </cell>
          <cell r="AC168">
            <v>2.3835000000000002</v>
          </cell>
          <cell r="AD168">
            <v>1.6735</v>
          </cell>
          <cell r="AE168">
            <v>2.2410000000000001</v>
          </cell>
          <cell r="AF168">
            <v>2.3984999999999999</v>
          </cell>
          <cell r="AG168">
            <v>2.7210000000000001</v>
          </cell>
          <cell r="AH168">
            <v>1.841</v>
          </cell>
          <cell r="AI168">
            <v>2.4009999999999998</v>
          </cell>
          <cell r="AJ168">
            <v>2.4668000000000001</v>
          </cell>
          <cell r="AK168">
            <v>2.6293000000000002</v>
          </cell>
          <cell r="AL168">
            <v>2.4527000000000001</v>
          </cell>
          <cell r="AM168">
            <v>2.6793</v>
          </cell>
          <cell r="AN168">
            <v>2.4497</v>
          </cell>
          <cell r="AO168">
            <v>2.3762433127923086</v>
          </cell>
          <cell r="AP168">
            <v>2.4168518014893405</v>
          </cell>
          <cell r="AQ168">
            <v>2.3007670886075946</v>
          </cell>
          <cell r="AR168">
            <v>2.4354685514638379</v>
          </cell>
          <cell r="AS168">
            <v>2.7168464862640191</v>
          </cell>
          <cell r="AT168">
            <v>2.3975557126754787</v>
          </cell>
          <cell r="AU168">
            <v>2.4209067346938777</v>
          </cell>
          <cell r="AV168">
            <v>2.2559999999999998</v>
          </cell>
          <cell r="AW168">
            <v>1.7260835443037974</v>
          </cell>
          <cell r="AX168">
            <v>1.8140000000000001</v>
          </cell>
          <cell r="AZ168">
            <v>72</v>
          </cell>
        </row>
        <row r="169">
          <cell r="D169">
            <v>44317</v>
          </cell>
          <cell r="E169">
            <v>26.290299999999998</v>
          </cell>
          <cell r="F169">
            <v>26.579650000000001</v>
          </cell>
          <cell r="G169">
            <v>21.363099999999999</v>
          </cell>
          <cell r="H169">
            <v>25.1799</v>
          </cell>
          <cell r="I169">
            <v>0</v>
          </cell>
          <cell r="J169">
            <v>26.579650000000001</v>
          </cell>
          <cell r="K169">
            <v>25.079650000000001</v>
          </cell>
          <cell r="L169">
            <v>30.454049999999999</v>
          </cell>
          <cell r="M169">
            <v>17.648900000000001</v>
          </cell>
          <cell r="N169">
            <v>23.570250000000001</v>
          </cell>
          <cell r="O169">
            <v>13.207549999999999</v>
          </cell>
          <cell r="P169">
            <v>19.985250000000001</v>
          </cell>
          <cell r="Q169">
            <v>0</v>
          </cell>
          <cell r="R169">
            <v>23.570250000000001</v>
          </cell>
          <cell r="S169">
            <v>21.570250000000001</v>
          </cell>
          <cell r="T169">
            <v>27.04935</v>
          </cell>
          <cell r="U169">
            <v>22.294813978494627</v>
          </cell>
          <cell r="V169">
            <v>25.188206989247313</v>
          </cell>
          <cell r="W169">
            <v>17.592254301075272</v>
          </cell>
          <cell r="X169">
            <v>0</v>
          </cell>
          <cell r="Y169">
            <v>0</v>
          </cell>
          <cell r="Z169">
            <v>25.188206989247313</v>
          </cell>
          <cell r="AA169">
            <v>0</v>
          </cell>
          <cell r="AB169">
            <v>0</v>
          </cell>
          <cell r="AC169">
            <v>2.2909999999999999</v>
          </cell>
          <cell r="AD169">
            <v>1.6535</v>
          </cell>
          <cell r="AE169">
            <v>2.2134999999999998</v>
          </cell>
          <cell r="AF169">
            <v>2.3809999999999998</v>
          </cell>
          <cell r="AG169">
            <v>2.706</v>
          </cell>
          <cell r="AH169">
            <v>1.8160000000000001</v>
          </cell>
          <cell r="AI169">
            <v>2.4260000000000002</v>
          </cell>
          <cell r="AJ169">
            <v>2.3725000000000001</v>
          </cell>
          <cell r="AK169">
            <v>2.5341</v>
          </cell>
          <cell r="AL169">
            <v>2.3593000000000002</v>
          </cell>
          <cell r="AM169">
            <v>2.5840999999999998</v>
          </cell>
          <cell r="AN169">
            <v>2.3559999999999999</v>
          </cell>
          <cell r="AO169">
            <v>2.2834072462313575</v>
          </cell>
          <cell r="AP169">
            <v>2.3224929317555851</v>
          </cell>
          <cell r="AQ169">
            <v>2.2729189873417717</v>
          </cell>
          <cell r="AR169">
            <v>2.3411096817300829</v>
          </cell>
          <cell r="AS169">
            <v>2.6988405185718696</v>
          </cell>
          <cell r="AT169">
            <v>2.3027714110052258</v>
          </cell>
          <cell r="AU169">
            <v>2.3265189795918366</v>
          </cell>
          <cell r="AV169">
            <v>2.2284999999999999</v>
          </cell>
          <cell r="AW169">
            <v>1.7058303797468353</v>
          </cell>
          <cell r="AX169">
            <v>1.7927999999999999</v>
          </cell>
          <cell r="AZ169">
            <v>73</v>
          </cell>
        </row>
        <row r="170">
          <cell r="D170">
            <v>44348</v>
          </cell>
          <cell r="E170">
            <v>26.199300000000001</v>
          </cell>
          <cell r="F170">
            <v>31.216899999999999</v>
          </cell>
          <cell r="G170">
            <v>21.6126</v>
          </cell>
          <cell r="H170">
            <v>26.6066</v>
          </cell>
          <cell r="I170">
            <v>0</v>
          </cell>
          <cell r="J170">
            <v>30.466899999999999</v>
          </cell>
          <cell r="K170">
            <v>29.466899999999999</v>
          </cell>
          <cell r="L170">
            <v>32.7744</v>
          </cell>
          <cell r="M170">
            <v>16.766999999999999</v>
          </cell>
          <cell r="N170">
            <v>24.603999999999999</v>
          </cell>
          <cell r="O170">
            <v>11.850250000000001</v>
          </cell>
          <cell r="P170">
            <v>19.74295</v>
          </cell>
          <cell r="Q170">
            <v>0</v>
          </cell>
          <cell r="R170">
            <v>24.103999999999999</v>
          </cell>
          <cell r="S170">
            <v>23.103999999999999</v>
          </cell>
          <cell r="T170">
            <v>28.9697</v>
          </cell>
          <cell r="U170">
            <v>22.216773333333336</v>
          </cell>
          <cell r="V170">
            <v>28.424786666666666</v>
          </cell>
          <cell r="W170">
            <v>17.490718888888889</v>
          </cell>
          <cell r="X170">
            <v>0</v>
          </cell>
          <cell r="Y170">
            <v>0</v>
          </cell>
          <cell r="Z170">
            <v>27.78034222222222</v>
          </cell>
          <cell r="AA170">
            <v>0</v>
          </cell>
          <cell r="AB170">
            <v>0</v>
          </cell>
          <cell r="AC170">
            <v>2.3315000000000001</v>
          </cell>
          <cell r="AD170">
            <v>1.6865000000000001</v>
          </cell>
          <cell r="AE170">
            <v>2.2477999999999998</v>
          </cell>
          <cell r="AF170">
            <v>2.4115000000000002</v>
          </cell>
          <cell r="AG170">
            <v>2.734</v>
          </cell>
          <cell r="AH170">
            <v>1.8414999999999999</v>
          </cell>
          <cell r="AI170">
            <v>2.4590000000000001</v>
          </cell>
          <cell r="AJ170">
            <v>2.4138000000000002</v>
          </cell>
          <cell r="AK170">
            <v>2.5758000000000001</v>
          </cell>
          <cell r="AL170">
            <v>2.4001999999999999</v>
          </cell>
          <cell r="AM170">
            <v>2.6257999999999999</v>
          </cell>
          <cell r="AN170">
            <v>2.3971</v>
          </cell>
          <cell r="AO170">
            <v>2.3240543888877743</v>
          </cell>
          <cell r="AP170">
            <v>2.3638068152606349</v>
          </cell>
          <cell r="AQ170">
            <v>2.3076531645569616</v>
          </cell>
          <cell r="AR170">
            <v>2.3824235652351327</v>
          </cell>
          <cell r="AS170">
            <v>2.7302223479781875</v>
          </cell>
          <cell r="AT170">
            <v>2.3442715647094992</v>
          </cell>
          <cell r="AU170">
            <v>2.3678455102040816</v>
          </cell>
          <cell r="AV170">
            <v>2.2627000000000002</v>
          </cell>
          <cell r="AW170">
            <v>1.7392481012658227</v>
          </cell>
          <cell r="AX170">
            <v>1.8278000000000001</v>
          </cell>
          <cell r="AZ170">
            <v>74</v>
          </cell>
        </row>
        <row r="171">
          <cell r="D171">
            <v>44378</v>
          </cell>
          <cell r="E171">
            <v>34.257399999999997</v>
          </cell>
          <cell r="F171">
            <v>40.8904</v>
          </cell>
          <cell r="G171">
            <v>29.7438</v>
          </cell>
          <cell r="H171">
            <v>34.135899999999999</v>
          </cell>
          <cell r="I171">
            <v>0</v>
          </cell>
          <cell r="J171">
            <v>44.3904</v>
          </cell>
          <cell r="K171">
            <v>44.6404</v>
          </cell>
          <cell r="L171">
            <v>40.262099999999997</v>
          </cell>
          <cell r="M171">
            <v>23.937899999999999</v>
          </cell>
          <cell r="N171">
            <v>28.9145</v>
          </cell>
          <cell r="O171">
            <v>19.515550000000001</v>
          </cell>
          <cell r="P171">
            <v>26.24635</v>
          </cell>
          <cell r="Q171">
            <v>0</v>
          </cell>
          <cell r="R171">
            <v>29.4145</v>
          </cell>
          <cell r="S171">
            <v>29.9145</v>
          </cell>
          <cell r="T171">
            <v>30.988199999999999</v>
          </cell>
          <cell r="U171">
            <v>29.707943010752686</v>
          </cell>
          <cell r="V171">
            <v>35.610702150537634</v>
          </cell>
          <cell r="W171">
            <v>25.234571505376344</v>
          </cell>
          <cell r="X171">
            <v>0</v>
          </cell>
          <cell r="Y171">
            <v>0</v>
          </cell>
          <cell r="Z171">
            <v>37.788121505376346</v>
          </cell>
          <cell r="AA171">
            <v>0</v>
          </cell>
          <cell r="AB171">
            <v>0</v>
          </cell>
          <cell r="AC171">
            <v>2.3734999999999999</v>
          </cell>
          <cell r="AD171">
            <v>1.8759999999999999</v>
          </cell>
          <cell r="AE171">
            <v>2.2934999999999999</v>
          </cell>
          <cell r="AF171">
            <v>2.4510000000000001</v>
          </cell>
          <cell r="AG171">
            <v>2.766</v>
          </cell>
          <cell r="AH171">
            <v>1.861</v>
          </cell>
          <cell r="AI171">
            <v>2.7084999999999999</v>
          </cell>
          <cell r="AJ171">
            <v>2.4565999999999999</v>
          </cell>
          <cell r="AK171">
            <v>2.6190000000000002</v>
          </cell>
          <cell r="AL171">
            <v>2.4426000000000001</v>
          </cell>
          <cell r="AM171">
            <v>2.669</v>
          </cell>
          <cell r="AN171">
            <v>2.4396</v>
          </cell>
          <cell r="AO171">
            <v>2.3662069812722053</v>
          </cell>
          <cell r="AP171">
            <v>2.4066508425992046</v>
          </cell>
          <cell r="AQ171">
            <v>2.3539316455696198</v>
          </cell>
          <cell r="AR171">
            <v>2.4252675925737024</v>
          </cell>
          <cell r="AS171">
            <v>2.7708643893404674</v>
          </cell>
          <cell r="AT171">
            <v>2.3873087611435597</v>
          </cell>
          <cell r="AU171">
            <v>2.4107026530612243</v>
          </cell>
          <cell r="AV171">
            <v>2.3085</v>
          </cell>
          <cell r="AW171">
            <v>1.9311468354430377</v>
          </cell>
          <cell r="AX171">
            <v>2.0291999999999999</v>
          </cell>
          <cell r="AZ171">
            <v>75</v>
          </cell>
        </row>
        <row r="172">
          <cell r="D172">
            <v>44409</v>
          </cell>
          <cell r="E172">
            <v>38.359900000000003</v>
          </cell>
          <cell r="F172">
            <v>39.676049999999996</v>
          </cell>
          <cell r="G172">
            <v>33.693449999999999</v>
          </cell>
          <cell r="H172">
            <v>37.035249999999998</v>
          </cell>
          <cell r="I172">
            <v>0</v>
          </cell>
          <cell r="J172">
            <v>42.676049999999996</v>
          </cell>
          <cell r="K172">
            <v>42.926049999999996</v>
          </cell>
          <cell r="L172">
            <v>39.995249999999999</v>
          </cell>
          <cell r="M172">
            <v>28.4908</v>
          </cell>
          <cell r="N172">
            <v>29.3218</v>
          </cell>
          <cell r="O172">
            <v>24.068549999999998</v>
          </cell>
          <cell r="P172">
            <v>29.323149999999998</v>
          </cell>
          <cell r="Q172">
            <v>0</v>
          </cell>
          <cell r="R172">
            <v>29.8218</v>
          </cell>
          <cell r="S172">
            <v>29.8218</v>
          </cell>
          <cell r="T172">
            <v>30.6938</v>
          </cell>
          <cell r="U172">
            <v>34.009006451612905</v>
          </cell>
          <cell r="V172">
            <v>35.11127311827957</v>
          </cell>
          <cell r="W172">
            <v>29.450214516129034</v>
          </cell>
          <cell r="X172">
            <v>0</v>
          </cell>
          <cell r="Y172">
            <v>0</v>
          </cell>
          <cell r="Z172">
            <v>37.009122580645155</v>
          </cell>
          <cell r="AA172">
            <v>0</v>
          </cell>
          <cell r="AB172">
            <v>0</v>
          </cell>
          <cell r="AC172">
            <v>2.3975</v>
          </cell>
          <cell r="AD172">
            <v>1.905</v>
          </cell>
          <cell r="AE172">
            <v>2.3262</v>
          </cell>
          <cell r="AF172">
            <v>2.5099999999999998</v>
          </cell>
          <cell r="AG172">
            <v>2.79</v>
          </cell>
          <cell r="AH172">
            <v>1.885</v>
          </cell>
          <cell r="AI172">
            <v>2.7225000000000001</v>
          </cell>
          <cell r="AJ172">
            <v>2.4811000000000001</v>
          </cell>
          <cell r="AK172">
            <v>2.6436999999999999</v>
          </cell>
          <cell r="AL172">
            <v>2.4668000000000001</v>
          </cell>
          <cell r="AM172">
            <v>2.6937000000000002</v>
          </cell>
          <cell r="AN172">
            <v>2.4639000000000002</v>
          </cell>
          <cell r="AO172">
            <v>2.390294176920452</v>
          </cell>
          <cell r="AP172">
            <v>2.4311331439355301</v>
          </cell>
          <cell r="AQ172">
            <v>2.3870455696202528</v>
          </cell>
          <cell r="AR172">
            <v>2.449749893910028</v>
          </cell>
          <cell r="AS172">
            <v>2.8315702232739994</v>
          </cell>
          <cell r="AT172">
            <v>2.4119014448201659</v>
          </cell>
          <cell r="AU172">
            <v>2.4351924489795915</v>
          </cell>
          <cell r="AV172">
            <v>2.3412000000000002</v>
          </cell>
          <cell r="AW172">
            <v>1.9605139240506326</v>
          </cell>
          <cell r="AX172">
            <v>2.06</v>
          </cell>
          <cell r="AZ172">
            <v>76</v>
          </cell>
        </row>
        <row r="173">
          <cell r="D173">
            <v>44440</v>
          </cell>
          <cell r="E173">
            <v>34.685000000000002</v>
          </cell>
          <cell r="F173">
            <v>35.9</v>
          </cell>
          <cell r="G173">
            <v>32.57</v>
          </cell>
          <cell r="H173">
            <v>34.282200000000003</v>
          </cell>
          <cell r="I173">
            <v>0</v>
          </cell>
          <cell r="J173">
            <v>38.4</v>
          </cell>
          <cell r="K173">
            <v>38.65</v>
          </cell>
          <cell r="L173">
            <v>38.9</v>
          </cell>
          <cell r="M173">
            <v>27.614999999999998</v>
          </cell>
          <cell r="N173">
            <v>28.245000000000001</v>
          </cell>
          <cell r="O173">
            <v>27.427499999999998</v>
          </cell>
          <cell r="P173">
            <v>28.58</v>
          </cell>
          <cell r="Q173">
            <v>0</v>
          </cell>
          <cell r="R173">
            <v>26.745000000000001</v>
          </cell>
          <cell r="S173">
            <v>26.245000000000001</v>
          </cell>
          <cell r="T173">
            <v>29.995000000000001</v>
          </cell>
          <cell r="U173">
            <v>31.542777777777776</v>
          </cell>
          <cell r="V173">
            <v>32.497777777777777</v>
          </cell>
          <cell r="W173">
            <v>30.284444444444443</v>
          </cell>
          <cell r="X173">
            <v>0</v>
          </cell>
          <cell r="Y173">
            <v>0</v>
          </cell>
          <cell r="Z173">
            <v>33.22</v>
          </cell>
          <cell r="AA173">
            <v>0</v>
          </cell>
          <cell r="AB173">
            <v>0</v>
          </cell>
          <cell r="AC173">
            <v>2.415</v>
          </cell>
          <cell r="AD173">
            <v>1.9375</v>
          </cell>
          <cell r="AE173">
            <v>2.3525</v>
          </cell>
          <cell r="AF173">
            <v>2.4950000000000001</v>
          </cell>
          <cell r="AG173">
            <v>2.7949999999999999</v>
          </cell>
          <cell r="AH173">
            <v>1.9175</v>
          </cell>
          <cell r="AI173">
            <v>2.5449999999999999</v>
          </cell>
          <cell r="AJ173">
            <v>2.4990000000000001</v>
          </cell>
          <cell r="AK173">
            <v>2.6617000000000002</v>
          </cell>
          <cell r="AL173">
            <v>2.4845000000000002</v>
          </cell>
          <cell r="AM173">
            <v>2.7117</v>
          </cell>
          <cell r="AN173">
            <v>2.4815999999999998</v>
          </cell>
          <cell r="AO173">
            <v>2.4078577570806323</v>
          </cell>
          <cell r="AP173">
            <v>2.4489848219932675</v>
          </cell>
          <cell r="AQ173">
            <v>2.4136784810126581</v>
          </cell>
          <cell r="AR173">
            <v>2.4676015719677653</v>
          </cell>
          <cell r="AS173">
            <v>2.8161365366807289</v>
          </cell>
          <cell r="AT173">
            <v>2.4298336100010247</v>
          </cell>
          <cell r="AU173">
            <v>2.4530495918367348</v>
          </cell>
          <cell r="AV173">
            <v>2.3675000000000002</v>
          </cell>
          <cell r="AW173">
            <v>1.9934253164556961</v>
          </cell>
          <cell r="AX173">
            <v>2.0945</v>
          </cell>
          <cell r="AZ173">
            <v>77</v>
          </cell>
        </row>
        <row r="174">
          <cell r="D174">
            <v>44470</v>
          </cell>
          <cell r="E174">
            <v>31.204999999999998</v>
          </cell>
          <cell r="F174">
            <v>28.495000000000001</v>
          </cell>
          <cell r="G174">
            <v>27.715</v>
          </cell>
          <cell r="H174">
            <v>31.752500000000001</v>
          </cell>
          <cell r="I174">
            <v>0</v>
          </cell>
          <cell r="J174">
            <v>27.995000000000001</v>
          </cell>
          <cell r="K174">
            <v>28.495000000000001</v>
          </cell>
          <cell r="L174">
            <v>31.745000000000001</v>
          </cell>
          <cell r="M174">
            <v>28.21</v>
          </cell>
          <cell r="N174">
            <v>26.52</v>
          </cell>
          <cell r="O174">
            <v>23.1</v>
          </cell>
          <cell r="P174">
            <v>28.432200000000002</v>
          </cell>
          <cell r="Q174">
            <v>0</v>
          </cell>
          <cell r="R174">
            <v>26.02</v>
          </cell>
          <cell r="S174">
            <v>24.52</v>
          </cell>
          <cell r="T174">
            <v>31.37</v>
          </cell>
          <cell r="U174">
            <v>29.884623655913977</v>
          </cell>
          <cell r="V174">
            <v>27.624301075268818</v>
          </cell>
          <cell r="W174">
            <v>25.680430107526881</v>
          </cell>
          <cell r="X174">
            <v>0</v>
          </cell>
          <cell r="Y174">
            <v>0</v>
          </cell>
          <cell r="Z174">
            <v>27.124301075268821</v>
          </cell>
          <cell r="AA174">
            <v>0</v>
          </cell>
          <cell r="AB174">
            <v>0</v>
          </cell>
          <cell r="AC174">
            <v>2.4304999999999999</v>
          </cell>
          <cell r="AD174">
            <v>2.4830000000000001</v>
          </cell>
          <cell r="AE174">
            <v>2.3704999999999998</v>
          </cell>
          <cell r="AF174">
            <v>2.4980000000000002</v>
          </cell>
          <cell r="AG174">
            <v>2.823</v>
          </cell>
          <cell r="AH174">
            <v>1.948</v>
          </cell>
          <cell r="AI174">
            <v>2.4704999999999999</v>
          </cell>
          <cell r="AJ174">
            <v>2.5148000000000001</v>
          </cell>
          <cell r="AK174">
            <v>2.6777000000000002</v>
          </cell>
          <cell r="AL174">
            <v>2.5001000000000002</v>
          </cell>
          <cell r="AM174">
            <v>2.7277</v>
          </cell>
          <cell r="AN174">
            <v>2.4973000000000001</v>
          </cell>
          <cell r="AO174">
            <v>2.4234140709367917</v>
          </cell>
          <cell r="AP174">
            <v>2.464796308272978</v>
          </cell>
          <cell r="AQ174">
            <v>2.4319063291139238</v>
          </cell>
          <cell r="AR174">
            <v>2.4834130582474754</v>
          </cell>
          <cell r="AS174">
            <v>2.8192232739993832</v>
          </cell>
          <cell r="AT174">
            <v>2.4457163848754995</v>
          </cell>
          <cell r="AU174">
            <v>2.4688659183673471</v>
          </cell>
          <cell r="AV174">
            <v>2.3855</v>
          </cell>
          <cell r="AW174">
            <v>2.5458303797468353</v>
          </cell>
          <cell r="AX174">
            <v>2.6741999999999999</v>
          </cell>
          <cell r="AZ174">
            <v>78</v>
          </cell>
        </row>
        <row r="175">
          <cell r="D175">
            <v>44501</v>
          </cell>
          <cell r="E175">
            <v>32.914999999999999</v>
          </cell>
          <cell r="F175">
            <v>28.2425</v>
          </cell>
          <cell r="G175">
            <v>29.245000000000001</v>
          </cell>
          <cell r="H175">
            <v>33.391199999999998</v>
          </cell>
          <cell r="I175">
            <v>0</v>
          </cell>
          <cell r="J175">
            <v>27.7425</v>
          </cell>
          <cell r="K175">
            <v>26.7425</v>
          </cell>
          <cell r="L175">
            <v>31.4925</v>
          </cell>
          <cell r="M175">
            <v>28.68</v>
          </cell>
          <cell r="N175">
            <v>25.8</v>
          </cell>
          <cell r="O175">
            <v>26.11</v>
          </cell>
          <cell r="P175">
            <v>28.940300000000001</v>
          </cell>
          <cell r="Q175">
            <v>0</v>
          </cell>
          <cell r="R175">
            <v>25.3</v>
          </cell>
          <cell r="S175">
            <v>24.3</v>
          </cell>
          <cell r="T175">
            <v>30.65</v>
          </cell>
          <cell r="U175">
            <v>31.029514563106797</v>
          </cell>
          <cell r="V175">
            <v>27.155062413314841</v>
          </cell>
          <cell r="W175">
            <v>27.849251040221912</v>
          </cell>
          <cell r="X175">
            <v>0</v>
          </cell>
          <cell r="Y175">
            <v>0</v>
          </cell>
          <cell r="Z175">
            <v>26.655062413314841</v>
          </cell>
          <cell r="AA175">
            <v>0</v>
          </cell>
          <cell r="AB175">
            <v>0</v>
          </cell>
          <cell r="AC175">
            <v>2.6835</v>
          </cell>
          <cell r="AD175">
            <v>2.8159999999999998</v>
          </cell>
          <cell r="AE175">
            <v>2.5510000000000002</v>
          </cell>
          <cell r="AF175">
            <v>2.7734999999999999</v>
          </cell>
          <cell r="AG175">
            <v>2.9009999999999998</v>
          </cell>
          <cell r="AH175">
            <v>2.0485000000000002</v>
          </cell>
          <cell r="AI175">
            <v>2.8334999999999999</v>
          </cell>
          <cell r="AJ175">
            <v>2.7728000000000002</v>
          </cell>
          <cell r="AK175">
            <v>2.9380999999999999</v>
          </cell>
          <cell r="AL175">
            <v>2.7553999999999998</v>
          </cell>
          <cell r="AM175">
            <v>2.9881000000000002</v>
          </cell>
          <cell r="AN175">
            <v>2.7536</v>
          </cell>
          <cell r="AO175">
            <v>2.6773332583953917</v>
          </cell>
          <cell r="AP175">
            <v>2.7228805681934105</v>
          </cell>
          <cell r="AQ175">
            <v>2.6146911392405063</v>
          </cell>
          <cell r="AR175">
            <v>2.7414973181679083</v>
          </cell>
          <cell r="AS175">
            <v>3.1026886510957916</v>
          </cell>
          <cell r="AT175">
            <v>2.6870320934521978</v>
          </cell>
          <cell r="AU175">
            <v>2.7270291836734692</v>
          </cell>
          <cell r="AV175">
            <v>2.5659999999999998</v>
          </cell>
          <cell r="AW175">
            <v>2.8830455696202528</v>
          </cell>
          <cell r="AX175">
            <v>3.028</v>
          </cell>
          <cell r="AZ175">
            <v>79</v>
          </cell>
        </row>
        <row r="176">
          <cell r="D176">
            <v>44531</v>
          </cell>
          <cell r="E176">
            <v>35.479999999999997</v>
          </cell>
          <cell r="F176">
            <v>30.262499999999999</v>
          </cell>
          <cell r="G176">
            <v>31.54</v>
          </cell>
          <cell r="H176">
            <v>35.457500000000003</v>
          </cell>
          <cell r="I176">
            <v>0</v>
          </cell>
          <cell r="J176">
            <v>29.762499999999999</v>
          </cell>
          <cell r="K176">
            <v>28.262499999999999</v>
          </cell>
          <cell r="L176">
            <v>33.512500000000003</v>
          </cell>
          <cell r="M176">
            <v>30.56</v>
          </cell>
          <cell r="N176">
            <v>28.68</v>
          </cell>
          <cell r="O176">
            <v>26.54</v>
          </cell>
          <cell r="P176">
            <v>31.3825</v>
          </cell>
          <cell r="Q176">
            <v>0</v>
          </cell>
          <cell r="R176">
            <v>28.18</v>
          </cell>
          <cell r="S176">
            <v>26.68</v>
          </cell>
          <cell r="T176">
            <v>33.03</v>
          </cell>
          <cell r="U176">
            <v>33.310967741935485</v>
          </cell>
          <cell r="V176">
            <v>29.564838709677421</v>
          </cell>
          <cell r="W176">
            <v>29.335698924731183</v>
          </cell>
          <cell r="X176">
            <v>0</v>
          </cell>
          <cell r="Y176">
            <v>0</v>
          </cell>
          <cell r="Z176">
            <v>29.064838709677421</v>
          </cell>
          <cell r="AA176">
            <v>0</v>
          </cell>
          <cell r="AB176">
            <v>0</v>
          </cell>
          <cell r="AC176">
            <v>2.879</v>
          </cell>
          <cell r="AD176">
            <v>3.3565</v>
          </cell>
          <cell r="AE176">
            <v>2.6926999999999999</v>
          </cell>
          <cell r="AF176">
            <v>2.9615</v>
          </cell>
          <cell r="AG176">
            <v>3.0489999999999999</v>
          </cell>
          <cell r="AH176">
            <v>2.1789999999999998</v>
          </cell>
          <cell r="AI176">
            <v>3.0114999999999998</v>
          </cell>
          <cell r="AJ176">
            <v>2.9722</v>
          </cell>
          <cell r="AK176">
            <v>3.1393</v>
          </cell>
          <cell r="AL176">
            <v>2.9525999999999999</v>
          </cell>
          <cell r="AM176">
            <v>3.1892999999999998</v>
          </cell>
          <cell r="AN176">
            <v>2.9516</v>
          </cell>
          <cell r="AO176">
            <v>2.8735435396134008</v>
          </cell>
          <cell r="AP176">
            <v>2.9223093144955627</v>
          </cell>
          <cell r="AQ176">
            <v>2.7581848101265818</v>
          </cell>
          <cell r="AR176">
            <v>2.9409260644700606</v>
          </cell>
          <cell r="AS176">
            <v>3.2961241897314539</v>
          </cell>
          <cell r="AT176">
            <v>2.892483471667179</v>
          </cell>
          <cell r="AU176">
            <v>2.9265189795918367</v>
          </cell>
          <cell r="AV176">
            <v>2.7078000000000002</v>
          </cell>
          <cell r="AW176">
            <v>3.4303873417721515</v>
          </cell>
          <cell r="AX176">
            <v>3.6023999999999998</v>
          </cell>
          <cell r="AZ176">
            <v>80</v>
          </cell>
        </row>
        <row r="177">
          <cell r="D177">
            <v>44562</v>
          </cell>
          <cell r="E177">
            <v>35.01</v>
          </cell>
          <cell r="F177">
            <v>30.99</v>
          </cell>
          <cell r="G177">
            <v>30.625</v>
          </cell>
          <cell r="H177">
            <v>34.666800000000002</v>
          </cell>
          <cell r="I177">
            <v>0</v>
          </cell>
          <cell r="J177">
            <v>30.49</v>
          </cell>
          <cell r="K177">
            <v>28.99</v>
          </cell>
          <cell r="L177">
            <v>33.54</v>
          </cell>
          <cell r="M177">
            <v>31</v>
          </cell>
          <cell r="N177">
            <v>29.82</v>
          </cell>
          <cell r="O177">
            <v>26.3</v>
          </cell>
          <cell r="P177">
            <v>31.584700000000002</v>
          </cell>
          <cell r="Q177">
            <v>0</v>
          </cell>
          <cell r="R177">
            <v>29.32</v>
          </cell>
          <cell r="S177">
            <v>27.82</v>
          </cell>
          <cell r="T177">
            <v>32.92</v>
          </cell>
          <cell r="U177">
            <v>33.155913978494624</v>
          </cell>
          <cell r="V177">
            <v>30.449032258064513</v>
          </cell>
          <cell r="W177">
            <v>28.625268817204301</v>
          </cell>
          <cell r="X177">
            <v>0</v>
          </cell>
          <cell r="Y177">
            <v>0</v>
          </cell>
          <cell r="Z177">
            <v>29.949032258064516</v>
          </cell>
          <cell r="AA177">
            <v>0</v>
          </cell>
          <cell r="AB177">
            <v>0</v>
          </cell>
          <cell r="AC177">
            <v>2.9969999999999999</v>
          </cell>
          <cell r="AD177">
            <v>2.9470000000000001</v>
          </cell>
          <cell r="AE177">
            <v>2.7831999999999999</v>
          </cell>
          <cell r="AF177">
            <v>2.9195000000000002</v>
          </cell>
          <cell r="AG177">
            <v>3.1669999999999998</v>
          </cell>
          <cell r="AH177">
            <v>2.2669999999999999</v>
          </cell>
          <cell r="AI177">
            <v>3.1945000000000001</v>
          </cell>
          <cell r="AJ177">
            <v>3.0924999999999998</v>
          </cell>
          <cell r="AK177">
            <v>3.2608000000000001</v>
          </cell>
          <cell r="AL177">
            <v>3.0716999999999999</v>
          </cell>
          <cell r="AM177">
            <v>3.3108</v>
          </cell>
          <cell r="AN177">
            <v>3.0712000000000002</v>
          </cell>
          <cell r="AO177">
            <v>2.9919722515506137</v>
          </cell>
          <cell r="AP177">
            <v>3.0426806293991642</v>
          </cell>
          <cell r="AQ177">
            <v>2.8498303797468352</v>
          </cell>
          <cell r="AR177">
            <v>3.0612973793736615</v>
          </cell>
          <cell r="AS177">
            <v>3.2529098672702959</v>
          </cell>
          <cell r="AT177">
            <v>3.0108357618608461</v>
          </cell>
          <cell r="AU177">
            <v>3.0469271428571432</v>
          </cell>
          <cell r="AV177">
            <v>2.7982</v>
          </cell>
          <cell r="AW177">
            <v>3.0157037974683543</v>
          </cell>
          <cell r="AX177">
            <v>3.1673</v>
          </cell>
          <cell r="AZ177">
            <v>81</v>
          </cell>
        </row>
        <row r="178">
          <cell r="D178">
            <v>44593</v>
          </cell>
          <cell r="E178">
            <v>34.479999999999997</v>
          </cell>
          <cell r="F178">
            <v>30.495000000000001</v>
          </cell>
          <cell r="G178">
            <v>29.92</v>
          </cell>
          <cell r="H178">
            <v>34.1096</v>
          </cell>
          <cell r="I178">
            <v>0</v>
          </cell>
          <cell r="J178">
            <v>30.495000000000001</v>
          </cell>
          <cell r="K178">
            <v>28.495000000000001</v>
          </cell>
          <cell r="L178">
            <v>33.045000000000002</v>
          </cell>
          <cell r="M178">
            <v>29.9</v>
          </cell>
          <cell r="N178">
            <v>29.092500000000001</v>
          </cell>
          <cell r="O178">
            <v>25.7</v>
          </cell>
          <cell r="P178">
            <v>30.625</v>
          </cell>
          <cell r="Q178">
            <v>0</v>
          </cell>
          <cell r="R178">
            <v>28.592500000000001</v>
          </cell>
          <cell r="S178">
            <v>27.092500000000001</v>
          </cell>
          <cell r="T178">
            <v>31.942499999999999</v>
          </cell>
          <cell r="U178">
            <v>32.517142857142851</v>
          </cell>
          <cell r="V178">
            <v>29.893928571428575</v>
          </cell>
          <cell r="W178">
            <v>28.111428571428569</v>
          </cell>
          <cell r="X178">
            <v>0</v>
          </cell>
          <cell r="Y178">
            <v>0</v>
          </cell>
          <cell r="Z178">
            <v>29.679642857142856</v>
          </cell>
          <cell r="AA178">
            <v>0</v>
          </cell>
          <cell r="AB178">
            <v>0</v>
          </cell>
          <cell r="AC178">
            <v>2.9790000000000001</v>
          </cell>
          <cell r="AD178">
            <v>2.7965</v>
          </cell>
          <cell r="AE178">
            <v>2.7728000000000002</v>
          </cell>
          <cell r="AF178">
            <v>2.8765000000000001</v>
          </cell>
          <cell r="AG178">
            <v>3.1339999999999999</v>
          </cell>
          <cell r="AH178">
            <v>2.2465000000000002</v>
          </cell>
          <cell r="AI178">
            <v>3.1364999999999998</v>
          </cell>
          <cell r="AJ178">
            <v>3.0741999999999998</v>
          </cell>
          <cell r="AK178">
            <v>3.2422</v>
          </cell>
          <cell r="AL178">
            <v>3.0535000000000001</v>
          </cell>
          <cell r="AM178">
            <v>3.2921999999999998</v>
          </cell>
          <cell r="AN178">
            <v>3.0529000000000002</v>
          </cell>
          <cell r="AO178">
            <v>2.9739068548144285</v>
          </cell>
          <cell r="AP178">
            <v>3.0243189033969196</v>
          </cell>
          <cell r="AQ178">
            <v>2.8392987341772149</v>
          </cell>
          <cell r="AR178">
            <v>3.0429356533714174</v>
          </cell>
          <cell r="AS178">
            <v>3.2086666323695856</v>
          </cell>
          <cell r="AT178">
            <v>3.0128851521672302</v>
          </cell>
          <cell r="AU178">
            <v>3.0285597959183672</v>
          </cell>
          <cell r="AV178">
            <v>2.7877999999999998</v>
          </cell>
          <cell r="AW178">
            <v>2.8632987341772149</v>
          </cell>
          <cell r="AX178">
            <v>3.0072999999999999</v>
          </cell>
          <cell r="AZ178">
            <v>82</v>
          </cell>
        </row>
        <row r="179">
          <cell r="D179">
            <v>44621</v>
          </cell>
          <cell r="E179">
            <v>32.36</v>
          </cell>
          <cell r="F179">
            <v>28.515000000000001</v>
          </cell>
          <cell r="G179">
            <v>27.805</v>
          </cell>
          <cell r="H179">
            <v>31.8811</v>
          </cell>
          <cell r="I179">
            <v>0</v>
          </cell>
          <cell r="J179">
            <v>28.515000000000001</v>
          </cell>
          <cell r="K179">
            <v>26.515000000000001</v>
          </cell>
          <cell r="L179">
            <v>31.065000000000001</v>
          </cell>
          <cell r="M179">
            <v>28.8</v>
          </cell>
          <cell r="N179">
            <v>27.637499999999999</v>
          </cell>
          <cell r="O179">
            <v>24.5</v>
          </cell>
          <cell r="P179">
            <v>29.665299999999998</v>
          </cell>
          <cell r="Q179">
            <v>0</v>
          </cell>
          <cell r="R179">
            <v>27.137499999999999</v>
          </cell>
          <cell r="S179">
            <v>25.637499999999999</v>
          </cell>
          <cell r="T179">
            <v>30.737500000000001</v>
          </cell>
          <cell r="U179">
            <v>30.869878869448183</v>
          </cell>
          <cell r="V179">
            <v>28.147701884253028</v>
          </cell>
          <cell r="W179">
            <v>26.421615074024228</v>
          </cell>
          <cell r="X179">
            <v>0</v>
          </cell>
          <cell r="Y179">
            <v>0</v>
          </cell>
          <cell r="Z179">
            <v>27.938415208613726</v>
          </cell>
          <cell r="AA179">
            <v>0</v>
          </cell>
          <cell r="AB179">
            <v>0</v>
          </cell>
          <cell r="AC179">
            <v>2.8935</v>
          </cell>
          <cell r="AD179">
            <v>2.706</v>
          </cell>
          <cell r="AE179">
            <v>2.7084999999999999</v>
          </cell>
          <cell r="AF179">
            <v>2.8235000000000001</v>
          </cell>
          <cell r="AG179">
            <v>3.0710000000000002</v>
          </cell>
          <cell r="AH179">
            <v>2.2109999999999999</v>
          </cell>
          <cell r="AI179">
            <v>2.911</v>
          </cell>
          <cell r="AJ179">
            <v>2.9870000000000001</v>
          </cell>
          <cell r="AK179">
            <v>3.1541999999999999</v>
          </cell>
          <cell r="AL179">
            <v>2.9672999999999998</v>
          </cell>
          <cell r="AM179">
            <v>3.2042000000000002</v>
          </cell>
          <cell r="AN179">
            <v>2.9662999999999999</v>
          </cell>
          <cell r="AO179">
            <v>2.8880962203175495</v>
          </cell>
          <cell r="AP179">
            <v>2.9371007048862596</v>
          </cell>
          <cell r="AQ179">
            <v>2.7741848101265818</v>
          </cell>
          <cell r="AR179">
            <v>2.9557174548607574</v>
          </cell>
          <cell r="AS179">
            <v>3.1541342730733617</v>
          </cell>
          <cell r="AT179">
            <v>2.9175885029203812</v>
          </cell>
          <cell r="AU179">
            <v>2.9413148979591837</v>
          </cell>
          <cell r="AV179">
            <v>2.7235</v>
          </cell>
          <cell r="AW179">
            <v>2.7716531645569615</v>
          </cell>
          <cell r="AX179">
            <v>2.9112</v>
          </cell>
          <cell r="AZ179">
            <v>83</v>
          </cell>
        </row>
        <row r="180">
          <cell r="D180">
            <v>44652</v>
          </cell>
          <cell r="E180">
            <v>29.28</v>
          </cell>
          <cell r="F180">
            <v>29.237500000000001</v>
          </cell>
          <cell r="G180">
            <v>26.9</v>
          </cell>
          <cell r="H180">
            <v>27.8996</v>
          </cell>
          <cell r="I180">
            <v>0</v>
          </cell>
          <cell r="J180">
            <v>27.737500000000001</v>
          </cell>
          <cell r="K180">
            <v>27.237500000000001</v>
          </cell>
          <cell r="L180">
            <v>31.237500000000001</v>
          </cell>
          <cell r="M180">
            <v>22.712499999999999</v>
          </cell>
          <cell r="N180">
            <v>28.612500000000001</v>
          </cell>
          <cell r="O180">
            <v>18.272500000000001</v>
          </cell>
          <cell r="P180">
            <v>25.288</v>
          </cell>
          <cell r="Q180">
            <v>0</v>
          </cell>
          <cell r="R180">
            <v>27.862500000000001</v>
          </cell>
          <cell r="S180">
            <v>26.612500000000001</v>
          </cell>
          <cell r="T180">
            <v>30.962499999999999</v>
          </cell>
          <cell r="U180">
            <v>26.507055555555556</v>
          </cell>
          <cell r="V180">
            <v>28.973611111111108</v>
          </cell>
          <cell r="W180">
            <v>23.25727777777778</v>
          </cell>
          <cell r="X180">
            <v>0</v>
          </cell>
          <cell r="Y180">
            <v>0</v>
          </cell>
          <cell r="Z180">
            <v>27.790277777777774</v>
          </cell>
          <cell r="AA180">
            <v>0</v>
          </cell>
          <cell r="AB180">
            <v>0</v>
          </cell>
          <cell r="AC180">
            <v>2.4409999999999998</v>
          </cell>
          <cell r="AD180">
            <v>1.831</v>
          </cell>
          <cell r="AE180">
            <v>2.2934999999999999</v>
          </cell>
          <cell r="AF180">
            <v>2.5110000000000001</v>
          </cell>
          <cell r="AG180">
            <v>2.7610000000000001</v>
          </cell>
          <cell r="AH180">
            <v>1.8685</v>
          </cell>
          <cell r="AI180">
            <v>2.4634999999999998</v>
          </cell>
          <cell r="AJ180">
            <v>2.5255000000000001</v>
          </cell>
          <cell r="AK180">
            <v>2.6884999999999999</v>
          </cell>
          <cell r="AL180">
            <v>2.5106999999999999</v>
          </cell>
          <cell r="AM180">
            <v>2.7385000000000002</v>
          </cell>
          <cell r="AN180">
            <v>2.508</v>
          </cell>
          <cell r="AO180">
            <v>2.4339522190328995</v>
          </cell>
          <cell r="AP180">
            <v>2.4755073151076208</v>
          </cell>
          <cell r="AQ180">
            <v>2.3539316455696198</v>
          </cell>
          <cell r="AR180">
            <v>2.4941240650821177</v>
          </cell>
          <cell r="AS180">
            <v>2.8325991357135512</v>
          </cell>
          <cell r="AT180">
            <v>2.4411052566861362</v>
          </cell>
          <cell r="AU180">
            <v>2.4795802040816328</v>
          </cell>
          <cell r="AV180">
            <v>2.3085</v>
          </cell>
          <cell r="AW180">
            <v>1.8855772151898731</v>
          </cell>
          <cell r="AX180">
            <v>1.9814000000000001</v>
          </cell>
          <cell r="AZ180">
            <v>84</v>
          </cell>
        </row>
        <row r="181">
          <cell r="D181">
            <v>44682</v>
          </cell>
          <cell r="E181">
            <v>26.2</v>
          </cell>
          <cell r="F181">
            <v>29.995000000000001</v>
          </cell>
          <cell r="G181">
            <v>21.86</v>
          </cell>
          <cell r="H181">
            <v>26.592400000000001</v>
          </cell>
          <cell r="I181">
            <v>0</v>
          </cell>
          <cell r="J181">
            <v>29.995000000000001</v>
          </cell>
          <cell r="K181">
            <v>28.495000000000001</v>
          </cell>
          <cell r="L181">
            <v>31.495000000000001</v>
          </cell>
          <cell r="M181">
            <v>17.8125</v>
          </cell>
          <cell r="N181">
            <v>24.15</v>
          </cell>
          <cell r="O181">
            <v>13.4625</v>
          </cell>
          <cell r="P181">
            <v>20.6435</v>
          </cell>
          <cell r="Q181">
            <v>0</v>
          </cell>
          <cell r="R181">
            <v>24.15</v>
          </cell>
          <cell r="S181">
            <v>22.15</v>
          </cell>
          <cell r="T181">
            <v>26</v>
          </cell>
          <cell r="U181">
            <v>22.321908602150536</v>
          </cell>
          <cell r="V181">
            <v>27.29247311827957</v>
          </cell>
          <cell r="W181">
            <v>17.977284946236558</v>
          </cell>
          <cell r="X181">
            <v>0</v>
          </cell>
          <cell r="Y181">
            <v>0</v>
          </cell>
          <cell r="Z181">
            <v>27.292473118279574</v>
          </cell>
          <cell r="AA181">
            <v>0</v>
          </cell>
          <cell r="AB181">
            <v>0</v>
          </cell>
          <cell r="AC181">
            <v>2.3540000000000001</v>
          </cell>
          <cell r="AD181">
            <v>1.8240000000000001</v>
          </cell>
          <cell r="AE181">
            <v>2.274</v>
          </cell>
          <cell r="AF181">
            <v>2.4990000000000001</v>
          </cell>
          <cell r="AG181">
            <v>2.7490000000000001</v>
          </cell>
          <cell r="AH181">
            <v>1.8614999999999999</v>
          </cell>
          <cell r="AI181">
            <v>2.4664999999999999</v>
          </cell>
          <cell r="AJ181">
            <v>2.4367999999999999</v>
          </cell>
          <cell r="AK181">
            <v>2.5989</v>
          </cell>
          <cell r="AL181">
            <v>2.4228999999999998</v>
          </cell>
          <cell r="AM181">
            <v>2.6488999999999998</v>
          </cell>
          <cell r="AN181">
            <v>2.4198</v>
          </cell>
          <cell r="AO181">
            <v>2.3466361348080054</v>
          </cell>
          <cell r="AP181">
            <v>2.38675897276344</v>
          </cell>
          <cell r="AQ181">
            <v>2.3341848101265819</v>
          </cell>
          <cell r="AR181">
            <v>2.4053757227379378</v>
          </cell>
          <cell r="AS181">
            <v>2.8202521864389345</v>
          </cell>
          <cell r="AT181">
            <v>2.3570802541243978</v>
          </cell>
          <cell r="AU181">
            <v>2.3908046938775511</v>
          </cell>
          <cell r="AV181">
            <v>2.2890000000000001</v>
          </cell>
          <cell r="AW181">
            <v>1.8784886075949365</v>
          </cell>
          <cell r="AX181">
            <v>1.9739</v>
          </cell>
          <cell r="AZ181">
            <v>85</v>
          </cell>
        </row>
        <row r="182">
          <cell r="D182">
            <v>44713</v>
          </cell>
          <cell r="E182">
            <v>26.42</v>
          </cell>
          <cell r="F182">
            <v>32.267499999999998</v>
          </cell>
          <cell r="G182">
            <v>21.14</v>
          </cell>
          <cell r="H182">
            <v>27.284199999999998</v>
          </cell>
          <cell r="I182">
            <v>0</v>
          </cell>
          <cell r="J182">
            <v>31.517499999999998</v>
          </cell>
          <cell r="K182">
            <v>30.517499999999998</v>
          </cell>
          <cell r="L182">
            <v>34.767499999999998</v>
          </cell>
          <cell r="M182">
            <v>18.425000000000001</v>
          </cell>
          <cell r="N182">
            <v>24.787500000000001</v>
          </cell>
          <cell r="O182">
            <v>12.815</v>
          </cell>
          <cell r="P182">
            <v>20.9498</v>
          </cell>
          <cell r="Q182">
            <v>0</v>
          </cell>
          <cell r="R182">
            <v>24.287500000000001</v>
          </cell>
          <cell r="S182">
            <v>23.287500000000001</v>
          </cell>
          <cell r="T182">
            <v>27.137499999999999</v>
          </cell>
          <cell r="U182">
            <v>23.044333333333334</v>
          </cell>
          <cell r="V182">
            <v>29.109277777777777</v>
          </cell>
          <cell r="W182">
            <v>17.625</v>
          </cell>
          <cell r="X182">
            <v>0</v>
          </cell>
          <cell r="Y182">
            <v>0</v>
          </cell>
          <cell r="Z182">
            <v>28.464833333333331</v>
          </cell>
          <cell r="AA182">
            <v>0</v>
          </cell>
          <cell r="AB182">
            <v>0</v>
          </cell>
          <cell r="AC182">
            <v>2.387</v>
          </cell>
          <cell r="AD182">
            <v>1.8445</v>
          </cell>
          <cell r="AE182">
            <v>2.3033000000000001</v>
          </cell>
          <cell r="AF182">
            <v>2.5295000000000001</v>
          </cell>
          <cell r="AG182">
            <v>2.7770000000000001</v>
          </cell>
          <cell r="AH182">
            <v>1.8720000000000001</v>
          </cell>
          <cell r="AI182">
            <v>2.4994999999999998</v>
          </cell>
          <cell r="AJ182">
            <v>2.4704000000000002</v>
          </cell>
          <cell r="AK182">
            <v>2.6328999999999998</v>
          </cell>
          <cell r="AL182">
            <v>2.4561999999999999</v>
          </cell>
          <cell r="AM182">
            <v>2.6829000000000001</v>
          </cell>
          <cell r="AN182">
            <v>2.4533</v>
          </cell>
          <cell r="AO182">
            <v>2.3797560288243442</v>
          </cell>
          <cell r="AP182">
            <v>2.4204221371008878</v>
          </cell>
          <cell r="AQ182">
            <v>2.3638556962025317</v>
          </cell>
          <cell r="AR182">
            <v>2.4390388870753856</v>
          </cell>
          <cell r="AS182">
            <v>2.851634015845252</v>
          </cell>
          <cell r="AT182">
            <v>2.3857717184137717</v>
          </cell>
          <cell r="AU182">
            <v>2.4244781632653063</v>
          </cell>
          <cell r="AV182">
            <v>2.3182</v>
          </cell>
          <cell r="AW182">
            <v>1.8992481012658227</v>
          </cell>
          <cell r="AX182">
            <v>1.9957</v>
          </cell>
          <cell r="AZ182">
            <v>86</v>
          </cell>
        </row>
        <row r="183">
          <cell r="D183">
            <v>44743</v>
          </cell>
          <cell r="E183">
            <v>35.854999999999997</v>
          </cell>
          <cell r="F183">
            <v>42.86</v>
          </cell>
          <cell r="G183">
            <v>30.95</v>
          </cell>
          <cell r="H183">
            <v>36.735100000000003</v>
          </cell>
          <cell r="I183">
            <v>0</v>
          </cell>
          <cell r="J183">
            <v>46.36</v>
          </cell>
          <cell r="K183">
            <v>46.61</v>
          </cell>
          <cell r="L183">
            <v>44.31</v>
          </cell>
          <cell r="M183">
            <v>23.684999999999999</v>
          </cell>
          <cell r="N183">
            <v>28.112500000000001</v>
          </cell>
          <cell r="O183">
            <v>20.322500000000002</v>
          </cell>
          <cell r="P183">
            <v>26.877400000000002</v>
          </cell>
          <cell r="Q183">
            <v>0</v>
          </cell>
          <cell r="R183">
            <v>28.612500000000001</v>
          </cell>
          <cell r="S183">
            <v>29.112500000000001</v>
          </cell>
          <cell r="T183">
            <v>30.612500000000001</v>
          </cell>
          <cell r="U183">
            <v>30.228010752688171</v>
          </cell>
          <cell r="V183">
            <v>36.041263440860206</v>
          </cell>
          <cell r="W183">
            <v>26.036209677419357</v>
          </cell>
          <cell r="X183">
            <v>0</v>
          </cell>
          <cell r="Y183">
            <v>0</v>
          </cell>
          <cell r="Z183">
            <v>38.154166666666661</v>
          </cell>
          <cell r="AA183">
            <v>0</v>
          </cell>
          <cell r="AB183">
            <v>0</v>
          </cell>
          <cell r="AC183">
            <v>2.4365000000000001</v>
          </cell>
          <cell r="AD183">
            <v>2.044</v>
          </cell>
          <cell r="AE183">
            <v>2.3540000000000001</v>
          </cell>
          <cell r="AF183">
            <v>2.569</v>
          </cell>
          <cell r="AG183">
            <v>2.8090000000000002</v>
          </cell>
          <cell r="AH183">
            <v>1.9065000000000001</v>
          </cell>
          <cell r="AI183">
            <v>2.7490000000000001</v>
          </cell>
          <cell r="AJ183">
            <v>2.5209000000000001</v>
          </cell>
          <cell r="AK183">
            <v>2.6838000000000002</v>
          </cell>
          <cell r="AL183">
            <v>2.5062000000000002</v>
          </cell>
          <cell r="AM183">
            <v>2.7338</v>
          </cell>
          <cell r="AN183">
            <v>2.5034000000000001</v>
          </cell>
          <cell r="AO183">
            <v>2.4294358698488532</v>
          </cell>
          <cell r="AP183">
            <v>2.4709168836070594</v>
          </cell>
          <cell r="AQ183">
            <v>2.4151974683544304</v>
          </cell>
          <cell r="AR183">
            <v>2.4895336335815572</v>
          </cell>
          <cell r="AS183">
            <v>2.8922760572075319</v>
          </cell>
          <cell r="AT183">
            <v>2.4416176042627318</v>
          </cell>
          <cell r="AU183">
            <v>2.4749883673469388</v>
          </cell>
          <cell r="AV183">
            <v>2.3690000000000002</v>
          </cell>
          <cell r="AW183">
            <v>2.1012734177215187</v>
          </cell>
          <cell r="AX183">
            <v>2.2077</v>
          </cell>
          <cell r="AZ183">
            <v>87</v>
          </cell>
        </row>
        <row r="184">
          <cell r="D184">
            <v>44774</v>
          </cell>
          <cell r="E184">
            <v>38.06</v>
          </cell>
          <cell r="F184">
            <v>42.14</v>
          </cell>
          <cell r="G184">
            <v>36.08</v>
          </cell>
          <cell r="H184">
            <v>38.002699999999997</v>
          </cell>
          <cell r="I184">
            <v>0</v>
          </cell>
          <cell r="J184">
            <v>45.14</v>
          </cell>
          <cell r="K184">
            <v>45.39</v>
          </cell>
          <cell r="L184">
            <v>43.34</v>
          </cell>
          <cell r="M184">
            <v>30.35</v>
          </cell>
          <cell r="N184">
            <v>30.34</v>
          </cell>
          <cell r="O184">
            <v>24.75</v>
          </cell>
          <cell r="P184">
            <v>31.0151</v>
          </cell>
          <cell r="Q184">
            <v>0</v>
          </cell>
          <cell r="R184">
            <v>30.84</v>
          </cell>
          <cell r="S184">
            <v>30.84</v>
          </cell>
          <cell r="T184">
            <v>32.590000000000003</v>
          </cell>
          <cell r="U184">
            <v>34.826774193548388</v>
          </cell>
          <cell r="V184">
            <v>37.19161290322581</v>
          </cell>
          <cell r="W184">
            <v>31.328709677419351</v>
          </cell>
          <cell r="X184">
            <v>0</v>
          </cell>
          <cell r="Y184">
            <v>0</v>
          </cell>
          <cell r="Z184">
            <v>39.143225806451611</v>
          </cell>
          <cell r="AA184">
            <v>0</v>
          </cell>
          <cell r="AB184">
            <v>0</v>
          </cell>
          <cell r="AC184">
            <v>2.4645000000000001</v>
          </cell>
          <cell r="AD184">
            <v>2.077</v>
          </cell>
          <cell r="AE184">
            <v>2.387</v>
          </cell>
          <cell r="AF184">
            <v>2.6320000000000001</v>
          </cell>
          <cell r="AG184">
            <v>2.8370000000000002</v>
          </cell>
          <cell r="AH184">
            <v>1.9345000000000001</v>
          </cell>
          <cell r="AI184">
            <v>2.7669999999999999</v>
          </cell>
          <cell r="AJ184">
            <v>2.5495000000000001</v>
          </cell>
          <cell r="AK184">
            <v>2.7126999999999999</v>
          </cell>
          <cell r="AL184">
            <v>2.5344000000000002</v>
          </cell>
          <cell r="AM184">
            <v>2.7627000000000002</v>
          </cell>
          <cell r="AN184">
            <v>2.5318000000000001</v>
          </cell>
          <cell r="AO184">
            <v>2.4575375981051408</v>
          </cell>
          <cell r="AP184">
            <v>2.4994795684994395</v>
          </cell>
          <cell r="AQ184">
            <v>2.4486151898734176</v>
          </cell>
          <cell r="AR184">
            <v>2.5180963184739369</v>
          </cell>
          <cell r="AS184">
            <v>2.9570975408992699</v>
          </cell>
          <cell r="AT184">
            <v>2.4703090685521056</v>
          </cell>
          <cell r="AU184">
            <v>2.5035597959183673</v>
          </cell>
          <cell r="AV184">
            <v>2.4020000000000001</v>
          </cell>
          <cell r="AW184">
            <v>2.1346911392405059</v>
          </cell>
          <cell r="AX184">
            <v>2.2427999999999999</v>
          </cell>
          <cell r="AZ184">
            <v>88</v>
          </cell>
        </row>
        <row r="185">
          <cell r="D185">
            <v>44805</v>
          </cell>
          <cell r="E185">
            <v>36.484999999999999</v>
          </cell>
          <cell r="F185">
            <v>37.1</v>
          </cell>
          <cell r="G185">
            <v>34.369999999999997</v>
          </cell>
          <cell r="H185">
            <v>35.8947</v>
          </cell>
          <cell r="I185">
            <v>0</v>
          </cell>
          <cell r="J185">
            <v>39.6</v>
          </cell>
          <cell r="K185">
            <v>39.85</v>
          </cell>
          <cell r="L185">
            <v>37.549999999999997</v>
          </cell>
          <cell r="M185">
            <v>30.565000000000001</v>
          </cell>
          <cell r="N185">
            <v>29.844999999999999</v>
          </cell>
          <cell r="O185">
            <v>29.177499999999998</v>
          </cell>
          <cell r="P185">
            <v>30.72</v>
          </cell>
          <cell r="Q185">
            <v>0</v>
          </cell>
          <cell r="R185">
            <v>28.344999999999999</v>
          </cell>
          <cell r="S185">
            <v>27.844999999999999</v>
          </cell>
          <cell r="T185">
            <v>31.594999999999999</v>
          </cell>
          <cell r="U185">
            <v>33.853888888888889</v>
          </cell>
          <cell r="V185">
            <v>33.875555555555557</v>
          </cell>
          <cell r="W185">
            <v>32.062222222222218</v>
          </cell>
          <cell r="X185">
            <v>0</v>
          </cell>
          <cell r="Y185">
            <v>0</v>
          </cell>
          <cell r="Z185">
            <v>34.597777777777779</v>
          </cell>
          <cell r="AA185">
            <v>0</v>
          </cell>
          <cell r="AB185">
            <v>0</v>
          </cell>
          <cell r="AC185">
            <v>2.4744999999999999</v>
          </cell>
          <cell r="AD185">
            <v>2.097</v>
          </cell>
          <cell r="AE185">
            <v>2.407</v>
          </cell>
          <cell r="AF185">
            <v>2.6120000000000001</v>
          </cell>
          <cell r="AG185">
            <v>2.8420000000000001</v>
          </cell>
          <cell r="AH185">
            <v>1.952</v>
          </cell>
          <cell r="AI185">
            <v>2.5895000000000001</v>
          </cell>
          <cell r="AJ185">
            <v>2.5596000000000001</v>
          </cell>
          <cell r="AK185">
            <v>2.7229999999999999</v>
          </cell>
          <cell r="AL185">
            <v>2.5445000000000002</v>
          </cell>
          <cell r="AM185">
            <v>2.7730000000000001</v>
          </cell>
          <cell r="AN185">
            <v>2.5419</v>
          </cell>
          <cell r="AO185">
            <v>2.4675739296252437</v>
          </cell>
          <cell r="AP185">
            <v>2.5096805273895746</v>
          </cell>
          <cell r="AQ185">
            <v>2.4688683544303793</v>
          </cell>
          <cell r="AR185">
            <v>2.5282972773640724</v>
          </cell>
          <cell r="AS185">
            <v>2.9365192921082417</v>
          </cell>
          <cell r="AT185">
            <v>2.4754325443180654</v>
          </cell>
          <cell r="AU185">
            <v>2.5137638775510203</v>
          </cell>
          <cell r="AV185">
            <v>2.4220000000000002</v>
          </cell>
          <cell r="AW185">
            <v>2.154944303797468</v>
          </cell>
          <cell r="AX185">
            <v>2.2639999999999998</v>
          </cell>
          <cell r="AZ185">
            <v>89</v>
          </cell>
        </row>
        <row r="186">
          <cell r="D186">
            <v>44835</v>
          </cell>
          <cell r="E186">
            <v>33.055</v>
          </cell>
          <cell r="F186">
            <v>30.245000000000001</v>
          </cell>
          <cell r="G186">
            <v>29.515000000000001</v>
          </cell>
          <cell r="H186">
            <v>33.39</v>
          </cell>
          <cell r="I186">
            <v>0</v>
          </cell>
          <cell r="J186">
            <v>29.745000000000001</v>
          </cell>
          <cell r="K186">
            <v>30.245000000000001</v>
          </cell>
          <cell r="L186">
            <v>33.344999999999999</v>
          </cell>
          <cell r="M186">
            <v>29.61</v>
          </cell>
          <cell r="N186">
            <v>28.12</v>
          </cell>
          <cell r="O186">
            <v>24.85</v>
          </cell>
          <cell r="P186">
            <v>29.7972</v>
          </cell>
          <cell r="Q186">
            <v>0</v>
          </cell>
          <cell r="R186">
            <v>27.62</v>
          </cell>
          <cell r="S186">
            <v>26.12</v>
          </cell>
          <cell r="T186">
            <v>32.72</v>
          </cell>
          <cell r="U186">
            <v>31.536236559139784</v>
          </cell>
          <cell r="V186">
            <v>29.308172043010753</v>
          </cell>
          <cell r="W186">
            <v>27.458387096774192</v>
          </cell>
          <cell r="X186">
            <v>0</v>
          </cell>
          <cell r="Y186">
            <v>0</v>
          </cell>
          <cell r="Z186">
            <v>28.808172043010757</v>
          </cell>
          <cell r="AA186">
            <v>0</v>
          </cell>
          <cell r="AB186">
            <v>0</v>
          </cell>
          <cell r="AC186">
            <v>2.5015000000000001</v>
          </cell>
          <cell r="AD186">
            <v>2.444</v>
          </cell>
          <cell r="AE186">
            <v>2.4378000000000002</v>
          </cell>
          <cell r="AF186">
            <v>2.6240000000000001</v>
          </cell>
          <cell r="AG186">
            <v>2.8740000000000001</v>
          </cell>
          <cell r="AH186">
            <v>2.0015000000000001</v>
          </cell>
          <cell r="AI186">
            <v>2.5190000000000001</v>
          </cell>
          <cell r="AJ186">
            <v>2.5872000000000002</v>
          </cell>
          <cell r="AK186">
            <v>2.7507000000000001</v>
          </cell>
          <cell r="AL186">
            <v>2.5716999999999999</v>
          </cell>
          <cell r="AM186">
            <v>2.8007</v>
          </cell>
          <cell r="AN186">
            <v>2.5693000000000001</v>
          </cell>
          <cell r="AO186">
            <v>2.4946720247295211</v>
          </cell>
          <cell r="AP186">
            <v>2.5372231163929411</v>
          </cell>
          <cell r="AQ186">
            <v>2.5000582278481014</v>
          </cell>
          <cell r="AR186">
            <v>2.5558398663674389</v>
          </cell>
          <cell r="AS186">
            <v>2.9488662413828588</v>
          </cell>
          <cell r="AT186">
            <v>2.5082227892202069</v>
          </cell>
          <cell r="AU186">
            <v>2.5413148979591837</v>
          </cell>
          <cell r="AV186">
            <v>2.4527999999999999</v>
          </cell>
          <cell r="AW186">
            <v>2.5063367088607591</v>
          </cell>
          <cell r="AX186">
            <v>2.6328</v>
          </cell>
          <cell r="AZ186">
            <v>90</v>
          </cell>
        </row>
        <row r="187">
          <cell r="D187">
            <v>44866</v>
          </cell>
          <cell r="E187">
            <v>34.765000000000001</v>
          </cell>
          <cell r="F187">
            <v>29.9925</v>
          </cell>
          <cell r="G187">
            <v>31.045000000000002</v>
          </cell>
          <cell r="H187">
            <v>35.028799999999997</v>
          </cell>
          <cell r="I187">
            <v>0</v>
          </cell>
          <cell r="J187">
            <v>29.4925</v>
          </cell>
          <cell r="K187">
            <v>28.4925</v>
          </cell>
          <cell r="L187">
            <v>33.092500000000001</v>
          </cell>
          <cell r="M187">
            <v>30.08</v>
          </cell>
          <cell r="N187">
            <v>27.4</v>
          </cell>
          <cell r="O187">
            <v>27.86</v>
          </cell>
          <cell r="P187">
            <v>30.305299999999999</v>
          </cell>
          <cell r="Q187">
            <v>0</v>
          </cell>
          <cell r="R187">
            <v>26.9</v>
          </cell>
          <cell r="S187">
            <v>25.9</v>
          </cell>
          <cell r="T187">
            <v>32</v>
          </cell>
          <cell r="U187">
            <v>32.679167822468791</v>
          </cell>
          <cell r="V187">
            <v>28.838280166435503</v>
          </cell>
          <cell r="W187">
            <v>29.626990291262135</v>
          </cell>
          <cell r="X187">
            <v>0</v>
          </cell>
          <cell r="Y187">
            <v>0</v>
          </cell>
          <cell r="Z187">
            <v>28.338280166435506</v>
          </cell>
          <cell r="AA187">
            <v>0</v>
          </cell>
          <cell r="AB187">
            <v>0</v>
          </cell>
          <cell r="AC187">
            <v>2.7595000000000001</v>
          </cell>
          <cell r="AD187">
            <v>2.8570000000000002</v>
          </cell>
          <cell r="AE187">
            <v>2.6132</v>
          </cell>
          <cell r="AF187">
            <v>2.702</v>
          </cell>
          <cell r="AG187">
            <v>2.952</v>
          </cell>
          <cell r="AH187">
            <v>2.1219999999999999</v>
          </cell>
          <cell r="AI187">
            <v>2.8969999999999998</v>
          </cell>
          <cell r="AJ187">
            <v>2.8502999999999998</v>
          </cell>
          <cell r="AK187">
            <v>3.0163000000000002</v>
          </cell>
          <cell r="AL187">
            <v>2.8321000000000001</v>
          </cell>
          <cell r="AM187">
            <v>3.0663</v>
          </cell>
          <cell r="AN187">
            <v>2.8306</v>
          </cell>
          <cell r="AO187">
            <v>2.7536093779481727</v>
          </cell>
          <cell r="AP187">
            <v>2.8004078557584418</v>
          </cell>
          <cell r="AQ187">
            <v>2.6776784810126579</v>
          </cell>
          <cell r="AR187">
            <v>2.8190246057329391</v>
          </cell>
          <cell r="AS187">
            <v>3.0291214116678673</v>
          </cell>
          <cell r="AT187">
            <v>2.7521002356798854</v>
          </cell>
          <cell r="AU187">
            <v>2.8045802040816326</v>
          </cell>
          <cell r="AV187">
            <v>2.6282000000000001</v>
          </cell>
          <cell r="AW187">
            <v>2.9245645569620251</v>
          </cell>
          <cell r="AX187">
            <v>3.0716000000000001</v>
          </cell>
          <cell r="AZ187">
            <v>91</v>
          </cell>
        </row>
        <row r="188">
          <cell r="D188">
            <v>44896</v>
          </cell>
          <cell r="E188">
            <v>37.33</v>
          </cell>
          <cell r="F188">
            <v>32.012500000000003</v>
          </cell>
          <cell r="G188">
            <v>33.340000000000003</v>
          </cell>
          <cell r="H188">
            <v>37.094999999999999</v>
          </cell>
          <cell r="I188">
            <v>0</v>
          </cell>
          <cell r="J188">
            <v>31.512499999999999</v>
          </cell>
          <cell r="K188">
            <v>30.012499999999999</v>
          </cell>
          <cell r="L188">
            <v>35.112499999999997</v>
          </cell>
          <cell r="M188">
            <v>31.96</v>
          </cell>
          <cell r="N188">
            <v>30.28</v>
          </cell>
          <cell r="O188">
            <v>28.29</v>
          </cell>
          <cell r="P188">
            <v>32.747500000000002</v>
          </cell>
          <cell r="Q188">
            <v>0</v>
          </cell>
          <cell r="R188">
            <v>29.78</v>
          </cell>
          <cell r="S188">
            <v>28.28</v>
          </cell>
          <cell r="T188">
            <v>34.380000000000003</v>
          </cell>
          <cell r="U188">
            <v>34.962580645161289</v>
          </cell>
          <cell r="V188">
            <v>31.248709677419352</v>
          </cell>
          <cell r="W188">
            <v>31.113655913978494</v>
          </cell>
          <cell r="X188">
            <v>0</v>
          </cell>
          <cell r="Y188">
            <v>0</v>
          </cell>
          <cell r="Z188">
            <v>30.748709677419356</v>
          </cell>
          <cell r="AA188">
            <v>0</v>
          </cell>
          <cell r="AB188">
            <v>0</v>
          </cell>
          <cell r="AC188">
            <v>2.9470000000000001</v>
          </cell>
          <cell r="AD188">
            <v>3.177</v>
          </cell>
          <cell r="AE188">
            <v>2.7633000000000001</v>
          </cell>
          <cell r="AF188">
            <v>3.117</v>
          </cell>
          <cell r="AG188">
            <v>3.1070000000000002</v>
          </cell>
          <cell r="AH188">
            <v>2.262</v>
          </cell>
          <cell r="AI188">
            <v>3.0819999999999999</v>
          </cell>
          <cell r="AJ188">
            <v>3.0415999999999999</v>
          </cell>
          <cell r="AK188">
            <v>3.2092999999999998</v>
          </cell>
          <cell r="AL188">
            <v>3.0211999999999999</v>
          </cell>
          <cell r="AM188">
            <v>3.2593000000000001</v>
          </cell>
          <cell r="AN188">
            <v>3.0205000000000002</v>
          </cell>
          <cell r="AO188">
            <v>2.9417905939500995</v>
          </cell>
          <cell r="AP188">
            <v>2.9916758349484853</v>
          </cell>
          <cell r="AQ188">
            <v>2.8296784810126581</v>
          </cell>
          <cell r="AR188">
            <v>3.0102925849229831</v>
          </cell>
          <cell r="AS188">
            <v>3.4561200740816957</v>
          </cell>
          <cell r="AT188">
            <v>2.9467923147863511</v>
          </cell>
          <cell r="AU188">
            <v>2.9959067346938775</v>
          </cell>
          <cell r="AV188">
            <v>2.7782</v>
          </cell>
          <cell r="AW188">
            <v>3.2486151898734175</v>
          </cell>
          <cell r="AX188">
            <v>3.4117000000000002</v>
          </cell>
          <cell r="AZ188">
            <v>92</v>
          </cell>
        </row>
        <row r="189">
          <cell r="D189">
            <v>44927</v>
          </cell>
          <cell r="E189">
            <v>36.46</v>
          </cell>
          <cell r="F189">
            <v>32.24</v>
          </cell>
          <cell r="G189">
            <v>31.875</v>
          </cell>
          <cell r="H189">
            <v>35.985500000000002</v>
          </cell>
          <cell r="I189">
            <v>0</v>
          </cell>
          <cell r="J189">
            <v>31.74</v>
          </cell>
          <cell r="K189">
            <v>30.24</v>
          </cell>
          <cell r="L189">
            <v>35.090000000000003</v>
          </cell>
          <cell r="M189">
            <v>32.549999999999997</v>
          </cell>
          <cell r="N189">
            <v>31.22</v>
          </cell>
          <cell r="O189">
            <v>27.8</v>
          </cell>
          <cell r="P189">
            <v>32.953400000000002</v>
          </cell>
          <cell r="Q189">
            <v>0</v>
          </cell>
          <cell r="R189">
            <v>30.72</v>
          </cell>
          <cell r="S189">
            <v>29.22</v>
          </cell>
          <cell r="T189">
            <v>34.520000000000003</v>
          </cell>
          <cell r="U189">
            <v>34.652150537634405</v>
          </cell>
          <cell r="V189">
            <v>31.768387096774195</v>
          </cell>
          <cell r="W189">
            <v>29.990860215053765</v>
          </cell>
          <cell r="X189">
            <v>0</v>
          </cell>
          <cell r="Y189">
            <v>0</v>
          </cell>
          <cell r="Z189">
            <v>31.268387096774198</v>
          </cell>
          <cell r="AA189">
            <v>0</v>
          </cell>
          <cell r="AB189">
            <v>0</v>
          </cell>
          <cell r="AC189">
            <v>3.0569999999999999</v>
          </cell>
          <cell r="AD189">
            <v>3.0295000000000001</v>
          </cell>
          <cell r="AE189">
            <v>2.8456999999999999</v>
          </cell>
          <cell r="AF189">
            <v>2.9445000000000001</v>
          </cell>
          <cell r="AG189">
            <v>3.2269999999999999</v>
          </cell>
          <cell r="AH189">
            <v>2.3319999999999999</v>
          </cell>
          <cell r="AI189">
            <v>3.2894999999999999</v>
          </cell>
          <cell r="AJ189">
            <v>3.1537000000000002</v>
          </cell>
          <cell r="AK189">
            <v>3.3224999999999998</v>
          </cell>
          <cell r="AL189">
            <v>3.1322000000000001</v>
          </cell>
          <cell r="AM189">
            <v>3.3725000000000001</v>
          </cell>
          <cell r="AN189">
            <v>3.1318999999999999</v>
          </cell>
          <cell r="AO189">
            <v>3.05219024067123</v>
          </cell>
          <cell r="AP189">
            <v>3.1038863827399776</v>
          </cell>
          <cell r="AQ189">
            <v>2.9131215189873414</v>
          </cell>
          <cell r="AR189">
            <v>3.1225031327144754</v>
          </cell>
          <cell r="AS189">
            <v>3.2786326782590804</v>
          </cell>
          <cell r="AT189">
            <v>3.0569470437544832</v>
          </cell>
          <cell r="AU189">
            <v>3.1081516326530609</v>
          </cell>
          <cell r="AV189">
            <v>2.8607</v>
          </cell>
          <cell r="AW189">
            <v>3.0992481012658226</v>
          </cell>
          <cell r="AX189">
            <v>3.2549000000000001</v>
          </cell>
          <cell r="AZ189">
            <v>93</v>
          </cell>
        </row>
        <row r="190">
          <cell r="D190">
            <v>44958</v>
          </cell>
          <cell r="E190">
            <v>35.93</v>
          </cell>
          <cell r="F190">
            <v>31.745000000000001</v>
          </cell>
          <cell r="G190">
            <v>31.17</v>
          </cell>
          <cell r="H190">
            <v>35.428400000000003</v>
          </cell>
          <cell r="I190">
            <v>0</v>
          </cell>
          <cell r="J190">
            <v>31.745000000000001</v>
          </cell>
          <cell r="K190">
            <v>29.745000000000001</v>
          </cell>
          <cell r="L190">
            <v>34.594999999999999</v>
          </cell>
          <cell r="M190">
            <v>31.45</v>
          </cell>
          <cell r="N190">
            <v>30.4925</v>
          </cell>
          <cell r="O190">
            <v>27.2</v>
          </cell>
          <cell r="P190">
            <v>31.9937</v>
          </cell>
          <cell r="Q190">
            <v>0</v>
          </cell>
          <cell r="R190">
            <v>29.9925</v>
          </cell>
          <cell r="S190">
            <v>28.4925</v>
          </cell>
          <cell r="T190">
            <v>33.542499999999997</v>
          </cell>
          <cell r="U190">
            <v>34.01</v>
          </cell>
          <cell r="V190">
            <v>31.208214285714288</v>
          </cell>
          <cell r="W190">
            <v>29.468571428571426</v>
          </cell>
          <cell r="X190">
            <v>0</v>
          </cell>
          <cell r="Y190">
            <v>0</v>
          </cell>
          <cell r="Z190">
            <v>30.993928571428569</v>
          </cell>
          <cell r="AA190">
            <v>0</v>
          </cell>
          <cell r="AB190">
            <v>0</v>
          </cell>
          <cell r="AC190">
            <v>3.05</v>
          </cell>
          <cell r="AD190">
            <v>2.8650000000000002</v>
          </cell>
          <cell r="AE190">
            <v>2.8325</v>
          </cell>
          <cell r="AF190">
            <v>2.9075000000000002</v>
          </cell>
          <cell r="AG190">
            <v>3.1949999999999998</v>
          </cell>
          <cell r="AH190">
            <v>2.3050000000000002</v>
          </cell>
          <cell r="AI190">
            <v>3.1875</v>
          </cell>
          <cell r="AJ190">
            <v>3.1465999999999998</v>
          </cell>
          <cell r="AK190">
            <v>3.3153000000000001</v>
          </cell>
          <cell r="AL190">
            <v>3.1252</v>
          </cell>
          <cell r="AM190">
            <v>3.3653</v>
          </cell>
          <cell r="AN190">
            <v>3.1248</v>
          </cell>
          <cell r="AO190">
            <v>3.0451648086071583</v>
          </cell>
          <cell r="AP190">
            <v>3.096745711516883</v>
          </cell>
          <cell r="AQ190">
            <v>2.8997544303797467</v>
          </cell>
          <cell r="AR190">
            <v>3.1153624614913804</v>
          </cell>
          <cell r="AS190">
            <v>3.2405629179956792</v>
          </cell>
          <cell r="AT190">
            <v>3.0702680807459783</v>
          </cell>
          <cell r="AU190">
            <v>3.1010087755102043</v>
          </cell>
          <cell r="AV190">
            <v>2.8475000000000001</v>
          </cell>
          <cell r="AW190">
            <v>2.9326658227848101</v>
          </cell>
          <cell r="AX190">
            <v>3.0800999999999998</v>
          </cell>
          <cell r="AZ190">
            <v>94</v>
          </cell>
        </row>
        <row r="191">
          <cell r="D191">
            <v>44986</v>
          </cell>
          <cell r="E191">
            <v>33.81</v>
          </cell>
          <cell r="F191">
            <v>29.765000000000001</v>
          </cell>
          <cell r="G191">
            <v>29.055</v>
          </cell>
          <cell r="H191">
            <v>33.1999</v>
          </cell>
          <cell r="I191">
            <v>0</v>
          </cell>
          <cell r="J191">
            <v>29.765000000000001</v>
          </cell>
          <cell r="K191">
            <v>27.765000000000001</v>
          </cell>
          <cell r="L191">
            <v>32.615000000000002</v>
          </cell>
          <cell r="M191">
            <v>30.35</v>
          </cell>
          <cell r="N191">
            <v>29.037500000000001</v>
          </cell>
          <cell r="O191">
            <v>26</v>
          </cell>
          <cell r="P191">
            <v>31.034099999999999</v>
          </cell>
          <cell r="Q191">
            <v>0</v>
          </cell>
          <cell r="R191">
            <v>28.537500000000001</v>
          </cell>
          <cell r="S191">
            <v>27.037500000000001</v>
          </cell>
          <cell r="T191">
            <v>32.337499999999999</v>
          </cell>
          <cell r="U191">
            <v>32.36173620457604</v>
          </cell>
          <cell r="V191">
            <v>29.460487886944822</v>
          </cell>
          <cell r="W191">
            <v>27.776258411843877</v>
          </cell>
          <cell r="X191">
            <v>0</v>
          </cell>
          <cell r="Y191">
            <v>0</v>
          </cell>
          <cell r="Z191">
            <v>29.251201211305517</v>
          </cell>
          <cell r="AA191">
            <v>0</v>
          </cell>
          <cell r="AB191">
            <v>0</v>
          </cell>
          <cell r="AC191">
            <v>2.9609999999999999</v>
          </cell>
          <cell r="AD191">
            <v>2.7885</v>
          </cell>
          <cell r="AE191">
            <v>2.7722000000000002</v>
          </cell>
          <cell r="AF191">
            <v>2.8485</v>
          </cell>
          <cell r="AG191">
            <v>3.1309999999999998</v>
          </cell>
          <cell r="AH191">
            <v>2.2785000000000002</v>
          </cell>
          <cell r="AI191">
            <v>2.9609999999999999</v>
          </cell>
          <cell r="AJ191">
            <v>3.0558000000000001</v>
          </cell>
          <cell r="AK191">
            <v>3.2237</v>
          </cell>
          <cell r="AL191">
            <v>3.0354000000000001</v>
          </cell>
          <cell r="AM191">
            <v>3.2736999999999998</v>
          </cell>
          <cell r="AN191">
            <v>3.0347</v>
          </cell>
          <cell r="AO191">
            <v>2.9558414580782437</v>
          </cell>
          <cell r="AP191">
            <v>3.0059571773946758</v>
          </cell>
          <cell r="AQ191">
            <v>2.8386911392405061</v>
          </cell>
          <cell r="AR191">
            <v>3.0245739273691727</v>
          </cell>
          <cell r="AS191">
            <v>3.1798570840621467</v>
          </cell>
          <cell r="AT191">
            <v>2.9713849984629572</v>
          </cell>
          <cell r="AU191">
            <v>3.0101924489795922</v>
          </cell>
          <cell r="AV191">
            <v>2.7871999999999999</v>
          </cell>
          <cell r="AW191">
            <v>2.8551974683544299</v>
          </cell>
          <cell r="AX191">
            <v>2.9988000000000001</v>
          </cell>
          <cell r="AZ191">
            <v>95</v>
          </cell>
        </row>
        <row r="192">
          <cell r="D192">
            <v>45017</v>
          </cell>
          <cell r="E192">
            <v>31.08</v>
          </cell>
          <cell r="F192">
            <v>30.4375</v>
          </cell>
          <cell r="G192">
            <v>28.7</v>
          </cell>
          <cell r="H192">
            <v>29.3934</v>
          </cell>
          <cell r="I192">
            <v>0</v>
          </cell>
          <cell r="J192">
            <v>28.9375</v>
          </cell>
          <cell r="K192">
            <v>28.4375</v>
          </cell>
          <cell r="L192">
            <v>32.4375</v>
          </cell>
          <cell r="M192">
            <v>24.262499999999999</v>
          </cell>
          <cell r="N192">
            <v>30.012499999999999</v>
          </cell>
          <cell r="O192">
            <v>19.672499999999999</v>
          </cell>
          <cell r="P192">
            <v>26.656700000000001</v>
          </cell>
          <cell r="Q192">
            <v>0</v>
          </cell>
          <cell r="R192">
            <v>29.262499999999999</v>
          </cell>
          <cell r="S192">
            <v>28.012499999999999</v>
          </cell>
          <cell r="T192">
            <v>32.5625</v>
          </cell>
          <cell r="U192">
            <v>28.049999999999997</v>
          </cell>
          <cell r="V192">
            <v>30.248611111111114</v>
          </cell>
          <cell r="W192">
            <v>24.687777777777779</v>
          </cell>
          <cell r="X192">
            <v>0</v>
          </cell>
          <cell r="Y192">
            <v>0</v>
          </cell>
          <cell r="Z192">
            <v>29.081944444444446</v>
          </cell>
          <cell r="AA192">
            <v>0</v>
          </cell>
          <cell r="AB192">
            <v>0</v>
          </cell>
          <cell r="AC192">
            <v>2.4809999999999999</v>
          </cell>
          <cell r="AD192">
            <v>1.956</v>
          </cell>
          <cell r="AE192">
            <v>2.3498000000000001</v>
          </cell>
          <cell r="AF192">
            <v>2.5859999999999999</v>
          </cell>
          <cell r="AG192">
            <v>2.8210000000000002</v>
          </cell>
          <cell r="AH192">
            <v>1.921</v>
          </cell>
          <cell r="AI192">
            <v>2.5135000000000001</v>
          </cell>
          <cell r="AJ192">
            <v>2.5663</v>
          </cell>
          <cell r="AK192">
            <v>2.7296</v>
          </cell>
          <cell r="AL192">
            <v>2.5510999999999999</v>
          </cell>
          <cell r="AM192">
            <v>2.7795999999999998</v>
          </cell>
          <cell r="AN192">
            <v>2.5485000000000002</v>
          </cell>
          <cell r="AO192">
            <v>2.4740975451133105</v>
          </cell>
          <cell r="AP192">
            <v>2.5163111506681632</v>
          </cell>
          <cell r="AQ192">
            <v>2.4109443037974683</v>
          </cell>
          <cell r="AR192">
            <v>2.5349279006426606</v>
          </cell>
          <cell r="AS192">
            <v>2.9097675686799054</v>
          </cell>
          <cell r="AT192">
            <v>2.4846548006967928</v>
          </cell>
          <cell r="AU192">
            <v>2.5203965306122451</v>
          </cell>
          <cell r="AV192">
            <v>2.3647999999999998</v>
          </cell>
          <cell r="AW192">
            <v>2.0121594936708855</v>
          </cell>
          <cell r="AX192">
            <v>2.1141999999999999</v>
          </cell>
          <cell r="AZ192">
            <v>96</v>
          </cell>
        </row>
        <row r="193">
          <cell r="D193">
            <v>45047</v>
          </cell>
          <cell r="E193">
            <v>28</v>
          </cell>
          <cell r="F193">
            <v>31.195</v>
          </cell>
          <cell r="G193">
            <v>23.66</v>
          </cell>
          <cell r="H193">
            <v>28.086099999999998</v>
          </cell>
          <cell r="I193">
            <v>0</v>
          </cell>
          <cell r="J193">
            <v>31.195</v>
          </cell>
          <cell r="K193">
            <v>29.695</v>
          </cell>
          <cell r="L193">
            <v>32.695</v>
          </cell>
          <cell r="M193">
            <v>19.362500000000001</v>
          </cell>
          <cell r="N193">
            <v>25.55</v>
          </cell>
          <cell r="O193">
            <v>14.862500000000001</v>
          </cell>
          <cell r="P193">
            <v>22.0123</v>
          </cell>
          <cell r="Q193">
            <v>0</v>
          </cell>
          <cell r="R193">
            <v>25.55</v>
          </cell>
          <cell r="S193">
            <v>23.55</v>
          </cell>
          <cell r="T193">
            <v>27.6</v>
          </cell>
          <cell r="U193">
            <v>24.192069892473118</v>
          </cell>
          <cell r="V193">
            <v>28.70634408602151</v>
          </cell>
          <cell r="W193">
            <v>19.781532258064516</v>
          </cell>
          <cell r="X193">
            <v>0</v>
          </cell>
          <cell r="Y193">
            <v>0</v>
          </cell>
          <cell r="Z193">
            <v>28.706344086021502</v>
          </cell>
          <cell r="AA193">
            <v>0</v>
          </cell>
          <cell r="AB193">
            <v>0</v>
          </cell>
          <cell r="AC193">
            <v>2.4064999999999999</v>
          </cell>
          <cell r="AD193">
            <v>1.9490000000000001</v>
          </cell>
          <cell r="AE193">
            <v>2.3302999999999998</v>
          </cell>
          <cell r="AF193">
            <v>2.5714999999999999</v>
          </cell>
          <cell r="AG193">
            <v>2.8090000000000002</v>
          </cell>
          <cell r="AH193">
            <v>1.9139999999999999</v>
          </cell>
          <cell r="AI193">
            <v>2.5165000000000002</v>
          </cell>
          <cell r="AJ193">
            <v>2.4903</v>
          </cell>
          <cell r="AK193">
            <v>2.653</v>
          </cell>
          <cell r="AL193">
            <v>2.4759000000000002</v>
          </cell>
          <cell r="AM193">
            <v>2.7029999999999998</v>
          </cell>
          <cell r="AN193">
            <v>2.4729999999999999</v>
          </cell>
          <cell r="AO193">
            <v>2.399326875288545</v>
          </cell>
          <cell r="AP193">
            <v>2.4403140069366525</v>
          </cell>
          <cell r="AQ193">
            <v>2.3911974683544299</v>
          </cell>
          <cell r="AR193">
            <v>2.4589307569111498</v>
          </cell>
          <cell r="AS193">
            <v>2.8948483383064101</v>
          </cell>
          <cell r="AT193">
            <v>2.4108767496669743</v>
          </cell>
          <cell r="AU193">
            <v>2.4443761224489799</v>
          </cell>
          <cell r="AV193">
            <v>2.3452000000000002</v>
          </cell>
          <cell r="AW193">
            <v>2.005070886075949</v>
          </cell>
          <cell r="AX193">
            <v>2.1067999999999998</v>
          </cell>
          <cell r="AZ193">
            <v>97</v>
          </cell>
        </row>
        <row r="194">
          <cell r="D194">
            <v>45078</v>
          </cell>
          <cell r="E194">
            <v>28.22</v>
          </cell>
          <cell r="F194">
            <v>33.467500000000001</v>
          </cell>
          <cell r="G194">
            <v>22.94</v>
          </cell>
          <cell r="H194">
            <v>28.777999999999999</v>
          </cell>
          <cell r="I194">
            <v>0</v>
          </cell>
          <cell r="J194">
            <v>32.717500000000001</v>
          </cell>
          <cell r="K194">
            <v>31.717500000000001</v>
          </cell>
          <cell r="L194">
            <v>35.967500000000001</v>
          </cell>
          <cell r="M194">
            <v>19.975000000000001</v>
          </cell>
          <cell r="N194">
            <v>26.1875</v>
          </cell>
          <cell r="O194">
            <v>14.215</v>
          </cell>
          <cell r="P194">
            <v>22.3185</v>
          </cell>
          <cell r="Q194">
            <v>0</v>
          </cell>
          <cell r="R194">
            <v>25.6875</v>
          </cell>
          <cell r="S194">
            <v>24.6875</v>
          </cell>
          <cell r="T194">
            <v>28.737500000000001</v>
          </cell>
          <cell r="U194">
            <v>24.738777777777777</v>
          </cell>
          <cell r="V194">
            <v>30.393722222222223</v>
          </cell>
          <cell r="W194">
            <v>19.25611111111111</v>
          </cell>
          <cell r="X194">
            <v>0</v>
          </cell>
          <cell r="Y194">
            <v>0</v>
          </cell>
          <cell r="Z194">
            <v>29.749277777777777</v>
          </cell>
          <cell r="AA194">
            <v>0</v>
          </cell>
          <cell r="AB194">
            <v>0</v>
          </cell>
          <cell r="AC194">
            <v>2.4369999999999998</v>
          </cell>
          <cell r="AD194">
            <v>1.962</v>
          </cell>
          <cell r="AE194">
            <v>2.3595000000000002</v>
          </cell>
          <cell r="AF194">
            <v>2.5920000000000001</v>
          </cell>
          <cell r="AG194">
            <v>2.8370000000000002</v>
          </cell>
          <cell r="AH194">
            <v>1.9245000000000001</v>
          </cell>
          <cell r="AI194">
            <v>2.5495000000000001</v>
          </cell>
          <cell r="AJ194">
            <v>2.5213999999999999</v>
          </cell>
          <cell r="AK194">
            <v>2.6844000000000001</v>
          </cell>
          <cell r="AL194">
            <v>2.5066999999999999</v>
          </cell>
          <cell r="AM194">
            <v>2.7343999999999999</v>
          </cell>
          <cell r="AN194">
            <v>2.5038999999999998</v>
          </cell>
          <cell r="AO194">
            <v>2.4299376864248585</v>
          </cell>
          <cell r="AP194">
            <v>2.4714269315515662</v>
          </cell>
          <cell r="AQ194">
            <v>2.4207670886075947</v>
          </cell>
          <cell r="AR194">
            <v>2.4900436815260636</v>
          </cell>
          <cell r="AS194">
            <v>2.9159410433172139</v>
          </cell>
          <cell r="AT194">
            <v>2.4395682139563482</v>
          </cell>
          <cell r="AU194">
            <v>2.4754985714285715</v>
          </cell>
          <cell r="AV194">
            <v>2.3744999999999998</v>
          </cell>
          <cell r="AW194">
            <v>2.0182354430379745</v>
          </cell>
          <cell r="AX194">
            <v>2.1206</v>
          </cell>
          <cell r="AZ194">
            <v>98</v>
          </cell>
        </row>
        <row r="195">
          <cell r="D195">
            <v>45108</v>
          </cell>
          <cell r="E195">
            <v>37.655000000000001</v>
          </cell>
          <cell r="F195">
            <v>44.66</v>
          </cell>
          <cell r="G195">
            <v>32.75</v>
          </cell>
          <cell r="H195">
            <v>38.228900000000003</v>
          </cell>
          <cell r="I195">
            <v>0</v>
          </cell>
          <cell r="J195">
            <v>48.16</v>
          </cell>
          <cell r="K195">
            <v>48.41</v>
          </cell>
          <cell r="L195">
            <v>48.66</v>
          </cell>
          <cell r="M195">
            <v>23.984999999999999</v>
          </cell>
          <cell r="N195">
            <v>29.512499999999999</v>
          </cell>
          <cell r="O195">
            <v>21.822500000000002</v>
          </cell>
          <cell r="P195">
            <v>27.621200000000002</v>
          </cell>
          <cell r="Q195">
            <v>0</v>
          </cell>
          <cell r="R195">
            <v>30.012499999999999</v>
          </cell>
          <cell r="S195">
            <v>30.512499999999999</v>
          </cell>
          <cell r="T195">
            <v>32.012500000000003</v>
          </cell>
          <cell r="U195">
            <v>31.334462365591399</v>
          </cell>
          <cell r="V195">
            <v>37.656317204301068</v>
          </cell>
          <cell r="W195">
            <v>27.697500000000002</v>
          </cell>
          <cell r="X195">
            <v>0</v>
          </cell>
          <cell r="Y195">
            <v>0</v>
          </cell>
          <cell r="Z195">
            <v>39.769220430107524</v>
          </cell>
          <cell r="AA195">
            <v>0</v>
          </cell>
          <cell r="AB195">
            <v>0</v>
          </cell>
          <cell r="AC195">
            <v>2.484</v>
          </cell>
          <cell r="AD195">
            <v>2.1739999999999999</v>
          </cell>
          <cell r="AE195">
            <v>2.4102000000000001</v>
          </cell>
          <cell r="AF195">
            <v>2.6415000000000002</v>
          </cell>
          <cell r="AG195">
            <v>2.8690000000000002</v>
          </cell>
          <cell r="AH195">
            <v>1.9590000000000001</v>
          </cell>
          <cell r="AI195">
            <v>2.7989999999999999</v>
          </cell>
          <cell r="AJ195">
            <v>2.5693000000000001</v>
          </cell>
          <cell r="AK195">
            <v>2.7326999999999999</v>
          </cell>
          <cell r="AL195">
            <v>2.5541</v>
          </cell>
          <cell r="AM195">
            <v>2.7827000000000002</v>
          </cell>
          <cell r="AN195">
            <v>2.5514999999999999</v>
          </cell>
          <cell r="AO195">
            <v>2.4771084445693412</v>
          </cell>
          <cell r="AP195">
            <v>2.5193714383352037</v>
          </cell>
          <cell r="AQ195">
            <v>2.4721088607594934</v>
          </cell>
          <cell r="AR195">
            <v>2.5379881883097015</v>
          </cell>
          <cell r="AS195">
            <v>2.9668722090750079</v>
          </cell>
          <cell r="AT195">
            <v>2.4902906240393481</v>
          </cell>
          <cell r="AU195">
            <v>2.523457755102041</v>
          </cell>
          <cell r="AV195">
            <v>2.4251999999999998</v>
          </cell>
          <cell r="AW195">
            <v>2.2329189873417716</v>
          </cell>
          <cell r="AX195">
            <v>2.3458000000000001</v>
          </cell>
          <cell r="AZ195">
            <v>99</v>
          </cell>
        </row>
        <row r="196">
          <cell r="D196">
            <v>45139</v>
          </cell>
          <cell r="E196">
            <v>38.034309999999998</v>
          </cell>
          <cell r="F196">
            <v>41.479320000000001</v>
          </cell>
          <cell r="G196">
            <v>36.6128</v>
          </cell>
          <cell r="H196">
            <v>38.229199999999999</v>
          </cell>
          <cell r="I196">
            <v>0</v>
          </cell>
          <cell r="J196">
            <v>44.479320000000001</v>
          </cell>
          <cell r="K196">
            <v>44.729320000000001</v>
          </cell>
          <cell r="L196">
            <v>45.229320000000001</v>
          </cell>
          <cell r="M196">
            <v>30.115120000000001</v>
          </cell>
          <cell r="N196">
            <v>31.843260000000001</v>
          </cell>
          <cell r="O196">
            <v>27.265640000000001</v>
          </cell>
          <cell r="P196">
            <v>32.774439999999998</v>
          </cell>
          <cell r="Q196">
            <v>0</v>
          </cell>
          <cell r="R196">
            <v>32.343260000000001</v>
          </cell>
          <cell r="S196">
            <v>32.343260000000001</v>
          </cell>
          <cell r="T196">
            <v>34.093260000000001</v>
          </cell>
          <cell r="U196">
            <v>34.713359354838708</v>
          </cell>
          <cell r="V196">
            <v>37.438391612903231</v>
          </cell>
          <cell r="W196">
            <v>32.693023225806449</v>
          </cell>
          <cell r="X196">
            <v>0</v>
          </cell>
          <cell r="Y196">
            <v>0</v>
          </cell>
          <cell r="Z196">
            <v>39.390004516129032</v>
          </cell>
          <cell r="AA196">
            <v>0</v>
          </cell>
          <cell r="AB196">
            <v>0</v>
          </cell>
          <cell r="AC196">
            <v>2.5903</v>
          </cell>
          <cell r="AD196">
            <v>2.3331</v>
          </cell>
          <cell r="AE196">
            <v>2.4944999999999999</v>
          </cell>
          <cell r="AF196">
            <v>2.7692999999999999</v>
          </cell>
          <cell r="AG196">
            <v>3.0367999999999999</v>
          </cell>
          <cell r="AH196">
            <v>2.1793999999999998</v>
          </cell>
          <cell r="AI196">
            <v>2.9129</v>
          </cell>
          <cell r="AJ196">
            <v>2.6762000000000001</v>
          </cell>
          <cell r="AK196">
            <v>2.8399000000000001</v>
          </cell>
          <cell r="AL196">
            <v>2.6606999999999998</v>
          </cell>
          <cell r="AM196">
            <v>2.8898999999999999</v>
          </cell>
          <cell r="AN196">
            <v>2.6581999999999999</v>
          </cell>
          <cell r="AO196">
            <v>2.5837946486280337</v>
          </cell>
          <cell r="AP196">
            <v>2.6278076313373462</v>
          </cell>
          <cell r="AQ196">
            <v>2.5574759493670882</v>
          </cell>
          <cell r="AR196">
            <v>2.6464243813118435</v>
          </cell>
          <cell r="AS196">
            <v>3.0983672188496758</v>
          </cell>
          <cell r="AT196">
            <v>2.59921571882365</v>
          </cell>
          <cell r="AU196">
            <v>2.6319271428571427</v>
          </cell>
          <cell r="AV196">
            <v>2.5095000000000001</v>
          </cell>
          <cell r="AW196">
            <v>2.3940329113924048</v>
          </cell>
          <cell r="AX196">
            <v>2.5068999999999999</v>
          </cell>
          <cell r="AZ196">
            <v>100</v>
          </cell>
        </row>
        <row r="197">
          <cell r="D197">
            <v>45170</v>
          </cell>
          <cell r="E197">
            <v>35.843040000000002</v>
          </cell>
          <cell r="F197">
            <v>36.867400000000004</v>
          </cell>
          <cell r="G197">
            <v>35.056480000000001</v>
          </cell>
          <cell r="H197">
            <v>36.274880000000003</v>
          </cell>
          <cell r="I197">
            <v>0</v>
          </cell>
          <cell r="J197">
            <v>39.367400000000004</v>
          </cell>
          <cell r="K197">
            <v>39.617400000000004</v>
          </cell>
          <cell r="L197">
            <v>39.867400000000004</v>
          </cell>
          <cell r="M197">
            <v>29.818860000000001</v>
          </cell>
          <cell r="N197">
            <v>30.850200000000001</v>
          </cell>
          <cell r="O197">
            <v>29.50985</v>
          </cell>
          <cell r="P197">
            <v>30.296050000000001</v>
          </cell>
          <cell r="Q197">
            <v>0</v>
          </cell>
          <cell r="R197">
            <v>29.350200000000001</v>
          </cell>
          <cell r="S197">
            <v>28.850200000000001</v>
          </cell>
          <cell r="T197">
            <v>32.600200000000001</v>
          </cell>
          <cell r="U197">
            <v>33.165626666666668</v>
          </cell>
          <cell r="V197">
            <v>34.193088888888887</v>
          </cell>
          <cell r="W197">
            <v>32.591311111111111</v>
          </cell>
          <cell r="X197">
            <v>0</v>
          </cell>
          <cell r="Y197">
            <v>0</v>
          </cell>
          <cell r="Z197">
            <v>34.915311111111116</v>
          </cell>
          <cell r="AA197">
            <v>0</v>
          </cell>
          <cell r="AB197">
            <v>0</v>
          </cell>
          <cell r="AC197">
            <v>2.6461000000000001</v>
          </cell>
          <cell r="AD197">
            <v>2.4001999999999999</v>
          </cell>
          <cell r="AE197">
            <v>2.5743</v>
          </cell>
          <cell r="AF197">
            <v>2.7402000000000002</v>
          </cell>
          <cell r="AG197">
            <v>3.0583</v>
          </cell>
          <cell r="AH197">
            <v>2.1945000000000001</v>
          </cell>
          <cell r="AI197">
            <v>2.8241999999999998</v>
          </cell>
          <cell r="AJ197">
            <v>2.7321</v>
          </cell>
          <cell r="AK197">
            <v>2.8959000000000001</v>
          </cell>
          <cell r="AL197">
            <v>2.7164999999999999</v>
          </cell>
          <cell r="AM197">
            <v>2.9459</v>
          </cell>
          <cell r="AN197">
            <v>2.7141000000000002</v>
          </cell>
          <cell r="AO197">
            <v>2.6397973785102073</v>
          </cell>
          <cell r="AP197">
            <v>2.684728981944303</v>
          </cell>
          <cell r="AQ197">
            <v>2.6382860759493667</v>
          </cell>
          <cell r="AR197">
            <v>2.7033457319188008</v>
          </cell>
          <cell r="AS197">
            <v>3.0684258668587305</v>
          </cell>
          <cell r="AT197">
            <v>2.6512702326057997</v>
          </cell>
          <cell r="AU197">
            <v>2.6888659183673469</v>
          </cell>
          <cell r="AV197">
            <v>2.5893000000000002</v>
          </cell>
          <cell r="AW197">
            <v>2.4619822784810124</v>
          </cell>
          <cell r="AX197">
            <v>2.5754000000000001</v>
          </cell>
          <cell r="AZ197">
            <v>101</v>
          </cell>
        </row>
        <row r="198">
          <cell r="D198">
            <v>45200</v>
          </cell>
          <cell r="E198">
            <v>33.422960000000003</v>
          </cell>
          <cell r="F198">
            <v>30.931560000000001</v>
          </cell>
          <cell r="G198">
            <v>30.656040000000001</v>
          </cell>
          <cell r="H198">
            <v>34.099739999999997</v>
          </cell>
          <cell r="I198">
            <v>0</v>
          </cell>
          <cell r="J198">
            <v>30.431560000000001</v>
          </cell>
          <cell r="K198">
            <v>30.931560000000001</v>
          </cell>
          <cell r="L198">
            <v>32.931559999999998</v>
          </cell>
          <cell r="M198">
            <v>29.649239999999999</v>
          </cell>
          <cell r="N198">
            <v>28.345859999999998</v>
          </cell>
          <cell r="O198">
            <v>26.59347</v>
          </cell>
          <cell r="P198">
            <v>31.059370000000001</v>
          </cell>
          <cell r="Q198">
            <v>0</v>
          </cell>
          <cell r="R198">
            <v>27.845859999999998</v>
          </cell>
          <cell r="S198">
            <v>26.345859999999998</v>
          </cell>
          <cell r="T198">
            <v>30.095859999999998</v>
          </cell>
          <cell r="U198">
            <v>31.759276989247315</v>
          </cell>
          <cell r="V198">
            <v>29.791627741935486</v>
          </cell>
          <cell r="W198">
            <v>28.86501451612903</v>
          </cell>
          <cell r="X198">
            <v>0</v>
          </cell>
          <cell r="Y198">
            <v>0</v>
          </cell>
          <cell r="Z198">
            <v>29.291627741935486</v>
          </cell>
          <cell r="AA198">
            <v>0</v>
          </cell>
          <cell r="AB198">
            <v>0</v>
          </cell>
          <cell r="AC198">
            <v>2.7484000000000002</v>
          </cell>
          <cell r="AD198">
            <v>2.7513999999999998</v>
          </cell>
          <cell r="AE198">
            <v>2.6911999999999998</v>
          </cell>
          <cell r="AF198">
            <v>2.7526000000000002</v>
          </cell>
          <cell r="AG198">
            <v>3.0870000000000002</v>
          </cell>
          <cell r="AH198">
            <v>2.2191999999999998</v>
          </cell>
          <cell r="AI198">
            <v>2.8079999999999998</v>
          </cell>
          <cell r="AJ198">
            <v>2.8351000000000002</v>
          </cell>
          <cell r="AK198">
            <v>2.9992000000000001</v>
          </cell>
          <cell r="AL198">
            <v>2.8191000000000002</v>
          </cell>
          <cell r="AM198">
            <v>3.0491999999999999</v>
          </cell>
          <cell r="AN198">
            <v>2.8168000000000002</v>
          </cell>
          <cell r="AO198">
            <v>2.7424690499608588</v>
          </cell>
          <cell r="AP198">
            <v>2.7890847913903913</v>
          </cell>
          <cell r="AQ198">
            <v>2.7566658227848095</v>
          </cell>
          <cell r="AR198">
            <v>2.8077015413648887</v>
          </cell>
          <cell r="AS198">
            <v>3.0811843811091681</v>
          </cell>
          <cell r="AT198">
            <v>2.7612200225432932</v>
          </cell>
          <cell r="AU198">
            <v>2.7932536734693878</v>
          </cell>
          <cell r="AV198">
            <v>2.7061999999999999</v>
          </cell>
          <cell r="AW198">
            <v>2.8176278481012655</v>
          </cell>
          <cell r="AX198">
            <v>2.9373999999999998</v>
          </cell>
          <cell r="AZ198">
            <v>102</v>
          </cell>
        </row>
        <row r="199">
          <cell r="D199">
            <v>45231</v>
          </cell>
          <cell r="E199">
            <v>35.303730000000002</v>
          </cell>
          <cell r="F199">
            <v>31.14996</v>
          </cell>
          <cell r="G199">
            <v>32.27317</v>
          </cell>
          <cell r="H199">
            <v>35.825670000000002</v>
          </cell>
          <cell r="I199">
            <v>0</v>
          </cell>
          <cell r="J199">
            <v>30.64996</v>
          </cell>
          <cell r="K199">
            <v>29.64996</v>
          </cell>
          <cell r="L199">
            <v>33.14996</v>
          </cell>
          <cell r="M199">
            <v>30.811820000000001</v>
          </cell>
          <cell r="N199">
            <v>28.467479999999998</v>
          </cell>
          <cell r="O199">
            <v>28.734459999999999</v>
          </cell>
          <cell r="P199">
            <v>30.698560000000001</v>
          </cell>
          <cell r="Q199">
            <v>0</v>
          </cell>
          <cell r="R199">
            <v>27.967479999999998</v>
          </cell>
          <cell r="S199">
            <v>26.967479999999998</v>
          </cell>
          <cell r="T199">
            <v>30.217479999999998</v>
          </cell>
          <cell r="U199">
            <v>33.303864382801663</v>
          </cell>
          <cell r="V199">
            <v>29.955679722607488</v>
          </cell>
          <cell r="W199">
            <v>30.697683300970873</v>
          </cell>
          <cell r="X199">
            <v>0</v>
          </cell>
          <cell r="Y199">
            <v>0</v>
          </cell>
          <cell r="Z199">
            <v>29.455679722607488</v>
          </cell>
          <cell r="AA199">
            <v>0</v>
          </cell>
          <cell r="AB199">
            <v>0</v>
          </cell>
          <cell r="AC199">
            <v>2.9599000000000002</v>
          </cell>
          <cell r="AD199">
            <v>3.1101999999999999</v>
          </cell>
          <cell r="AE199">
            <v>2.8805000000000001</v>
          </cell>
          <cell r="AF199">
            <v>2.8995000000000002</v>
          </cell>
          <cell r="AG199">
            <v>3.2021999999999999</v>
          </cell>
          <cell r="AH199">
            <v>2.3936999999999999</v>
          </cell>
          <cell r="AI199">
            <v>3.0985</v>
          </cell>
          <cell r="AJ199">
            <v>3.0529999999999999</v>
          </cell>
          <cell r="AK199">
            <v>3.22</v>
          </cell>
          <cell r="AL199">
            <v>3.0335000000000001</v>
          </cell>
          <cell r="AM199">
            <v>3.27</v>
          </cell>
          <cell r="AN199">
            <v>3.0325000000000002</v>
          </cell>
          <cell r="AO199">
            <v>2.9547374616110322</v>
          </cell>
          <cell r="AP199">
            <v>3.0048350719167605</v>
          </cell>
          <cell r="AQ199">
            <v>2.9483620253164555</v>
          </cell>
          <cell r="AR199">
            <v>3.0234518218912583</v>
          </cell>
          <cell r="AS199">
            <v>3.2323316184792676</v>
          </cell>
          <cell r="AT199">
            <v>2.957449144379547</v>
          </cell>
          <cell r="AU199">
            <v>3.0090700000000004</v>
          </cell>
          <cell r="AV199">
            <v>2.8955000000000002</v>
          </cell>
          <cell r="AW199">
            <v>3.1809696202531641</v>
          </cell>
          <cell r="AX199">
            <v>3.3304999999999998</v>
          </cell>
          <cell r="AZ199">
            <v>103</v>
          </cell>
        </row>
        <row r="200">
          <cell r="D200">
            <v>45261</v>
          </cell>
          <cell r="E200">
            <v>36.56485</v>
          </cell>
          <cell r="F200">
            <v>32.210340000000002</v>
          </cell>
          <cell r="G200">
            <v>33.371090000000002</v>
          </cell>
          <cell r="H200">
            <v>36.694789999999998</v>
          </cell>
          <cell r="I200">
            <v>0</v>
          </cell>
          <cell r="J200">
            <v>31.710339999999999</v>
          </cell>
          <cell r="K200">
            <v>30.210339999999999</v>
          </cell>
          <cell r="L200">
            <v>34.210340000000002</v>
          </cell>
          <cell r="M200">
            <v>31.894069999999999</v>
          </cell>
          <cell r="N200">
            <v>30.22026</v>
          </cell>
          <cell r="O200">
            <v>28.94905</v>
          </cell>
          <cell r="P200">
            <v>32.925249999999998</v>
          </cell>
          <cell r="Q200">
            <v>0</v>
          </cell>
          <cell r="R200">
            <v>29.72026</v>
          </cell>
          <cell r="S200">
            <v>28.22026</v>
          </cell>
          <cell r="T200">
            <v>31.47026</v>
          </cell>
          <cell r="U200">
            <v>34.405242043010759</v>
          </cell>
          <cell r="V200">
            <v>31.290195483870963</v>
          </cell>
          <cell r="W200">
            <v>31.326490860215053</v>
          </cell>
          <cell r="X200">
            <v>0</v>
          </cell>
          <cell r="Y200">
            <v>0</v>
          </cell>
          <cell r="Z200">
            <v>30.790195483870967</v>
          </cell>
          <cell r="AA200">
            <v>0</v>
          </cell>
          <cell r="AB200">
            <v>0</v>
          </cell>
          <cell r="AC200">
            <v>3.0537000000000001</v>
          </cell>
          <cell r="AD200">
            <v>3.3083</v>
          </cell>
          <cell r="AE200">
            <v>2.9491000000000001</v>
          </cell>
          <cell r="AF200">
            <v>3.1387</v>
          </cell>
          <cell r="AG200">
            <v>3.3241000000000001</v>
          </cell>
          <cell r="AH200">
            <v>2.5145</v>
          </cell>
          <cell r="AI200">
            <v>3.2290999999999999</v>
          </cell>
          <cell r="AJ200">
            <v>3.1505999999999998</v>
          </cell>
          <cell r="AK200">
            <v>3.3195000000000001</v>
          </cell>
          <cell r="AL200">
            <v>3.129</v>
          </cell>
          <cell r="AM200">
            <v>3.3694999999999999</v>
          </cell>
          <cell r="AN200">
            <v>3.1286999999999998</v>
          </cell>
          <cell r="AO200">
            <v>3.0488782512695964</v>
          </cell>
          <cell r="AP200">
            <v>3.1005200663062333</v>
          </cell>
          <cell r="AQ200">
            <v>3.0178303797468353</v>
          </cell>
          <cell r="AR200">
            <v>3.1191368162807307</v>
          </cell>
          <cell r="AS200">
            <v>3.4784474740199611</v>
          </cell>
          <cell r="AT200">
            <v>3.0561272876319294</v>
          </cell>
          <cell r="AU200">
            <v>3.1047842857142856</v>
          </cell>
          <cell r="AV200">
            <v>2.9641000000000002</v>
          </cell>
          <cell r="AW200">
            <v>3.3815772151898731</v>
          </cell>
          <cell r="AX200">
            <v>3.5493999999999999</v>
          </cell>
          <cell r="AZ200">
            <v>104</v>
          </cell>
        </row>
        <row r="201">
          <cell r="D201">
            <v>45292</v>
          </cell>
          <cell r="E201">
            <v>35.739199999999997</v>
          </cell>
          <cell r="F201">
            <v>32.758110000000002</v>
          </cell>
          <cell r="G201">
            <v>32.818339999999999</v>
          </cell>
          <cell r="H201">
            <v>36.128839999999997</v>
          </cell>
          <cell r="I201">
            <v>0</v>
          </cell>
          <cell r="J201">
            <v>32.258110000000002</v>
          </cell>
          <cell r="K201">
            <v>30.758109999999999</v>
          </cell>
          <cell r="L201">
            <v>34.758110000000002</v>
          </cell>
          <cell r="M201">
            <v>31.60858</v>
          </cell>
          <cell r="N201">
            <v>30.671209999999999</v>
          </cell>
          <cell r="O201">
            <v>28.796500000000002</v>
          </cell>
          <cell r="P201">
            <v>32.724899999999998</v>
          </cell>
          <cell r="Q201">
            <v>0</v>
          </cell>
          <cell r="R201">
            <v>30.171209999999999</v>
          </cell>
          <cell r="S201">
            <v>28.671209999999999</v>
          </cell>
          <cell r="T201">
            <v>32.671210000000002</v>
          </cell>
          <cell r="U201">
            <v>33.918173978494622</v>
          </cell>
          <cell r="V201">
            <v>31.838078817204302</v>
          </cell>
          <cell r="W201">
            <v>31.045270752688172</v>
          </cell>
          <cell r="X201">
            <v>0</v>
          </cell>
          <cell r="Y201">
            <v>0</v>
          </cell>
          <cell r="Z201">
            <v>31.338078817204298</v>
          </cell>
          <cell r="AA201">
            <v>0</v>
          </cell>
          <cell r="AB201">
            <v>0</v>
          </cell>
          <cell r="AC201">
            <v>3.1156999999999999</v>
          </cell>
          <cell r="AD201">
            <v>3.1669999999999998</v>
          </cell>
          <cell r="AE201">
            <v>3.0034999999999998</v>
          </cell>
          <cell r="AF201">
            <v>3.0659000000000001</v>
          </cell>
          <cell r="AG201">
            <v>3.3893</v>
          </cell>
          <cell r="AH201">
            <v>2.5514999999999999</v>
          </cell>
          <cell r="AI201">
            <v>3.3359999999999999</v>
          </cell>
          <cell r="AJ201">
            <v>3.2117</v>
          </cell>
          <cell r="AK201">
            <v>3.3818000000000001</v>
          </cell>
          <cell r="AL201">
            <v>3.1911</v>
          </cell>
          <cell r="AM201">
            <v>3.4318</v>
          </cell>
          <cell r="AN201">
            <v>3.1909000000000001</v>
          </cell>
          <cell r="AO201">
            <v>3.1111035066942332</v>
          </cell>
          <cell r="AP201">
            <v>3.1637660114250741</v>
          </cell>
          <cell r="AQ201">
            <v>3.0729189873417715</v>
          </cell>
          <cell r="AR201">
            <v>3.1823827613995719</v>
          </cell>
          <cell r="AS201">
            <v>3.4035426484206197</v>
          </cell>
          <cell r="AT201">
            <v>3.1170966492468493</v>
          </cell>
          <cell r="AU201">
            <v>3.1680495918367346</v>
          </cell>
          <cell r="AV201">
            <v>3.0185</v>
          </cell>
          <cell r="AW201">
            <v>3.238488607594936</v>
          </cell>
          <cell r="AX201">
            <v>3.3961000000000001</v>
          </cell>
          <cell r="AZ201">
            <v>105</v>
          </cell>
        </row>
        <row r="202">
          <cell r="D202">
            <v>45323</v>
          </cell>
          <cell r="E202">
            <v>35.433109999999999</v>
          </cell>
          <cell r="F202">
            <v>32.766350000000003</v>
          </cell>
          <cell r="G202">
            <v>33.096020000000003</v>
          </cell>
          <cell r="H202">
            <v>36.55442</v>
          </cell>
          <cell r="I202">
            <v>0</v>
          </cell>
          <cell r="J202">
            <v>32.766350000000003</v>
          </cell>
          <cell r="K202">
            <v>30.766349999999999</v>
          </cell>
          <cell r="L202">
            <v>34.766350000000003</v>
          </cell>
          <cell r="M202">
            <v>31.026350000000001</v>
          </cell>
          <cell r="N202">
            <v>30.550699999999999</v>
          </cell>
          <cell r="O202">
            <v>29.122669999999999</v>
          </cell>
          <cell r="P202">
            <v>32.691470000000002</v>
          </cell>
          <cell r="Q202">
            <v>0</v>
          </cell>
          <cell r="R202">
            <v>30.050699999999999</v>
          </cell>
          <cell r="S202">
            <v>28.550699999999999</v>
          </cell>
          <cell r="T202">
            <v>32.300699999999999</v>
          </cell>
          <cell r="U202">
            <v>33.558970689655176</v>
          </cell>
          <cell r="V202">
            <v>31.824062068965517</v>
          </cell>
          <cell r="W202">
            <v>31.406204482758618</v>
          </cell>
          <cell r="X202">
            <v>0</v>
          </cell>
          <cell r="Y202">
            <v>0</v>
          </cell>
          <cell r="Z202">
            <v>31.611418390804598</v>
          </cell>
          <cell r="AA202">
            <v>0</v>
          </cell>
          <cell r="AB202">
            <v>0</v>
          </cell>
          <cell r="AC202">
            <v>3.1252</v>
          </cell>
          <cell r="AD202">
            <v>3.0196999999999998</v>
          </cell>
          <cell r="AE202">
            <v>3.0034000000000001</v>
          </cell>
          <cell r="AF202">
            <v>3.0344000000000002</v>
          </cell>
          <cell r="AG202">
            <v>3.3797999999999999</v>
          </cell>
          <cell r="AH202">
            <v>2.5575000000000001</v>
          </cell>
          <cell r="AI202">
            <v>3.2719999999999998</v>
          </cell>
          <cell r="AJ202">
            <v>3.2235</v>
          </cell>
          <cell r="AK202">
            <v>3.3946000000000001</v>
          </cell>
          <cell r="AL202">
            <v>3.2016</v>
          </cell>
          <cell r="AM202">
            <v>3.4445999999999999</v>
          </cell>
          <cell r="AN202">
            <v>3.2018</v>
          </cell>
          <cell r="AO202">
            <v>3.1206380216383311</v>
          </cell>
          <cell r="AP202">
            <v>3.1734569223707032</v>
          </cell>
          <cell r="AQ202">
            <v>3.0728177215189869</v>
          </cell>
          <cell r="AR202">
            <v>3.192073672345201</v>
          </cell>
          <cell r="AS202">
            <v>3.3711319065747509</v>
          </cell>
          <cell r="AT202">
            <v>3.1473251562660107</v>
          </cell>
          <cell r="AU202">
            <v>3.1777434693877549</v>
          </cell>
          <cell r="AV202">
            <v>3.0184000000000002</v>
          </cell>
          <cell r="AW202">
            <v>3.0893240506329107</v>
          </cell>
          <cell r="AX202">
            <v>3.2383999999999999</v>
          </cell>
          <cell r="AZ202">
            <v>106</v>
          </cell>
        </row>
        <row r="203">
          <cell r="D203">
            <v>45352</v>
          </cell>
          <cell r="E203">
            <v>32.977359999999997</v>
          </cell>
          <cell r="F203">
            <v>30.813420000000001</v>
          </cell>
          <cell r="G203">
            <v>30.659780000000001</v>
          </cell>
          <cell r="H203">
            <v>34.00468</v>
          </cell>
          <cell r="I203">
            <v>0</v>
          </cell>
          <cell r="J203">
            <v>30.813420000000001</v>
          </cell>
          <cell r="K203">
            <v>28.813420000000001</v>
          </cell>
          <cell r="L203">
            <v>32.813420000000001</v>
          </cell>
          <cell r="M203">
            <v>30.11074</v>
          </cell>
          <cell r="N203">
            <v>29.466529999999999</v>
          </cell>
          <cell r="O203">
            <v>27.900880000000001</v>
          </cell>
          <cell r="P203">
            <v>31.709980000000002</v>
          </cell>
          <cell r="Q203">
            <v>0</v>
          </cell>
          <cell r="R203">
            <v>28.966529999999999</v>
          </cell>
          <cell r="S203">
            <v>27.466529999999999</v>
          </cell>
          <cell r="T203">
            <v>31.466529999999999</v>
          </cell>
          <cell r="U203">
            <v>31.715738546433379</v>
          </cell>
          <cell r="V203">
            <v>30.220643378196499</v>
          </cell>
          <cell r="W203">
            <v>29.445566944818303</v>
          </cell>
          <cell r="X203">
            <v>0</v>
          </cell>
          <cell r="Y203">
            <v>0</v>
          </cell>
          <cell r="Z203">
            <v>30.000589542395691</v>
          </cell>
          <cell r="AA203">
            <v>0</v>
          </cell>
          <cell r="AB203">
            <v>0</v>
          </cell>
          <cell r="AC203">
            <v>3.0872000000000002</v>
          </cell>
          <cell r="AD203">
            <v>2.9489000000000001</v>
          </cell>
          <cell r="AE203">
            <v>2.9798</v>
          </cell>
          <cell r="AF203">
            <v>2.9788999999999999</v>
          </cell>
          <cell r="AG203">
            <v>3.3218000000000001</v>
          </cell>
          <cell r="AH203">
            <v>2.5312999999999999</v>
          </cell>
          <cell r="AI203">
            <v>3.1067</v>
          </cell>
          <cell r="AJ203">
            <v>3.1791</v>
          </cell>
          <cell r="AK203">
            <v>3.3472</v>
          </cell>
          <cell r="AL203">
            <v>3.1606999999999998</v>
          </cell>
          <cell r="AM203">
            <v>3.3972000000000002</v>
          </cell>
          <cell r="AN203">
            <v>3.1597</v>
          </cell>
          <cell r="AO203">
            <v>3.0824999618619406</v>
          </cell>
          <cell r="AP203">
            <v>3.1346932785881876</v>
          </cell>
          <cell r="AQ203">
            <v>3.0489189873417719</v>
          </cell>
          <cell r="AR203">
            <v>3.1533100285626854</v>
          </cell>
          <cell r="AS203">
            <v>3.3140272661796484</v>
          </cell>
          <cell r="AT203">
            <v>3.1007015267957785</v>
          </cell>
          <cell r="AU203">
            <v>3.1389679591836734</v>
          </cell>
          <cell r="AV203">
            <v>2.9948000000000001</v>
          </cell>
          <cell r="AW203">
            <v>3.0176278481012657</v>
          </cell>
          <cell r="AX203">
            <v>3.1627999999999998</v>
          </cell>
          <cell r="AZ203">
            <v>107</v>
          </cell>
        </row>
        <row r="204">
          <cell r="D204">
            <v>45383</v>
          </cell>
          <cell r="E204">
            <v>29.175339999999998</v>
          </cell>
          <cell r="F204">
            <v>29.71255</v>
          </cell>
          <cell r="G204">
            <v>28.288239999999998</v>
          </cell>
          <cell r="H204">
            <v>28.981639999999999</v>
          </cell>
          <cell r="I204">
            <v>0</v>
          </cell>
          <cell r="J204">
            <v>28.21255</v>
          </cell>
          <cell r="K204">
            <v>27.71255</v>
          </cell>
          <cell r="L204">
            <v>31.71255</v>
          </cell>
          <cell r="M204">
            <v>25.079540000000001</v>
          </cell>
          <cell r="N204">
            <v>28.63588</v>
          </cell>
          <cell r="O204">
            <v>22.425439999999998</v>
          </cell>
          <cell r="P204">
            <v>28.434740000000001</v>
          </cell>
          <cell r="Q204">
            <v>0</v>
          </cell>
          <cell r="R204">
            <v>27.88588</v>
          </cell>
          <cell r="S204">
            <v>26.63588</v>
          </cell>
          <cell r="T204">
            <v>30.63588</v>
          </cell>
          <cell r="U204">
            <v>27.446002222222223</v>
          </cell>
          <cell r="V204">
            <v>29.257955999999997</v>
          </cell>
          <cell r="W204">
            <v>25.812835555555555</v>
          </cell>
          <cell r="X204">
            <v>0</v>
          </cell>
          <cell r="Y204">
            <v>0</v>
          </cell>
          <cell r="Z204">
            <v>28.074622666666667</v>
          </cell>
          <cell r="AA204">
            <v>0</v>
          </cell>
          <cell r="AB204">
            <v>0</v>
          </cell>
          <cell r="AC204">
            <v>2.6650999999999998</v>
          </cell>
          <cell r="AD204">
            <v>2.2985000000000002</v>
          </cell>
          <cell r="AE204">
            <v>2.5929000000000002</v>
          </cell>
          <cell r="AF204">
            <v>2.7109999999999999</v>
          </cell>
          <cell r="AG204">
            <v>3.0627</v>
          </cell>
          <cell r="AH204">
            <v>2.2484999999999999</v>
          </cell>
          <cell r="AI204">
            <v>2.7593999999999999</v>
          </cell>
          <cell r="AJ204">
            <v>2.7484999999999999</v>
          </cell>
          <cell r="AK204">
            <v>2.9121000000000001</v>
          </cell>
          <cell r="AL204">
            <v>2.7345999999999999</v>
          </cell>
          <cell r="AM204">
            <v>2.9621</v>
          </cell>
          <cell r="AN204">
            <v>2.7317999999999998</v>
          </cell>
          <cell r="AO204">
            <v>2.6588664083984028</v>
          </cell>
          <cell r="AP204">
            <v>2.7041108038355612</v>
          </cell>
          <cell r="AQ204">
            <v>2.6571215189873416</v>
          </cell>
          <cell r="AR204">
            <v>2.7227275538100582</v>
          </cell>
          <cell r="AS204">
            <v>3.0383816236238297</v>
          </cell>
          <cell r="AT204">
            <v>2.6733011783994263</v>
          </cell>
          <cell r="AU204">
            <v>2.7082536734693878</v>
          </cell>
          <cell r="AV204">
            <v>2.6078999999999999</v>
          </cell>
          <cell r="AW204">
            <v>2.3589949367088607</v>
          </cell>
          <cell r="AX204">
            <v>2.4601999999999999</v>
          </cell>
          <cell r="AZ204">
            <v>108</v>
          </cell>
        </row>
        <row r="205">
          <cell r="D205">
            <v>45413</v>
          </cell>
          <cell r="E205">
            <v>27.585740000000001</v>
          </cell>
          <cell r="F205">
            <v>31.029530000000001</v>
          </cell>
          <cell r="G205">
            <v>24.113379999999999</v>
          </cell>
          <cell r="H205">
            <v>28.539480000000001</v>
          </cell>
          <cell r="I205">
            <v>0</v>
          </cell>
          <cell r="J205">
            <v>31.029530000000001</v>
          </cell>
          <cell r="K205">
            <v>29.529530000000001</v>
          </cell>
          <cell r="L205">
            <v>32.529530000000001</v>
          </cell>
          <cell r="M205">
            <v>21.282319999999999</v>
          </cell>
          <cell r="N205">
            <v>26.512080000000001</v>
          </cell>
          <cell r="O205">
            <v>17.72</v>
          </cell>
          <cell r="P205">
            <v>23.8947</v>
          </cell>
          <cell r="Q205">
            <v>0</v>
          </cell>
          <cell r="R205">
            <v>26.512080000000001</v>
          </cell>
          <cell r="S205">
            <v>24.512080000000001</v>
          </cell>
          <cell r="T205">
            <v>28.012080000000001</v>
          </cell>
          <cell r="U205">
            <v>24.806812903225808</v>
          </cell>
          <cell r="V205">
            <v>29.037966021505376</v>
          </cell>
          <cell r="W205">
            <v>21.294793118279568</v>
          </cell>
          <cell r="X205">
            <v>0</v>
          </cell>
          <cell r="Y205">
            <v>0</v>
          </cell>
          <cell r="Z205">
            <v>29.037966021505376</v>
          </cell>
          <cell r="AA205">
            <v>0</v>
          </cell>
          <cell r="AB205">
            <v>0</v>
          </cell>
          <cell r="AC205">
            <v>2.6213000000000002</v>
          </cell>
          <cell r="AD205">
            <v>2.3144999999999998</v>
          </cell>
          <cell r="AE205">
            <v>2.5767000000000002</v>
          </cell>
          <cell r="AF205">
            <v>2.7168000000000001</v>
          </cell>
          <cell r="AG205">
            <v>3.0697000000000001</v>
          </cell>
          <cell r="AH205">
            <v>2.258</v>
          </cell>
          <cell r="AI205">
            <v>2.7673999999999999</v>
          </cell>
          <cell r="AJ205">
            <v>2.7042000000000002</v>
          </cell>
          <cell r="AK205">
            <v>2.8672</v>
          </cell>
          <cell r="AL205">
            <v>2.6905000000000001</v>
          </cell>
          <cell r="AM205">
            <v>2.9171999999999998</v>
          </cell>
          <cell r="AN205">
            <v>2.6876000000000002</v>
          </cell>
          <cell r="AO205">
            <v>2.6149072763403525</v>
          </cell>
          <cell r="AP205">
            <v>2.6594306038967668</v>
          </cell>
          <cell r="AQ205">
            <v>2.6407164556962024</v>
          </cell>
          <cell r="AR205">
            <v>2.6780473538712646</v>
          </cell>
          <cell r="AS205">
            <v>3.044349315773228</v>
          </cell>
          <cell r="AT205">
            <v>2.6309812685726</v>
          </cell>
          <cell r="AU205">
            <v>2.6635597959183674</v>
          </cell>
          <cell r="AV205">
            <v>2.5916999999999999</v>
          </cell>
          <cell r="AW205">
            <v>2.3751974683544299</v>
          </cell>
          <cell r="AX205">
            <v>2.4758</v>
          </cell>
          <cell r="AZ205">
            <v>109</v>
          </cell>
        </row>
        <row r="206">
          <cell r="D206">
            <v>45444</v>
          </cell>
          <cell r="E206">
            <v>28.806149999999999</v>
          </cell>
          <cell r="F206">
            <v>33.264040000000001</v>
          </cell>
          <cell r="G206">
            <v>25.11721</v>
          </cell>
          <cell r="H206">
            <v>30.955210000000001</v>
          </cell>
          <cell r="I206">
            <v>0</v>
          </cell>
          <cell r="J206">
            <v>32.514040000000001</v>
          </cell>
          <cell r="K206">
            <v>31.514040000000001</v>
          </cell>
          <cell r="L206">
            <v>35.764040000000001</v>
          </cell>
          <cell r="M206">
            <v>20.740189999999998</v>
          </cell>
          <cell r="N206">
            <v>26.333480000000002</v>
          </cell>
          <cell r="O206">
            <v>16.838239999999999</v>
          </cell>
          <cell r="P206">
            <v>23.966740000000001</v>
          </cell>
          <cell r="Q206">
            <v>0</v>
          </cell>
          <cell r="R206">
            <v>25.833480000000002</v>
          </cell>
          <cell r="S206">
            <v>24.833480000000002</v>
          </cell>
          <cell r="T206">
            <v>28.333480000000002</v>
          </cell>
          <cell r="U206">
            <v>25.221278888888889</v>
          </cell>
          <cell r="V206">
            <v>30.183791111111113</v>
          </cell>
          <cell r="W206">
            <v>21.437667777777776</v>
          </cell>
          <cell r="X206">
            <v>0</v>
          </cell>
          <cell r="Y206">
            <v>0</v>
          </cell>
          <cell r="Z206">
            <v>29.544902222222223</v>
          </cell>
          <cell r="AA206">
            <v>0</v>
          </cell>
          <cell r="AB206">
            <v>0</v>
          </cell>
          <cell r="AC206">
            <v>2.63</v>
          </cell>
          <cell r="AD206">
            <v>2.3664999999999998</v>
          </cell>
          <cell r="AE206">
            <v>2.5848</v>
          </cell>
          <cell r="AF206">
            <v>2.7336</v>
          </cell>
          <cell r="AG206">
            <v>3.0901999999999998</v>
          </cell>
          <cell r="AH206">
            <v>2.2502</v>
          </cell>
          <cell r="AI206">
            <v>2.7904</v>
          </cell>
          <cell r="AJ206">
            <v>2.7134999999999998</v>
          </cell>
          <cell r="AK206">
            <v>2.8767999999999998</v>
          </cell>
          <cell r="AL206">
            <v>2.6995</v>
          </cell>
          <cell r="AM206">
            <v>2.9268000000000001</v>
          </cell>
          <cell r="AN206">
            <v>2.6966999999999999</v>
          </cell>
          <cell r="AO206">
            <v>2.6236388847628422</v>
          </cell>
          <cell r="AP206">
            <v>2.6683054381311848</v>
          </cell>
          <cell r="AQ206">
            <v>2.648918987341772</v>
          </cell>
          <cell r="AR206">
            <v>2.6869221881056822</v>
          </cell>
          <cell r="AS206">
            <v>3.0616350447576912</v>
          </cell>
          <cell r="AT206">
            <v>2.6373343785223899</v>
          </cell>
          <cell r="AU206">
            <v>2.6724373469387759</v>
          </cell>
          <cell r="AV206">
            <v>2.5998000000000001</v>
          </cell>
          <cell r="AW206">
            <v>2.4278556962025313</v>
          </cell>
          <cell r="AX206">
            <v>2.5287999999999999</v>
          </cell>
          <cell r="AZ206">
            <v>110</v>
          </cell>
        </row>
        <row r="207">
          <cell r="D207">
            <v>45474</v>
          </cell>
          <cell r="E207">
            <v>38.305</v>
          </cell>
          <cell r="F207">
            <v>43.038350000000001</v>
          </cell>
          <cell r="G207">
            <v>35.189239999999998</v>
          </cell>
          <cell r="H207">
            <v>40.668140000000001</v>
          </cell>
          <cell r="I207">
            <v>0</v>
          </cell>
          <cell r="J207">
            <v>46.538350000000001</v>
          </cell>
          <cell r="K207">
            <v>46.788350000000001</v>
          </cell>
          <cell r="L207">
            <v>47.038350000000001</v>
          </cell>
          <cell r="M207">
            <v>27.990860000000001</v>
          </cell>
          <cell r="N207">
            <v>32.062199999999997</v>
          </cell>
          <cell r="O207">
            <v>26.593309999999999</v>
          </cell>
          <cell r="P207">
            <v>32.392009999999999</v>
          </cell>
          <cell r="Q207">
            <v>0</v>
          </cell>
          <cell r="R207">
            <v>32.562199999999997</v>
          </cell>
          <cell r="S207">
            <v>33.062199999999997</v>
          </cell>
          <cell r="T207">
            <v>34.562199999999997</v>
          </cell>
          <cell r="U207">
            <v>33.757906021505377</v>
          </cell>
          <cell r="V207">
            <v>38.199402150537637</v>
          </cell>
          <cell r="W207">
            <v>31.399636451612903</v>
          </cell>
          <cell r="X207">
            <v>0</v>
          </cell>
          <cell r="Y207">
            <v>0</v>
          </cell>
          <cell r="Z207">
            <v>40.376821505376341</v>
          </cell>
          <cell r="AA207">
            <v>0</v>
          </cell>
          <cell r="AB207">
            <v>0</v>
          </cell>
          <cell r="AC207">
            <v>2.6861000000000002</v>
          </cell>
          <cell r="AD207">
            <v>2.4984999999999999</v>
          </cell>
          <cell r="AE207">
            <v>2.5972</v>
          </cell>
          <cell r="AF207">
            <v>2.8104</v>
          </cell>
          <cell r="AG207">
            <v>3.1453000000000002</v>
          </cell>
          <cell r="AH207">
            <v>2.2999999999999998</v>
          </cell>
          <cell r="AI207">
            <v>2.9866999999999999</v>
          </cell>
          <cell r="AJ207">
            <v>2.7719</v>
          </cell>
          <cell r="AK207">
            <v>2.9359000000000002</v>
          </cell>
          <cell r="AL207">
            <v>2.7565</v>
          </cell>
          <cell r="AM207">
            <v>2.9859</v>
          </cell>
          <cell r="AN207">
            <v>2.7541000000000002</v>
          </cell>
          <cell r="AO207">
            <v>2.6799427045906183</v>
          </cell>
          <cell r="AP207">
            <v>2.7255328175048459</v>
          </cell>
          <cell r="AQ207">
            <v>2.6614759493670883</v>
          </cell>
          <cell r="AR207">
            <v>2.7441495674793437</v>
          </cell>
          <cell r="AS207">
            <v>3.1406555201152386</v>
          </cell>
          <cell r="AT207">
            <v>2.6973815144994364</v>
          </cell>
          <cell r="AU207">
            <v>2.7296822448979592</v>
          </cell>
          <cell r="AV207">
            <v>2.6122000000000001</v>
          </cell>
          <cell r="AW207">
            <v>2.5615265822784807</v>
          </cell>
          <cell r="AX207">
            <v>2.6745999999999999</v>
          </cell>
          <cell r="AZ207">
            <v>111</v>
          </cell>
        </row>
        <row r="208">
          <cell r="D208">
            <v>45505</v>
          </cell>
          <cell r="E208">
            <v>38.008609999999997</v>
          </cell>
          <cell r="F208">
            <v>40.818649999999998</v>
          </cell>
          <cell r="G208">
            <v>37.145600000000002</v>
          </cell>
          <cell r="H208">
            <v>38.762</v>
          </cell>
          <cell r="I208">
            <v>0</v>
          </cell>
          <cell r="J208">
            <v>43.818649999999998</v>
          </cell>
          <cell r="K208">
            <v>44.068649999999998</v>
          </cell>
          <cell r="L208">
            <v>44.568649999999998</v>
          </cell>
          <cell r="M208">
            <v>29.880240000000001</v>
          </cell>
          <cell r="N208">
            <v>33.346519999999998</v>
          </cell>
          <cell r="O208">
            <v>29.781289999999998</v>
          </cell>
          <cell r="P208">
            <v>35.290089999999999</v>
          </cell>
          <cell r="Q208">
            <v>0</v>
          </cell>
          <cell r="R208">
            <v>33.846519999999998</v>
          </cell>
          <cell r="S208">
            <v>33.846519999999998</v>
          </cell>
          <cell r="T208">
            <v>35.596519999999998</v>
          </cell>
          <cell r="U208">
            <v>34.599938709677417</v>
          </cell>
          <cell r="V208">
            <v>37.685176129032257</v>
          </cell>
          <cell r="W208">
            <v>34.057340967741936</v>
          </cell>
          <cell r="X208">
            <v>0</v>
          </cell>
          <cell r="Y208">
            <v>0</v>
          </cell>
          <cell r="Z208">
            <v>39.636789032258065</v>
          </cell>
          <cell r="AA208">
            <v>0</v>
          </cell>
          <cell r="AB208">
            <v>0</v>
          </cell>
          <cell r="AC208">
            <v>2.7162000000000002</v>
          </cell>
          <cell r="AD208">
            <v>2.5891999999999999</v>
          </cell>
          <cell r="AE208">
            <v>2.6019000000000001</v>
          </cell>
          <cell r="AF208">
            <v>2.9064999999999999</v>
          </cell>
          <cell r="AG208">
            <v>3.2364999999999999</v>
          </cell>
          <cell r="AH208">
            <v>2.4241999999999999</v>
          </cell>
          <cell r="AI208">
            <v>3.0588000000000002</v>
          </cell>
          <cell r="AJ208">
            <v>2.8020999999999998</v>
          </cell>
          <cell r="AK208">
            <v>2.9657</v>
          </cell>
          <cell r="AL208">
            <v>2.7865000000000002</v>
          </cell>
          <cell r="AM208">
            <v>3.0156999999999998</v>
          </cell>
          <cell r="AN208">
            <v>2.7839999999999998</v>
          </cell>
          <cell r="AO208">
            <v>2.7101520624661277</v>
          </cell>
          <cell r="AP208">
            <v>2.7562377037641541</v>
          </cell>
          <cell r="AQ208">
            <v>2.6662354430379747</v>
          </cell>
          <cell r="AR208">
            <v>2.7748544537386519</v>
          </cell>
          <cell r="AS208">
            <v>3.2395340055561275</v>
          </cell>
          <cell r="AT208">
            <v>2.7282248386105135</v>
          </cell>
          <cell r="AU208">
            <v>2.7603965306122449</v>
          </cell>
          <cell r="AV208">
            <v>2.6168999999999998</v>
          </cell>
          <cell r="AW208">
            <v>2.6533746835443033</v>
          </cell>
          <cell r="AX208">
            <v>2.7629999999999999</v>
          </cell>
          <cell r="AZ208">
            <v>112</v>
          </cell>
        </row>
        <row r="209">
          <cell r="D209">
            <v>45536</v>
          </cell>
          <cell r="E209">
            <v>35.201090000000001</v>
          </cell>
          <cell r="F209">
            <v>36.634810000000002</v>
          </cell>
          <cell r="G209">
            <v>35.742959999999997</v>
          </cell>
          <cell r="H209">
            <v>36.961359999999999</v>
          </cell>
          <cell r="I209">
            <v>0</v>
          </cell>
          <cell r="J209">
            <v>39.134810000000002</v>
          </cell>
          <cell r="K209">
            <v>39.384810000000002</v>
          </cell>
          <cell r="L209">
            <v>39.634810000000002</v>
          </cell>
          <cell r="M209">
            <v>29.07272</v>
          </cell>
          <cell r="N209">
            <v>31.855399999999999</v>
          </cell>
          <cell r="O209">
            <v>29.842210000000001</v>
          </cell>
          <cell r="P209">
            <v>30.628409999999999</v>
          </cell>
          <cell r="Q209">
            <v>0</v>
          </cell>
          <cell r="R209">
            <v>30.355399999999999</v>
          </cell>
          <cell r="S209">
            <v>29.855399999999999</v>
          </cell>
          <cell r="T209">
            <v>33.605400000000003</v>
          </cell>
          <cell r="U209">
            <v>32.341183999999998</v>
          </cell>
          <cell r="V209">
            <v>34.404418666666665</v>
          </cell>
          <cell r="W209">
            <v>32.989276666666669</v>
          </cell>
          <cell r="X209">
            <v>0</v>
          </cell>
          <cell r="Y209">
            <v>0</v>
          </cell>
          <cell r="Z209">
            <v>35.037751999999998</v>
          </cell>
          <cell r="AA209">
            <v>0</v>
          </cell>
          <cell r="AB209">
            <v>0</v>
          </cell>
          <cell r="AC209">
            <v>2.8176999999999999</v>
          </cell>
          <cell r="AD209">
            <v>2.7035</v>
          </cell>
          <cell r="AE209">
            <v>2.7414999999999998</v>
          </cell>
          <cell r="AF209">
            <v>2.8685</v>
          </cell>
          <cell r="AG209">
            <v>3.2746</v>
          </cell>
          <cell r="AH209">
            <v>2.4369000000000001</v>
          </cell>
          <cell r="AI209">
            <v>3.0588000000000002</v>
          </cell>
          <cell r="AJ209">
            <v>2.9037000000000002</v>
          </cell>
          <cell r="AK209">
            <v>3.0674999999999999</v>
          </cell>
          <cell r="AL209">
            <v>2.8881000000000001</v>
          </cell>
          <cell r="AM209">
            <v>3.1175000000000002</v>
          </cell>
          <cell r="AN209">
            <v>2.8856999999999999</v>
          </cell>
          <cell r="AO209">
            <v>2.812020827395171</v>
          </cell>
          <cell r="AP209">
            <v>2.8597774364990314</v>
          </cell>
          <cell r="AQ209">
            <v>2.8076025316455691</v>
          </cell>
          <cell r="AR209">
            <v>2.8783941864735287</v>
          </cell>
          <cell r="AS209">
            <v>3.2004353328531745</v>
          </cell>
          <cell r="AT209">
            <v>2.8271079208935341</v>
          </cell>
          <cell r="AU209">
            <v>2.8639679591836735</v>
          </cell>
          <cell r="AV209">
            <v>2.7565</v>
          </cell>
          <cell r="AW209">
            <v>2.7691215189873413</v>
          </cell>
          <cell r="AX209">
            <v>2.8786</v>
          </cell>
          <cell r="AZ209">
            <v>113</v>
          </cell>
        </row>
        <row r="210">
          <cell r="D210">
            <v>45566</v>
          </cell>
          <cell r="E210">
            <v>33.79092</v>
          </cell>
          <cell r="F210">
            <v>31.618130000000001</v>
          </cell>
          <cell r="G210">
            <v>31.797080000000001</v>
          </cell>
          <cell r="H210">
            <v>35.240879999999997</v>
          </cell>
          <cell r="I210">
            <v>0</v>
          </cell>
          <cell r="J210">
            <v>31.118130000000001</v>
          </cell>
          <cell r="K210">
            <v>31.618130000000001</v>
          </cell>
          <cell r="L210">
            <v>33.618130000000001</v>
          </cell>
          <cell r="M210">
            <v>29.688469999999999</v>
          </cell>
          <cell r="N210">
            <v>28.571729999999999</v>
          </cell>
          <cell r="O210">
            <v>28.336950000000002</v>
          </cell>
          <cell r="P210">
            <v>32.802849999999999</v>
          </cell>
          <cell r="Q210">
            <v>0</v>
          </cell>
          <cell r="R210">
            <v>28.071729999999999</v>
          </cell>
          <cell r="S210">
            <v>26.571729999999999</v>
          </cell>
          <cell r="T210">
            <v>30.321729999999999</v>
          </cell>
          <cell r="U210">
            <v>32.070537741935482</v>
          </cell>
          <cell r="V210">
            <v>30.340607419354839</v>
          </cell>
          <cell r="W210">
            <v>30.346057741935482</v>
          </cell>
          <cell r="X210">
            <v>0</v>
          </cell>
          <cell r="Y210">
            <v>0</v>
          </cell>
          <cell r="Z210">
            <v>29.840607419354843</v>
          </cell>
          <cell r="AA210">
            <v>0</v>
          </cell>
          <cell r="AB210">
            <v>0</v>
          </cell>
          <cell r="AC210">
            <v>2.9954000000000001</v>
          </cell>
          <cell r="AD210">
            <v>3.0588000000000002</v>
          </cell>
          <cell r="AE210">
            <v>2.9445999999999999</v>
          </cell>
          <cell r="AF210">
            <v>2.8812000000000002</v>
          </cell>
          <cell r="AG210">
            <v>3.3</v>
          </cell>
          <cell r="AH210">
            <v>2.4369000000000001</v>
          </cell>
          <cell r="AI210">
            <v>3.0969000000000002</v>
          </cell>
          <cell r="AJ210">
            <v>3.0821000000000001</v>
          </cell>
          <cell r="AK210">
            <v>3.2461000000000002</v>
          </cell>
          <cell r="AL210">
            <v>3.0661</v>
          </cell>
          <cell r="AM210">
            <v>3.2961</v>
          </cell>
          <cell r="AN210">
            <v>3.0638000000000001</v>
          </cell>
          <cell r="AO210">
            <v>2.9903664385073969</v>
          </cell>
          <cell r="AP210">
            <v>3.041048475976742</v>
          </cell>
          <cell r="AQ210">
            <v>3.0132734177215186</v>
          </cell>
          <cell r="AR210">
            <v>3.0596652259512398</v>
          </cell>
          <cell r="AS210">
            <v>3.2135025208354775</v>
          </cell>
          <cell r="AT210">
            <v>3.0143197253816991</v>
          </cell>
          <cell r="AU210">
            <v>3.0452944897959182</v>
          </cell>
          <cell r="AV210">
            <v>2.9596</v>
          </cell>
          <cell r="AW210">
            <v>3.128918987341772</v>
          </cell>
          <cell r="AX210">
            <v>3.2448000000000001</v>
          </cell>
          <cell r="AZ210">
            <v>114</v>
          </cell>
        </row>
        <row r="211">
          <cell r="D211">
            <v>45597</v>
          </cell>
          <cell r="E211">
            <v>35.842469999999999</v>
          </cell>
          <cell r="F211">
            <v>32.307409999999997</v>
          </cell>
          <cell r="G211">
            <v>33.501350000000002</v>
          </cell>
          <cell r="H211">
            <v>37.053849999999997</v>
          </cell>
          <cell r="I211">
            <v>0</v>
          </cell>
          <cell r="J211">
            <v>31.807410000000001</v>
          </cell>
          <cell r="K211">
            <v>30.807410000000001</v>
          </cell>
          <cell r="L211">
            <v>34.307409999999997</v>
          </cell>
          <cell r="M211">
            <v>31.54364</v>
          </cell>
          <cell r="N211">
            <v>29.534960000000002</v>
          </cell>
          <cell r="O211">
            <v>29.608920000000001</v>
          </cell>
          <cell r="P211">
            <v>31.57302</v>
          </cell>
          <cell r="Q211">
            <v>0</v>
          </cell>
          <cell r="R211">
            <v>29.034960000000002</v>
          </cell>
          <cell r="S211">
            <v>28.034960000000002</v>
          </cell>
          <cell r="T211">
            <v>31.284960000000002</v>
          </cell>
          <cell r="U211">
            <v>33.928566490984743</v>
          </cell>
          <cell r="V211">
            <v>31.073073730929263</v>
          </cell>
          <cell r="W211">
            <v>31.768381858529818</v>
          </cell>
          <cell r="X211">
            <v>0</v>
          </cell>
          <cell r="Y211">
            <v>0</v>
          </cell>
          <cell r="Z211">
            <v>30.57307373092927</v>
          </cell>
          <cell r="AA211">
            <v>0</v>
          </cell>
          <cell r="AB211">
            <v>0</v>
          </cell>
          <cell r="AC211">
            <v>3.1604000000000001</v>
          </cell>
          <cell r="AD211">
            <v>3.3635000000000002</v>
          </cell>
          <cell r="AE211">
            <v>3.1476999999999999</v>
          </cell>
          <cell r="AF211">
            <v>3.0969000000000002</v>
          </cell>
          <cell r="AG211">
            <v>3.4523000000000001</v>
          </cell>
          <cell r="AH211">
            <v>2.6654</v>
          </cell>
          <cell r="AI211">
            <v>3.3</v>
          </cell>
          <cell r="AJ211">
            <v>3.2534000000000001</v>
          </cell>
          <cell r="AK211">
            <v>3.4203999999999999</v>
          </cell>
          <cell r="AL211">
            <v>3.2339000000000002</v>
          </cell>
          <cell r="AM211">
            <v>3.4704000000000002</v>
          </cell>
          <cell r="AN211">
            <v>3.2328999999999999</v>
          </cell>
          <cell r="AO211">
            <v>3.155965908589093</v>
          </cell>
          <cell r="AP211">
            <v>3.2093642976639809</v>
          </cell>
          <cell r="AQ211">
            <v>3.2189443037974681</v>
          </cell>
          <cell r="AR211">
            <v>3.2279810476384787</v>
          </cell>
          <cell r="AS211">
            <v>3.4354389340467133</v>
          </cell>
          <cell r="AT211">
            <v>3.1629005225945281</v>
          </cell>
          <cell r="AU211">
            <v>3.2136618367346941</v>
          </cell>
          <cell r="AV211">
            <v>3.1627000000000001</v>
          </cell>
          <cell r="AW211">
            <v>3.4374759493670886</v>
          </cell>
          <cell r="AX211">
            <v>3.5836999999999999</v>
          </cell>
          <cell r="AZ211">
            <v>115</v>
          </cell>
        </row>
        <row r="212">
          <cell r="D212">
            <v>45627</v>
          </cell>
          <cell r="E212">
            <v>35.799709999999997</v>
          </cell>
          <cell r="F212">
            <v>32.408180000000002</v>
          </cell>
          <cell r="G212">
            <v>33.402180000000001</v>
          </cell>
          <cell r="H212">
            <v>36.725879999999997</v>
          </cell>
          <cell r="I212">
            <v>0</v>
          </cell>
          <cell r="J212">
            <v>31.908180000000002</v>
          </cell>
          <cell r="K212">
            <v>30.408180000000002</v>
          </cell>
          <cell r="L212">
            <v>34.408180000000002</v>
          </cell>
          <cell r="M212">
            <v>31.828140000000001</v>
          </cell>
          <cell r="N212">
            <v>30.160509999999999</v>
          </cell>
          <cell r="O212">
            <v>29.60811</v>
          </cell>
          <cell r="P212">
            <v>33.584310000000002</v>
          </cell>
          <cell r="Q212">
            <v>0</v>
          </cell>
          <cell r="R212">
            <v>29.660509999999999</v>
          </cell>
          <cell r="S212">
            <v>28.160509999999999</v>
          </cell>
          <cell r="T212">
            <v>31.410509999999999</v>
          </cell>
          <cell r="U212">
            <v>33.963392688172043</v>
          </cell>
          <cell r="V212">
            <v>31.368934731182794</v>
          </cell>
          <cell r="W212">
            <v>31.647932580645165</v>
          </cell>
          <cell r="X212">
            <v>0</v>
          </cell>
          <cell r="Y212">
            <v>0</v>
          </cell>
          <cell r="Z212">
            <v>30.868934731182797</v>
          </cell>
          <cell r="AA212">
            <v>0</v>
          </cell>
          <cell r="AB212">
            <v>0</v>
          </cell>
          <cell r="AC212">
            <v>3.1604000000000001</v>
          </cell>
          <cell r="AD212">
            <v>3.4396</v>
          </cell>
          <cell r="AE212">
            <v>3.1349999999999998</v>
          </cell>
          <cell r="AF212">
            <v>3.1604000000000001</v>
          </cell>
          <cell r="AG212">
            <v>3.5411999999999999</v>
          </cell>
          <cell r="AH212">
            <v>2.7669000000000001</v>
          </cell>
          <cell r="AI212">
            <v>3.3761999999999999</v>
          </cell>
          <cell r="AJ212">
            <v>3.2572999999999999</v>
          </cell>
          <cell r="AK212">
            <v>3.4262000000000001</v>
          </cell>
          <cell r="AL212">
            <v>3.2357</v>
          </cell>
          <cell r="AM212">
            <v>3.4762</v>
          </cell>
          <cell r="AN212">
            <v>3.2353999999999998</v>
          </cell>
          <cell r="AO212">
            <v>3.155965908589093</v>
          </cell>
          <cell r="AP212">
            <v>3.2093642976639809</v>
          </cell>
          <cell r="AQ212">
            <v>3.2060835443037967</v>
          </cell>
          <cell r="AR212">
            <v>3.2279810476384787</v>
          </cell>
          <cell r="AS212">
            <v>3.5007748739582265</v>
          </cell>
          <cell r="AT212">
            <v>3.1654622604775078</v>
          </cell>
          <cell r="AU212">
            <v>3.2136618367346941</v>
          </cell>
          <cell r="AV212">
            <v>3.15</v>
          </cell>
          <cell r="AW212">
            <v>3.5145392405063287</v>
          </cell>
          <cell r="AX212">
            <v>3.6806999999999999</v>
          </cell>
          <cell r="AZ212">
            <v>116</v>
          </cell>
        </row>
        <row r="213">
          <cell r="D213">
            <v>45658</v>
          </cell>
          <cell r="E213">
            <v>35.0184</v>
          </cell>
          <cell r="F213">
            <v>33.276229999999998</v>
          </cell>
          <cell r="G213">
            <v>33.761670000000002</v>
          </cell>
          <cell r="H213">
            <v>37.07217</v>
          </cell>
          <cell r="I213">
            <v>0</v>
          </cell>
          <cell r="J213">
            <v>32.776229999999998</v>
          </cell>
          <cell r="K213">
            <v>31.276230000000002</v>
          </cell>
          <cell r="L213">
            <v>35.276229999999998</v>
          </cell>
          <cell r="M213">
            <v>30.667149999999999</v>
          </cell>
          <cell r="N213">
            <v>30.122420000000002</v>
          </cell>
          <cell r="O213">
            <v>29.793009999999999</v>
          </cell>
          <cell r="P213">
            <v>33.721409999999999</v>
          </cell>
          <cell r="Q213">
            <v>0</v>
          </cell>
          <cell r="R213">
            <v>29.622420000000002</v>
          </cell>
          <cell r="S213">
            <v>28.122420000000002</v>
          </cell>
          <cell r="T213">
            <v>32.122419999999998</v>
          </cell>
          <cell r="U213">
            <v>33.100106989247308</v>
          </cell>
          <cell r="V213">
            <v>31.885840645161288</v>
          </cell>
          <cell r="W213">
            <v>32.01204569892473</v>
          </cell>
          <cell r="X213">
            <v>0</v>
          </cell>
          <cell r="Y213">
            <v>0</v>
          </cell>
          <cell r="Z213">
            <v>31.385840645161291</v>
          </cell>
          <cell r="AA213">
            <v>0</v>
          </cell>
          <cell r="AB213">
            <v>0</v>
          </cell>
          <cell r="AC213">
            <v>3.1743000000000001</v>
          </cell>
          <cell r="AD213">
            <v>3.3043999999999998</v>
          </cell>
          <cell r="AE213">
            <v>3.1613000000000002</v>
          </cell>
          <cell r="AF213">
            <v>3.1873999999999998</v>
          </cell>
          <cell r="AG213">
            <v>3.5516000000000001</v>
          </cell>
          <cell r="AH213">
            <v>2.7709999999999999</v>
          </cell>
          <cell r="AI213">
            <v>3.3824999999999998</v>
          </cell>
          <cell r="AJ213">
            <v>3.2703000000000002</v>
          </cell>
          <cell r="AK213">
            <v>3.4405000000000001</v>
          </cell>
          <cell r="AL213">
            <v>3.2498</v>
          </cell>
          <cell r="AM213">
            <v>3.4904999999999999</v>
          </cell>
          <cell r="AN213">
            <v>3.2496</v>
          </cell>
          <cell r="AO213">
            <v>3.1699164094020356</v>
          </cell>
          <cell r="AP213">
            <v>3.2235436305212692</v>
          </cell>
          <cell r="AQ213">
            <v>3.2327164556962025</v>
          </cell>
          <cell r="AR213">
            <v>3.242160380495767</v>
          </cell>
          <cell r="AS213">
            <v>3.5285555098261137</v>
          </cell>
          <cell r="AT213">
            <v>3.1771437852238957</v>
          </cell>
          <cell r="AU213">
            <v>3.2278455102040815</v>
          </cell>
          <cell r="AV213">
            <v>3.1762999999999999</v>
          </cell>
          <cell r="AW213">
            <v>3.3776278481012652</v>
          </cell>
          <cell r="AX213">
            <v>3.5335999999999999</v>
          </cell>
          <cell r="AZ213">
            <v>117</v>
          </cell>
        </row>
        <row r="214">
          <cell r="D214">
            <v>45689</v>
          </cell>
          <cell r="E214">
            <v>34.936219999999999</v>
          </cell>
          <cell r="F214">
            <v>33.787709999999997</v>
          </cell>
          <cell r="G214">
            <v>35.02205</v>
          </cell>
          <cell r="H214">
            <v>38.480449999999998</v>
          </cell>
          <cell r="I214">
            <v>0</v>
          </cell>
          <cell r="J214">
            <v>33.787709999999997</v>
          </cell>
          <cell r="K214">
            <v>31.787710000000001</v>
          </cell>
          <cell r="L214">
            <v>35.787709999999997</v>
          </cell>
          <cell r="M214">
            <v>30.602709999999998</v>
          </cell>
          <cell r="N214">
            <v>30.608899999999998</v>
          </cell>
          <cell r="O214">
            <v>31.045339999999999</v>
          </cell>
          <cell r="P214">
            <v>34.614040000000003</v>
          </cell>
          <cell r="Q214">
            <v>0</v>
          </cell>
          <cell r="R214">
            <v>30.108899999999998</v>
          </cell>
          <cell r="S214">
            <v>28.608899999999998</v>
          </cell>
          <cell r="T214">
            <v>32.358899999999998</v>
          </cell>
          <cell r="U214">
            <v>33.079001428571424</v>
          </cell>
          <cell r="V214">
            <v>32.425362857142858</v>
          </cell>
          <cell r="W214">
            <v>33.317745714285714</v>
          </cell>
          <cell r="X214">
            <v>0</v>
          </cell>
          <cell r="Y214">
            <v>0</v>
          </cell>
          <cell r="Z214">
            <v>32.211077142857143</v>
          </cell>
          <cell r="AA214">
            <v>0</v>
          </cell>
          <cell r="AB214">
            <v>0</v>
          </cell>
          <cell r="AC214">
            <v>3.2004000000000001</v>
          </cell>
          <cell r="AD214">
            <v>3.1743000000000001</v>
          </cell>
          <cell r="AE214">
            <v>3.1743000000000001</v>
          </cell>
          <cell r="AF214">
            <v>3.1613000000000002</v>
          </cell>
          <cell r="AG214">
            <v>3.5646</v>
          </cell>
          <cell r="AH214">
            <v>2.8100999999999998</v>
          </cell>
          <cell r="AI214">
            <v>3.3565</v>
          </cell>
          <cell r="AJ214">
            <v>3.2987000000000002</v>
          </cell>
          <cell r="AK214">
            <v>3.4697</v>
          </cell>
          <cell r="AL214">
            <v>3.2768000000000002</v>
          </cell>
          <cell r="AM214">
            <v>3.5196999999999998</v>
          </cell>
          <cell r="AN214">
            <v>3.2770000000000001</v>
          </cell>
          <cell r="AO214">
            <v>3.196111234669504</v>
          </cell>
          <cell r="AP214">
            <v>3.2501681332245234</v>
          </cell>
          <cell r="AQ214">
            <v>3.2458810126582276</v>
          </cell>
          <cell r="AR214">
            <v>3.2687848831990212</v>
          </cell>
          <cell r="AS214">
            <v>3.5017008951538231</v>
          </cell>
          <cell r="AT214">
            <v>3.2243822317860436</v>
          </cell>
          <cell r="AU214">
            <v>3.2544781632653064</v>
          </cell>
          <cell r="AV214">
            <v>3.1892999999999998</v>
          </cell>
          <cell r="AW214">
            <v>3.2458810126582276</v>
          </cell>
          <cell r="AX214">
            <v>3.3931</v>
          </cell>
          <cell r="AZ214">
            <v>118</v>
          </cell>
        </row>
        <row r="215">
          <cell r="D215">
            <v>45717</v>
          </cell>
          <cell r="E215">
            <v>32.144730000000003</v>
          </cell>
          <cell r="F215">
            <v>31.861830000000001</v>
          </cell>
          <cell r="G215">
            <v>32.264560000000003</v>
          </cell>
          <cell r="H215">
            <v>35.609459999999999</v>
          </cell>
          <cell r="I215">
            <v>0</v>
          </cell>
          <cell r="J215">
            <v>31.861830000000001</v>
          </cell>
          <cell r="K215">
            <v>29.861830000000001</v>
          </cell>
          <cell r="L215">
            <v>33.861829999999998</v>
          </cell>
          <cell r="M215">
            <v>29.871479999999998</v>
          </cell>
          <cell r="N215">
            <v>29.89556</v>
          </cell>
          <cell r="O215">
            <v>29.801749999999998</v>
          </cell>
          <cell r="P215">
            <v>33.610849999999999</v>
          </cell>
          <cell r="Q215">
            <v>0</v>
          </cell>
          <cell r="R215">
            <v>29.39556</v>
          </cell>
          <cell r="S215">
            <v>27.89556</v>
          </cell>
          <cell r="T215">
            <v>31.89556</v>
          </cell>
          <cell r="U215">
            <v>31.144255235531631</v>
          </cell>
          <cell r="V215">
            <v>30.996459488559893</v>
          </cell>
          <cell r="W215">
            <v>31.180658425302827</v>
          </cell>
          <cell r="X215">
            <v>0</v>
          </cell>
          <cell r="Y215">
            <v>0</v>
          </cell>
          <cell r="Z215">
            <v>30.776405652759085</v>
          </cell>
          <cell r="AA215">
            <v>0</v>
          </cell>
          <cell r="AB215">
            <v>0</v>
          </cell>
          <cell r="AC215">
            <v>3.2134</v>
          </cell>
          <cell r="AD215">
            <v>3.1093000000000002</v>
          </cell>
          <cell r="AE215">
            <v>3.1873999999999998</v>
          </cell>
          <cell r="AF215">
            <v>3.1093000000000002</v>
          </cell>
          <cell r="AG215">
            <v>3.5125999999999999</v>
          </cell>
          <cell r="AH215">
            <v>2.7841</v>
          </cell>
          <cell r="AI215">
            <v>3.2524000000000002</v>
          </cell>
          <cell r="AJ215">
            <v>3.3052999999999999</v>
          </cell>
          <cell r="AK215">
            <v>3.4733999999999998</v>
          </cell>
          <cell r="AL215">
            <v>3.2869000000000002</v>
          </cell>
          <cell r="AM215">
            <v>3.5234000000000001</v>
          </cell>
          <cell r="AN215">
            <v>3.2858999999999998</v>
          </cell>
          <cell r="AO215">
            <v>3.2091584656456376</v>
          </cell>
          <cell r="AP215">
            <v>3.2634293797816998</v>
          </cell>
          <cell r="AQ215">
            <v>3.2591468354430373</v>
          </cell>
          <cell r="AR215">
            <v>3.2820461297561976</v>
          </cell>
          <cell r="AS215">
            <v>3.4481974482971505</v>
          </cell>
          <cell r="AT215">
            <v>3.2300180551285993</v>
          </cell>
          <cell r="AU215">
            <v>3.2677434693877552</v>
          </cell>
          <cell r="AV215">
            <v>3.2023999999999999</v>
          </cell>
          <cell r="AW215">
            <v>3.1800582278481011</v>
          </cell>
          <cell r="AX215">
            <v>3.3231999999999999</v>
          </cell>
          <cell r="AZ215">
            <v>119</v>
          </cell>
        </row>
        <row r="216">
          <cell r="D216">
            <v>45748</v>
          </cell>
          <cell r="E216">
            <v>27.270689999999998</v>
          </cell>
          <cell r="F216">
            <v>28.98761</v>
          </cell>
          <cell r="G216">
            <v>27.87649</v>
          </cell>
          <cell r="H216">
            <v>28.569890000000001</v>
          </cell>
          <cell r="I216">
            <v>0</v>
          </cell>
          <cell r="J216">
            <v>27.48761</v>
          </cell>
          <cell r="K216">
            <v>26.98761</v>
          </cell>
          <cell r="L216">
            <v>30.98761</v>
          </cell>
          <cell r="M216">
            <v>25.89659</v>
          </cell>
          <cell r="N216">
            <v>27.259270000000001</v>
          </cell>
          <cell r="O216">
            <v>25.17839</v>
          </cell>
          <cell r="P216">
            <v>31.18759</v>
          </cell>
          <cell r="Q216">
            <v>0</v>
          </cell>
          <cell r="R216">
            <v>26.509270000000001</v>
          </cell>
          <cell r="S216">
            <v>25.259270000000001</v>
          </cell>
          <cell r="T216">
            <v>29.259270000000001</v>
          </cell>
          <cell r="U216">
            <v>26.690514444444446</v>
          </cell>
          <cell r="V216">
            <v>28.257866444444442</v>
          </cell>
          <cell r="W216">
            <v>26.737292222222226</v>
          </cell>
          <cell r="X216">
            <v>0</v>
          </cell>
          <cell r="Y216">
            <v>0</v>
          </cell>
          <cell r="Z216">
            <v>27.074533111111112</v>
          </cell>
          <cell r="AA216">
            <v>0</v>
          </cell>
          <cell r="AB216">
            <v>0</v>
          </cell>
          <cell r="AC216">
            <v>2.8491</v>
          </cell>
          <cell r="AD216">
            <v>2.641</v>
          </cell>
          <cell r="AE216">
            <v>2.8361000000000001</v>
          </cell>
          <cell r="AF216">
            <v>2.8361000000000001</v>
          </cell>
          <cell r="AG216">
            <v>3.3043999999999998</v>
          </cell>
          <cell r="AH216">
            <v>2.5758999999999999</v>
          </cell>
          <cell r="AI216">
            <v>3.0051999999999999</v>
          </cell>
          <cell r="AJ216">
            <v>2.9325000000000001</v>
          </cell>
          <cell r="AK216">
            <v>3.0962000000000001</v>
          </cell>
          <cell r="AL216">
            <v>2.9186999999999999</v>
          </cell>
          <cell r="AM216">
            <v>3.1461999999999999</v>
          </cell>
          <cell r="AN216">
            <v>2.9159000000000002</v>
          </cell>
          <cell r="AO216">
            <v>2.8435349083682935</v>
          </cell>
          <cell r="AP216">
            <v>2.8918084474140571</v>
          </cell>
          <cell r="AQ216">
            <v>2.9033999999999995</v>
          </cell>
          <cell r="AR216">
            <v>2.9104251973885549</v>
          </cell>
          <cell r="AS216">
            <v>3.1670985698117091</v>
          </cell>
          <cell r="AT216">
            <v>2.8618450865867402</v>
          </cell>
          <cell r="AU216">
            <v>2.8960087755102042</v>
          </cell>
          <cell r="AV216">
            <v>2.8511000000000002</v>
          </cell>
          <cell r="AW216">
            <v>2.705830379746835</v>
          </cell>
          <cell r="AX216">
            <v>2.8027000000000002</v>
          </cell>
          <cell r="AZ216">
            <v>120</v>
          </cell>
        </row>
        <row r="217">
          <cell r="D217">
            <v>45778</v>
          </cell>
          <cell r="E217">
            <v>27.171479999999999</v>
          </cell>
          <cell r="F217">
            <v>30.864059999999998</v>
          </cell>
          <cell r="G217">
            <v>24.566759999999999</v>
          </cell>
          <cell r="H217">
            <v>28.99286</v>
          </cell>
          <cell r="I217">
            <v>0</v>
          </cell>
          <cell r="J217">
            <v>30.864059999999998</v>
          </cell>
          <cell r="K217">
            <v>29.364059999999998</v>
          </cell>
          <cell r="L217">
            <v>32.364060000000002</v>
          </cell>
          <cell r="M217">
            <v>23.20213</v>
          </cell>
          <cell r="N217">
            <v>27.474160000000001</v>
          </cell>
          <cell r="O217">
            <v>20.57751</v>
          </cell>
          <cell r="P217">
            <v>26.752210000000002</v>
          </cell>
          <cell r="Q217">
            <v>0</v>
          </cell>
          <cell r="R217">
            <v>27.474160000000001</v>
          </cell>
          <cell r="S217">
            <v>25.474160000000001</v>
          </cell>
          <cell r="T217">
            <v>28.974160000000001</v>
          </cell>
          <cell r="U217">
            <v>25.421551505376343</v>
          </cell>
          <cell r="V217">
            <v>29.369587956989246</v>
          </cell>
          <cell r="W217">
            <v>22.808058387096771</v>
          </cell>
          <cell r="X217">
            <v>0</v>
          </cell>
          <cell r="Y217">
            <v>0</v>
          </cell>
          <cell r="Z217">
            <v>29.369587956989246</v>
          </cell>
          <cell r="AA217">
            <v>0</v>
          </cell>
          <cell r="AB217">
            <v>0</v>
          </cell>
          <cell r="AC217">
            <v>2.8361000000000001</v>
          </cell>
          <cell r="AD217">
            <v>2.68</v>
          </cell>
          <cell r="AE217">
            <v>2.8231000000000002</v>
          </cell>
          <cell r="AF217">
            <v>2.8620999999999999</v>
          </cell>
          <cell r="AG217">
            <v>3.3304999999999998</v>
          </cell>
          <cell r="AH217">
            <v>2.6019000000000001</v>
          </cell>
          <cell r="AI217">
            <v>3.0182000000000002</v>
          </cell>
          <cell r="AJ217">
            <v>2.919</v>
          </cell>
          <cell r="AK217">
            <v>3.0819999999999999</v>
          </cell>
          <cell r="AL217">
            <v>2.9053</v>
          </cell>
          <cell r="AM217">
            <v>3.1320000000000001</v>
          </cell>
          <cell r="AN217">
            <v>2.9024000000000001</v>
          </cell>
          <cell r="AO217">
            <v>2.8304876773921599</v>
          </cell>
          <cell r="AP217">
            <v>2.8785472008568811</v>
          </cell>
          <cell r="AQ217">
            <v>2.8902354430379744</v>
          </cell>
          <cell r="AR217">
            <v>2.8971639508313785</v>
          </cell>
          <cell r="AS217">
            <v>3.1938502932400454</v>
          </cell>
          <cell r="AT217">
            <v>2.8510857874782252</v>
          </cell>
          <cell r="AU217">
            <v>2.8827434693877549</v>
          </cell>
          <cell r="AV217">
            <v>2.8380999999999998</v>
          </cell>
          <cell r="AW217">
            <v>2.7453240506329113</v>
          </cell>
          <cell r="AX217">
            <v>2.8412000000000002</v>
          </cell>
          <cell r="AZ217">
            <v>121</v>
          </cell>
        </row>
        <row r="218">
          <cell r="D218">
            <v>45809</v>
          </cell>
          <cell r="E218">
            <v>29.392309999999998</v>
          </cell>
          <cell r="F218">
            <v>33.060589999999998</v>
          </cell>
          <cell r="G218">
            <v>27.294429999999998</v>
          </cell>
          <cell r="H218">
            <v>33.132429999999999</v>
          </cell>
          <cell r="I218">
            <v>0</v>
          </cell>
          <cell r="J218">
            <v>32.310589999999998</v>
          </cell>
          <cell r="K218">
            <v>31.310590000000001</v>
          </cell>
          <cell r="L218">
            <v>35.560589999999998</v>
          </cell>
          <cell r="M218">
            <v>21.505379999999999</v>
          </cell>
          <cell r="N218">
            <v>26.47946</v>
          </cell>
          <cell r="O218">
            <v>19.461480000000002</v>
          </cell>
          <cell r="P218">
            <v>26.589980000000001</v>
          </cell>
          <cell r="Q218">
            <v>0</v>
          </cell>
          <cell r="R218">
            <v>25.97946</v>
          </cell>
          <cell r="S218">
            <v>24.97946</v>
          </cell>
          <cell r="T218">
            <v>28.47946</v>
          </cell>
          <cell r="U218">
            <v>25.887007777777775</v>
          </cell>
          <cell r="V218">
            <v>30.135643333333334</v>
          </cell>
          <cell r="W218">
            <v>23.813118888888891</v>
          </cell>
          <cell r="X218">
            <v>0</v>
          </cell>
          <cell r="Y218">
            <v>0</v>
          </cell>
          <cell r="Z218">
            <v>29.496754444444441</v>
          </cell>
          <cell r="AA218">
            <v>0</v>
          </cell>
          <cell r="AB218">
            <v>0</v>
          </cell>
          <cell r="AC218">
            <v>2.8231000000000002</v>
          </cell>
          <cell r="AD218">
            <v>2.7709999999999999</v>
          </cell>
          <cell r="AE218">
            <v>2.8100999999999998</v>
          </cell>
          <cell r="AF218">
            <v>2.8751000000000002</v>
          </cell>
          <cell r="AG218">
            <v>3.3435000000000001</v>
          </cell>
          <cell r="AH218">
            <v>2.5758999999999999</v>
          </cell>
          <cell r="AI218">
            <v>3.0312000000000001</v>
          </cell>
          <cell r="AJ218">
            <v>2.9064999999999999</v>
          </cell>
          <cell r="AK218">
            <v>3.0699000000000001</v>
          </cell>
          <cell r="AL218">
            <v>2.8925999999999998</v>
          </cell>
          <cell r="AM218">
            <v>3.1198999999999999</v>
          </cell>
          <cell r="AN218">
            <v>2.8898000000000001</v>
          </cell>
          <cell r="AO218">
            <v>2.8174404464160263</v>
          </cell>
          <cell r="AP218">
            <v>2.8652859542997047</v>
          </cell>
          <cell r="AQ218">
            <v>2.8770708860759489</v>
          </cell>
          <cell r="AR218">
            <v>2.8839027042742025</v>
          </cell>
          <cell r="AS218">
            <v>3.2072261549542138</v>
          </cell>
          <cell r="AT218">
            <v>2.8352030126037504</v>
          </cell>
          <cell r="AU218">
            <v>2.8694781632653061</v>
          </cell>
          <cell r="AV218">
            <v>2.8250999999999999</v>
          </cell>
          <cell r="AW218">
            <v>2.837475949367088</v>
          </cell>
          <cell r="AX218">
            <v>2.9333</v>
          </cell>
          <cell r="AZ218">
            <v>122</v>
          </cell>
        </row>
        <row r="219">
          <cell r="D219">
            <v>45839</v>
          </cell>
          <cell r="E219">
            <v>38.955010000000001</v>
          </cell>
          <cell r="F219">
            <v>41.416690000000003</v>
          </cell>
          <cell r="G219">
            <v>37.628480000000003</v>
          </cell>
          <cell r="H219">
            <v>43.107379999999999</v>
          </cell>
          <cell r="I219">
            <v>0</v>
          </cell>
          <cell r="J219">
            <v>44.916690000000003</v>
          </cell>
          <cell r="K219">
            <v>45.166690000000003</v>
          </cell>
          <cell r="L219">
            <v>45.416690000000003</v>
          </cell>
          <cell r="M219">
            <v>31.996729999999999</v>
          </cell>
          <cell r="N219">
            <v>34.611899999999999</v>
          </cell>
          <cell r="O219">
            <v>31.364129999999999</v>
          </cell>
          <cell r="P219">
            <v>37.16283</v>
          </cell>
          <cell r="Q219">
            <v>0</v>
          </cell>
          <cell r="R219">
            <v>35.111899999999999</v>
          </cell>
          <cell r="S219">
            <v>35.611899999999999</v>
          </cell>
          <cell r="T219">
            <v>37.111899999999999</v>
          </cell>
          <cell r="U219">
            <v>35.8873811827957</v>
          </cell>
          <cell r="V219">
            <v>38.416728817204309</v>
          </cell>
          <cell r="W219">
            <v>34.86677731182796</v>
          </cell>
          <cell r="X219">
            <v>0</v>
          </cell>
          <cell r="Y219">
            <v>0</v>
          </cell>
          <cell r="Z219">
            <v>40.594148172043013</v>
          </cell>
          <cell r="AA219">
            <v>0</v>
          </cell>
          <cell r="AB219">
            <v>0</v>
          </cell>
          <cell r="AC219">
            <v>2.8881000000000001</v>
          </cell>
          <cell r="AD219">
            <v>2.8231000000000002</v>
          </cell>
          <cell r="AE219">
            <v>2.7841</v>
          </cell>
          <cell r="AF219">
            <v>2.9792000000000001</v>
          </cell>
          <cell r="AG219">
            <v>3.4215</v>
          </cell>
          <cell r="AH219">
            <v>2.641</v>
          </cell>
          <cell r="AI219">
            <v>3.1743000000000001</v>
          </cell>
          <cell r="AJ219">
            <v>2.9740000000000002</v>
          </cell>
          <cell r="AK219">
            <v>3.1379999999999999</v>
          </cell>
          <cell r="AL219">
            <v>2.9584999999999999</v>
          </cell>
          <cell r="AM219">
            <v>3.1880000000000002</v>
          </cell>
          <cell r="AN219">
            <v>2.9561000000000002</v>
          </cell>
          <cell r="AO219">
            <v>2.8826766012966942</v>
          </cell>
          <cell r="AP219">
            <v>2.9315921870855863</v>
          </cell>
          <cell r="AQ219">
            <v>2.8507417721518986</v>
          </cell>
          <cell r="AR219">
            <v>2.9502089370600841</v>
          </cell>
          <cell r="AS219">
            <v>3.3143359399115138</v>
          </cell>
          <cell r="AT219">
            <v>2.9043699354442052</v>
          </cell>
          <cell r="AU219">
            <v>2.9358046938775511</v>
          </cell>
          <cell r="AV219">
            <v>2.7991000000000001</v>
          </cell>
          <cell r="AW219">
            <v>2.8902354430379744</v>
          </cell>
          <cell r="AX219">
            <v>2.9992000000000001</v>
          </cell>
          <cell r="AZ219">
            <v>123</v>
          </cell>
        </row>
        <row r="220">
          <cell r="D220">
            <v>45870</v>
          </cell>
          <cell r="E220">
            <v>41.942439999999998</v>
          </cell>
          <cell r="F220">
            <v>43.85378</v>
          </cell>
          <cell r="G220">
            <v>41.029020000000003</v>
          </cell>
          <cell r="H220">
            <v>42.645420000000001</v>
          </cell>
          <cell r="I220">
            <v>0</v>
          </cell>
          <cell r="J220">
            <v>46.85378</v>
          </cell>
          <cell r="K220">
            <v>47.10378</v>
          </cell>
          <cell r="L220">
            <v>47.60378</v>
          </cell>
          <cell r="M220">
            <v>32.901809999999998</v>
          </cell>
          <cell r="N220">
            <v>36.124020000000002</v>
          </cell>
          <cell r="O220">
            <v>32.454520000000002</v>
          </cell>
          <cell r="P220">
            <v>37.963320000000003</v>
          </cell>
          <cell r="Q220">
            <v>0</v>
          </cell>
          <cell r="R220">
            <v>36.624020000000002</v>
          </cell>
          <cell r="S220">
            <v>36.624020000000002</v>
          </cell>
          <cell r="T220">
            <v>38.374020000000002</v>
          </cell>
          <cell r="U220">
            <v>37.956785913978493</v>
          </cell>
          <cell r="V220">
            <v>40.446036344086018</v>
          </cell>
          <cell r="W220">
            <v>37.248864086021513</v>
          </cell>
          <cell r="X220">
            <v>0</v>
          </cell>
          <cell r="Y220">
            <v>0</v>
          </cell>
          <cell r="Z220">
            <v>42.343885806451617</v>
          </cell>
          <cell r="AA220">
            <v>0</v>
          </cell>
          <cell r="AB220">
            <v>0</v>
          </cell>
          <cell r="AC220">
            <v>2.8751000000000002</v>
          </cell>
          <cell r="AD220">
            <v>2.7320000000000002</v>
          </cell>
          <cell r="AE220">
            <v>2.758</v>
          </cell>
          <cell r="AF220">
            <v>3.0051999999999999</v>
          </cell>
          <cell r="AG220">
            <v>3.4344999999999999</v>
          </cell>
          <cell r="AH220">
            <v>2.6539999999999999</v>
          </cell>
          <cell r="AI220">
            <v>3.2263999999999999</v>
          </cell>
          <cell r="AJ220">
            <v>2.9609999999999999</v>
          </cell>
          <cell r="AK220">
            <v>3.1246999999999998</v>
          </cell>
          <cell r="AL220">
            <v>2.9455</v>
          </cell>
          <cell r="AM220">
            <v>3.1747000000000001</v>
          </cell>
          <cell r="AN220">
            <v>2.9430000000000001</v>
          </cell>
          <cell r="AO220">
            <v>2.8696293703205606</v>
          </cell>
          <cell r="AP220">
            <v>2.9183309405284104</v>
          </cell>
          <cell r="AQ220">
            <v>2.8243113924050629</v>
          </cell>
          <cell r="AR220">
            <v>2.9369476905029077</v>
          </cell>
          <cell r="AS220">
            <v>3.3410876633398501</v>
          </cell>
          <cell r="AT220">
            <v>2.8910488984527105</v>
          </cell>
          <cell r="AU220">
            <v>2.9225393877551022</v>
          </cell>
          <cell r="AV220">
            <v>2.7730000000000001</v>
          </cell>
          <cell r="AW220">
            <v>2.7979822784810127</v>
          </cell>
          <cell r="AX220">
            <v>2.9058000000000002</v>
          </cell>
          <cell r="AZ220">
            <v>124</v>
          </cell>
        </row>
        <row r="221">
          <cell r="D221">
            <v>45901</v>
          </cell>
          <cell r="E221">
            <v>39.016039999999997</v>
          </cell>
          <cell r="F221">
            <v>39.282760000000003</v>
          </cell>
          <cell r="G221">
            <v>38.672319999999999</v>
          </cell>
          <cell r="H221">
            <v>39.890720000000002</v>
          </cell>
          <cell r="I221">
            <v>0</v>
          </cell>
          <cell r="J221">
            <v>41.782760000000003</v>
          </cell>
          <cell r="K221">
            <v>42.032760000000003</v>
          </cell>
          <cell r="L221">
            <v>42.282760000000003</v>
          </cell>
          <cell r="M221">
            <v>31.819990000000001</v>
          </cell>
          <cell r="N221">
            <v>33.504800000000003</v>
          </cell>
          <cell r="O221">
            <v>32.030059999999999</v>
          </cell>
          <cell r="P221">
            <v>32.816360000000003</v>
          </cell>
          <cell r="Q221">
            <v>0</v>
          </cell>
          <cell r="R221">
            <v>32.004800000000003</v>
          </cell>
          <cell r="S221">
            <v>31.504799999999999</v>
          </cell>
          <cell r="T221">
            <v>35.254800000000003</v>
          </cell>
          <cell r="U221">
            <v>35.817795555555556</v>
          </cell>
          <cell r="V221">
            <v>36.714777777777783</v>
          </cell>
          <cell r="W221">
            <v>35.720204444444441</v>
          </cell>
          <cell r="X221">
            <v>0</v>
          </cell>
          <cell r="Y221">
            <v>0</v>
          </cell>
          <cell r="Z221">
            <v>37.437000000000005</v>
          </cell>
          <cell r="AA221">
            <v>0</v>
          </cell>
          <cell r="AB221">
            <v>0</v>
          </cell>
          <cell r="AC221">
            <v>2.9662000000000002</v>
          </cell>
          <cell r="AD221">
            <v>2.8620999999999999</v>
          </cell>
          <cell r="AE221">
            <v>2.8881000000000001</v>
          </cell>
          <cell r="AF221">
            <v>2.9401999999999999</v>
          </cell>
          <cell r="AG221">
            <v>3.4215</v>
          </cell>
          <cell r="AH221">
            <v>2.6149</v>
          </cell>
          <cell r="AI221">
            <v>3.2134</v>
          </cell>
          <cell r="AJ221">
            <v>3.0522</v>
          </cell>
          <cell r="AK221">
            <v>3.2160000000000002</v>
          </cell>
          <cell r="AL221">
            <v>3.0366</v>
          </cell>
          <cell r="AM221">
            <v>3.266</v>
          </cell>
          <cell r="AN221">
            <v>3.0341999999999998</v>
          </cell>
          <cell r="AO221">
            <v>2.961060350468697</v>
          </cell>
          <cell r="AP221">
            <v>3.0112616760175461</v>
          </cell>
          <cell r="AQ221">
            <v>2.9560582278481009</v>
          </cell>
          <cell r="AR221">
            <v>3.0298784259920439</v>
          </cell>
          <cell r="AS221">
            <v>3.2742083547690095</v>
          </cell>
          <cell r="AT221">
            <v>2.9792751511425353</v>
          </cell>
          <cell r="AU221">
            <v>3.0154985714285716</v>
          </cell>
          <cell r="AV221">
            <v>2.9030999999999998</v>
          </cell>
          <cell r="AW221">
            <v>2.9297291139240502</v>
          </cell>
          <cell r="AX221">
            <v>3.0373000000000001</v>
          </cell>
          <cell r="AZ221">
            <v>125</v>
          </cell>
        </row>
        <row r="222">
          <cell r="D222">
            <v>45931</v>
          </cell>
          <cell r="E222">
            <v>36.542650000000002</v>
          </cell>
          <cell r="F222">
            <v>33.830219999999997</v>
          </cell>
          <cell r="G222">
            <v>34.074089999999998</v>
          </cell>
          <cell r="H222">
            <v>37.517890000000001</v>
          </cell>
          <cell r="I222">
            <v>0</v>
          </cell>
          <cell r="J222">
            <v>33.330219999999997</v>
          </cell>
          <cell r="K222">
            <v>33.830219999999997</v>
          </cell>
          <cell r="L222">
            <v>35.830219999999997</v>
          </cell>
          <cell r="M222">
            <v>32.17783</v>
          </cell>
          <cell r="N222">
            <v>30.159749999999999</v>
          </cell>
          <cell r="O222">
            <v>30.022179999999999</v>
          </cell>
          <cell r="P222">
            <v>34.488079999999997</v>
          </cell>
          <cell r="Q222">
            <v>0</v>
          </cell>
          <cell r="R222">
            <v>29.659749999999999</v>
          </cell>
          <cell r="S222">
            <v>28.159749999999999</v>
          </cell>
          <cell r="T222">
            <v>31.909749999999999</v>
          </cell>
          <cell r="U222">
            <v>34.71224161290322</v>
          </cell>
          <cell r="V222">
            <v>32.290990645161287</v>
          </cell>
          <cell r="W222">
            <v>32.374901935483869</v>
          </cell>
          <cell r="X222">
            <v>0</v>
          </cell>
          <cell r="Y222">
            <v>0</v>
          </cell>
          <cell r="Z222">
            <v>31.790990645161287</v>
          </cell>
          <cell r="AA222">
            <v>0</v>
          </cell>
          <cell r="AB222">
            <v>0</v>
          </cell>
          <cell r="AC222">
            <v>3.1353</v>
          </cell>
          <cell r="AD222">
            <v>3.1743000000000001</v>
          </cell>
          <cell r="AE222">
            <v>3.0573000000000001</v>
          </cell>
          <cell r="AF222">
            <v>2.9531999999999998</v>
          </cell>
          <cell r="AG222">
            <v>3.4344999999999999</v>
          </cell>
          <cell r="AH222">
            <v>2.6149</v>
          </cell>
          <cell r="AI222">
            <v>3.2393999999999998</v>
          </cell>
          <cell r="AJ222">
            <v>3.222</v>
          </cell>
          <cell r="AK222">
            <v>3.3860000000000001</v>
          </cell>
          <cell r="AL222">
            <v>3.206</v>
          </cell>
          <cell r="AM222">
            <v>3.4359999999999999</v>
          </cell>
          <cell r="AN222">
            <v>3.2037</v>
          </cell>
          <cell r="AO222">
            <v>3.1307747164736348</v>
          </cell>
          <cell r="AP222">
            <v>3.18375989084974</v>
          </cell>
          <cell r="AQ222">
            <v>3.1273999999999997</v>
          </cell>
          <cell r="AR222">
            <v>3.2023766408242378</v>
          </cell>
          <cell r="AS222">
            <v>3.2875842164831774</v>
          </cell>
          <cell r="AT222">
            <v>3.1576745773132493</v>
          </cell>
          <cell r="AU222">
            <v>3.1880495918367346</v>
          </cell>
          <cell r="AV222">
            <v>3.0722999999999998</v>
          </cell>
          <cell r="AW222">
            <v>3.2458810126582276</v>
          </cell>
          <cell r="AX222">
            <v>3.3603000000000001</v>
          </cell>
          <cell r="AZ222">
            <v>126</v>
          </cell>
        </row>
        <row r="223">
          <cell r="D223">
            <v>45962</v>
          </cell>
          <cell r="E223">
            <v>38.34836</v>
          </cell>
          <cell r="F223">
            <v>34.677810000000001</v>
          </cell>
          <cell r="G223">
            <v>35.870890000000003</v>
          </cell>
          <cell r="H223">
            <v>39.423389999999998</v>
          </cell>
          <cell r="I223">
            <v>0</v>
          </cell>
          <cell r="J223">
            <v>34.177810000000001</v>
          </cell>
          <cell r="K223">
            <v>33.177810000000001</v>
          </cell>
          <cell r="L223">
            <v>36.677810000000001</v>
          </cell>
          <cell r="M223">
            <v>33.729190000000003</v>
          </cell>
          <cell r="N223">
            <v>31.3764</v>
          </cell>
          <cell r="O223">
            <v>31.591950000000001</v>
          </cell>
          <cell r="P223">
            <v>33.556049999999999</v>
          </cell>
          <cell r="Q223">
            <v>0</v>
          </cell>
          <cell r="R223">
            <v>30.8764</v>
          </cell>
          <cell r="S223">
            <v>29.8764</v>
          </cell>
          <cell r="T223">
            <v>33.126399999999997</v>
          </cell>
          <cell r="U223">
            <v>36.189330471567267</v>
          </cell>
          <cell r="V223">
            <v>33.134709902912626</v>
          </cell>
          <cell r="W223">
            <v>33.87088614424411</v>
          </cell>
          <cell r="X223">
            <v>0</v>
          </cell>
          <cell r="Y223">
            <v>0</v>
          </cell>
          <cell r="Z223">
            <v>32.634709902912626</v>
          </cell>
          <cell r="AA223">
            <v>0</v>
          </cell>
          <cell r="AB223">
            <v>0</v>
          </cell>
          <cell r="AC223">
            <v>3.2913999999999999</v>
          </cell>
          <cell r="AD223">
            <v>3.4866000000000001</v>
          </cell>
          <cell r="AE223">
            <v>3.2654000000000001</v>
          </cell>
          <cell r="AF223">
            <v>3.1613000000000002</v>
          </cell>
          <cell r="AG223">
            <v>3.4735999999999998</v>
          </cell>
          <cell r="AH223">
            <v>2.7841</v>
          </cell>
          <cell r="AI223">
            <v>3.4344999999999999</v>
          </cell>
          <cell r="AJ223">
            <v>3.3845000000000001</v>
          </cell>
          <cell r="AK223">
            <v>3.5514999999999999</v>
          </cell>
          <cell r="AL223">
            <v>3.3650000000000002</v>
          </cell>
          <cell r="AM223">
            <v>3.6015000000000001</v>
          </cell>
          <cell r="AN223">
            <v>3.3639999999999999</v>
          </cell>
          <cell r="AO223">
            <v>3.2874418515024395</v>
          </cell>
          <cell r="AP223">
            <v>3.3429968591247583</v>
          </cell>
          <cell r="AQ223">
            <v>3.3381341772151893</v>
          </cell>
          <cell r="AR223">
            <v>3.3616136090992557</v>
          </cell>
          <cell r="AS223">
            <v>3.5017008951538231</v>
          </cell>
          <cell r="AT223">
            <v>3.2971355876626705</v>
          </cell>
          <cell r="AU223">
            <v>3.3473353061224493</v>
          </cell>
          <cell r="AV223">
            <v>3.2804000000000002</v>
          </cell>
          <cell r="AW223">
            <v>3.5621341772151895</v>
          </cell>
          <cell r="AX223">
            <v>3.7069000000000001</v>
          </cell>
          <cell r="AZ223">
            <v>127</v>
          </cell>
        </row>
        <row r="224">
          <cell r="D224">
            <v>45992</v>
          </cell>
          <cell r="E224">
            <v>39.070099999999996</v>
          </cell>
          <cell r="F224">
            <v>35.387450000000001</v>
          </cell>
          <cell r="G224">
            <v>36.575279999999999</v>
          </cell>
          <cell r="H224">
            <v>39.899079999999998</v>
          </cell>
          <cell r="I224">
            <v>0</v>
          </cell>
          <cell r="J224">
            <v>34.887450000000001</v>
          </cell>
          <cell r="K224">
            <v>33.387450000000001</v>
          </cell>
          <cell r="L224">
            <v>37.387450000000001</v>
          </cell>
          <cell r="M224">
            <v>34.183059999999998</v>
          </cell>
          <cell r="N224">
            <v>32.215710000000001</v>
          </cell>
          <cell r="O224">
            <v>31.708839999999999</v>
          </cell>
          <cell r="P224">
            <v>35.685139999999997</v>
          </cell>
          <cell r="Q224">
            <v>0</v>
          </cell>
          <cell r="R224">
            <v>31.715710000000001</v>
          </cell>
          <cell r="S224">
            <v>30.215710000000001</v>
          </cell>
          <cell r="T224">
            <v>33.465710000000001</v>
          </cell>
          <cell r="U224">
            <v>36.915598494623652</v>
          </cell>
          <cell r="V224">
            <v>33.98915602150538</v>
          </cell>
          <cell r="W224">
            <v>34.429860215053765</v>
          </cell>
          <cell r="X224">
            <v>0</v>
          </cell>
          <cell r="Y224">
            <v>0</v>
          </cell>
          <cell r="Z224">
            <v>33.489156021505373</v>
          </cell>
          <cell r="AA224">
            <v>0</v>
          </cell>
          <cell r="AB224">
            <v>0</v>
          </cell>
          <cell r="AC224">
            <v>3.4215</v>
          </cell>
          <cell r="AD224">
            <v>3.6947000000000001</v>
          </cell>
          <cell r="AE224">
            <v>3.3955000000000002</v>
          </cell>
          <cell r="AF224">
            <v>3.3435000000000001</v>
          </cell>
          <cell r="AG224">
            <v>3.6817000000000002</v>
          </cell>
          <cell r="AH224">
            <v>3.0442999999999998</v>
          </cell>
          <cell r="AI224">
            <v>3.6297000000000001</v>
          </cell>
          <cell r="AJ224">
            <v>3.5184000000000002</v>
          </cell>
          <cell r="AK224">
            <v>3.6873</v>
          </cell>
          <cell r="AL224">
            <v>3.4967999999999999</v>
          </cell>
          <cell r="AM224">
            <v>3.7372999999999998</v>
          </cell>
          <cell r="AN224">
            <v>3.4965999999999999</v>
          </cell>
          <cell r="AO224">
            <v>3.4180145245789761</v>
          </cell>
          <cell r="AP224">
            <v>3.4757113342854233</v>
          </cell>
          <cell r="AQ224">
            <v>3.4698810126582278</v>
          </cell>
          <cell r="AR224">
            <v>3.4943280842599207</v>
          </cell>
          <cell r="AS224">
            <v>3.6891687416400867</v>
          </cell>
          <cell r="AT224">
            <v>3.4330101649759199</v>
          </cell>
          <cell r="AU224">
            <v>3.4800904081632651</v>
          </cell>
          <cell r="AV224">
            <v>3.4104999999999999</v>
          </cell>
          <cell r="AW224">
            <v>3.7728683544303792</v>
          </cell>
          <cell r="AX224">
            <v>3.9358</v>
          </cell>
          <cell r="AZ224">
            <v>128</v>
          </cell>
        </row>
        <row r="225">
          <cell r="D225">
            <v>46023</v>
          </cell>
          <cell r="E225">
            <v>37.142139999999998</v>
          </cell>
          <cell r="F225">
            <v>35.982399999999998</v>
          </cell>
          <cell r="G225">
            <v>36.682400000000001</v>
          </cell>
          <cell r="H225">
            <v>39.992899999999999</v>
          </cell>
          <cell r="I225">
            <v>0</v>
          </cell>
          <cell r="J225">
            <v>35.482399999999998</v>
          </cell>
          <cell r="K225">
            <v>33.982399999999998</v>
          </cell>
          <cell r="L225">
            <v>37.982399999999998</v>
          </cell>
          <cell r="M225">
            <v>32.571089999999998</v>
          </cell>
          <cell r="N225">
            <v>32.068339999999999</v>
          </cell>
          <cell r="O225">
            <v>32.067959999999999</v>
          </cell>
          <cell r="P225">
            <v>35.996360000000003</v>
          </cell>
          <cell r="Q225">
            <v>0</v>
          </cell>
          <cell r="R225">
            <v>31.568339999999999</v>
          </cell>
          <cell r="S225">
            <v>30.068339999999999</v>
          </cell>
          <cell r="T225">
            <v>34.068339999999999</v>
          </cell>
          <cell r="U225">
            <v>35.126945913978496</v>
          </cell>
          <cell r="V225">
            <v>34.256846666666668</v>
          </cell>
          <cell r="W225">
            <v>34.648076989247308</v>
          </cell>
          <cell r="X225">
            <v>0</v>
          </cell>
          <cell r="Y225">
            <v>0</v>
          </cell>
          <cell r="Z225">
            <v>33.756846666666668</v>
          </cell>
          <cell r="AA225">
            <v>0</v>
          </cell>
          <cell r="AB225">
            <v>0</v>
          </cell>
          <cell r="AC225">
            <v>3.4504000000000001</v>
          </cell>
          <cell r="AD225">
            <v>3.5836000000000001</v>
          </cell>
          <cell r="AE225">
            <v>3.4369999999999998</v>
          </cell>
          <cell r="AF225">
            <v>3.3704000000000001</v>
          </cell>
          <cell r="AG225">
            <v>3.7035</v>
          </cell>
          <cell r="AH225">
            <v>3.0240999999999998</v>
          </cell>
          <cell r="AI225">
            <v>3.6635</v>
          </cell>
          <cell r="AJ225">
            <v>3.5463</v>
          </cell>
          <cell r="AK225">
            <v>3.7164999999999999</v>
          </cell>
          <cell r="AL225">
            <v>3.5257999999999998</v>
          </cell>
          <cell r="AM225">
            <v>3.7665000000000002</v>
          </cell>
          <cell r="AN225">
            <v>3.5255999999999998</v>
          </cell>
          <cell r="AO225">
            <v>3.4470195226720732</v>
          </cell>
          <cell r="AP225">
            <v>3.5051921054779154</v>
          </cell>
          <cell r="AQ225">
            <v>3.5119063291139234</v>
          </cell>
          <cell r="AR225">
            <v>3.5238088554524132</v>
          </cell>
          <cell r="AS225">
            <v>3.7168464862640191</v>
          </cell>
          <cell r="AT225">
            <v>3.4600621170201866</v>
          </cell>
          <cell r="AU225">
            <v>3.5095802040816326</v>
          </cell>
          <cell r="AV225">
            <v>3.452</v>
          </cell>
          <cell r="AW225">
            <v>3.6603620253164553</v>
          </cell>
          <cell r="AX225">
            <v>3.8128000000000002</v>
          </cell>
          <cell r="AZ225">
            <v>129</v>
          </cell>
        </row>
        <row r="226">
          <cell r="D226">
            <v>46054</v>
          </cell>
          <cell r="E226">
            <v>35.623800000000003</v>
          </cell>
          <cell r="F226">
            <v>36.366889999999998</v>
          </cell>
          <cell r="G226">
            <v>37.659700000000001</v>
          </cell>
          <cell r="H226">
            <v>41.118099999999998</v>
          </cell>
          <cell r="I226">
            <v>0</v>
          </cell>
          <cell r="J226">
            <v>36.366889999999998</v>
          </cell>
          <cell r="K226">
            <v>34.366889999999998</v>
          </cell>
          <cell r="L226">
            <v>38.366889999999998</v>
          </cell>
          <cell r="M226">
            <v>31.241009999999999</v>
          </cell>
          <cell r="N226">
            <v>32.481360000000002</v>
          </cell>
          <cell r="O226">
            <v>33.174140000000001</v>
          </cell>
          <cell r="P226">
            <v>36.742939999999997</v>
          </cell>
          <cell r="Q226">
            <v>0</v>
          </cell>
          <cell r="R226">
            <v>31.981359999999999</v>
          </cell>
          <cell r="S226">
            <v>30.481359999999999</v>
          </cell>
          <cell r="T226">
            <v>34.231360000000002</v>
          </cell>
          <cell r="U226">
            <v>33.745461428571431</v>
          </cell>
          <cell r="V226">
            <v>34.701662857142857</v>
          </cell>
          <cell r="W226">
            <v>35.737317142857137</v>
          </cell>
          <cell r="X226">
            <v>0</v>
          </cell>
          <cell r="Y226">
            <v>0</v>
          </cell>
          <cell r="Z226">
            <v>34.487377142857142</v>
          </cell>
          <cell r="AA226">
            <v>0</v>
          </cell>
          <cell r="AB226">
            <v>0</v>
          </cell>
          <cell r="AC226">
            <v>3.4636999999999998</v>
          </cell>
          <cell r="AD226">
            <v>3.4369999999999998</v>
          </cell>
          <cell r="AE226">
            <v>3.4369999999999998</v>
          </cell>
          <cell r="AF226">
            <v>3.3704000000000001</v>
          </cell>
          <cell r="AG226">
            <v>3.7301000000000002</v>
          </cell>
          <cell r="AH226">
            <v>3.0240999999999998</v>
          </cell>
          <cell r="AI226">
            <v>3.6234999999999999</v>
          </cell>
          <cell r="AJ226">
            <v>3.5619999999999998</v>
          </cell>
          <cell r="AK226">
            <v>3.7330999999999999</v>
          </cell>
          <cell r="AL226">
            <v>3.5400999999999998</v>
          </cell>
          <cell r="AM226">
            <v>3.7831000000000001</v>
          </cell>
          <cell r="AN226">
            <v>3.5402999999999998</v>
          </cell>
          <cell r="AO226">
            <v>3.4603678435938101</v>
          </cell>
          <cell r="AP226">
            <v>3.5187593808017961</v>
          </cell>
          <cell r="AQ226">
            <v>3.5119063291139234</v>
          </cell>
          <cell r="AR226">
            <v>3.5373761307762934</v>
          </cell>
          <cell r="AS226">
            <v>3.7168464862640191</v>
          </cell>
          <cell r="AT226">
            <v>3.494184465621478</v>
          </cell>
          <cell r="AU226">
            <v>3.5231516326530614</v>
          </cell>
          <cell r="AV226">
            <v>3.452</v>
          </cell>
          <cell r="AW226">
            <v>3.5119063291139234</v>
          </cell>
          <cell r="AX226">
            <v>3.6558000000000002</v>
          </cell>
          <cell r="AZ226">
            <v>130</v>
          </cell>
        </row>
        <row r="227">
          <cell r="D227">
            <v>46082</v>
          </cell>
          <cell r="E227">
            <v>34.397449999999999</v>
          </cell>
          <cell r="F227">
            <v>33.956189999999999</v>
          </cell>
          <cell r="G227">
            <v>34.299999999999997</v>
          </cell>
          <cell r="H227">
            <v>37.6449</v>
          </cell>
          <cell r="I227">
            <v>0</v>
          </cell>
          <cell r="J227">
            <v>33.956189999999999</v>
          </cell>
          <cell r="K227">
            <v>31.956189999999999</v>
          </cell>
          <cell r="L227">
            <v>35.956189999999999</v>
          </cell>
          <cell r="M227">
            <v>33.148609999999998</v>
          </cell>
          <cell r="N227">
            <v>31.57865</v>
          </cell>
          <cell r="O227">
            <v>31.65558</v>
          </cell>
          <cell r="P227">
            <v>35.464680000000001</v>
          </cell>
          <cell r="Q227">
            <v>0</v>
          </cell>
          <cell r="R227">
            <v>31.07865</v>
          </cell>
          <cell r="S227">
            <v>29.57865</v>
          </cell>
          <cell r="T227">
            <v>33.578650000000003</v>
          </cell>
          <cell r="U227">
            <v>33.84782593539704</v>
          </cell>
          <cell r="V227">
            <v>32.909816406460294</v>
          </cell>
          <cell r="W227">
            <v>33.136170471063252</v>
          </cell>
          <cell r="X227">
            <v>0</v>
          </cell>
          <cell r="Y227">
            <v>0</v>
          </cell>
          <cell r="Z227">
            <v>32.689762570659489</v>
          </cell>
          <cell r="AA227">
            <v>0</v>
          </cell>
          <cell r="AB227">
            <v>0</v>
          </cell>
          <cell r="AC227">
            <v>3.4504000000000001</v>
          </cell>
          <cell r="AD227">
            <v>3.3437999999999999</v>
          </cell>
          <cell r="AE227">
            <v>3.4237000000000002</v>
          </cell>
          <cell r="AF227">
            <v>3.3037999999999998</v>
          </cell>
          <cell r="AG227">
            <v>3.6768000000000001</v>
          </cell>
          <cell r="AH227">
            <v>2.8376000000000001</v>
          </cell>
          <cell r="AI227">
            <v>3.4903</v>
          </cell>
          <cell r="AJ227">
            <v>3.5423</v>
          </cell>
          <cell r="AK227">
            <v>3.7103999999999999</v>
          </cell>
          <cell r="AL227">
            <v>3.5238999999999998</v>
          </cell>
          <cell r="AM227">
            <v>3.7604000000000002</v>
          </cell>
          <cell r="AN227">
            <v>3.5228999999999999</v>
          </cell>
          <cell r="AO227">
            <v>3.4470195226720732</v>
          </cell>
          <cell r="AP227">
            <v>3.5051921054779154</v>
          </cell>
          <cell r="AQ227">
            <v>3.4984379746835441</v>
          </cell>
          <cell r="AR227">
            <v>3.5238088554524132</v>
          </cell>
          <cell r="AS227">
            <v>3.6483209177898961</v>
          </cell>
          <cell r="AT227">
            <v>3.4728708064350857</v>
          </cell>
          <cell r="AU227">
            <v>3.5095802040816326</v>
          </cell>
          <cell r="AV227">
            <v>3.4386999999999999</v>
          </cell>
          <cell r="AW227">
            <v>3.4175265822784806</v>
          </cell>
          <cell r="AX227">
            <v>3.5577000000000001</v>
          </cell>
          <cell r="AZ227">
            <v>131</v>
          </cell>
        </row>
        <row r="228">
          <cell r="D228">
            <v>46113</v>
          </cell>
          <cell r="E228">
            <v>29.724730000000001</v>
          </cell>
          <cell r="F228">
            <v>30.91338</v>
          </cell>
          <cell r="G228">
            <v>29.351179999999999</v>
          </cell>
          <cell r="H228">
            <v>30.04458</v>
          </cell>
          <cell r="I228">
            <v>0</v>
          </cell>
          <cell r="J228">
            <v>29.41338</v>
          </cell>
          <cell r="K228">
            <v>28.91338</v>
          </cell>
          <cell r="L228">
            <v>32.913379999999997</v>
          </cell>
          <cell r="M228">
            <v>28.1647</v>
          </cell>
          <cell r="N228">
            <v>29.440950000000001</v>
          </cell>
          <cell r="O228">
            <v>26.82291</v>
          </cell>
          <cell r="P228">
            <v>32.832210000000003</v>
          </cell>
          <cell r="Q228">
            <v>0</v>
          </cell>
          <cell r="R228">
            <v>28.690950000000001</v>
          </cell>
          <cell r="S228">
            <v>27.440950000000001</v>
          </cell>
          <cell r="T228">
            <v>31.440950000000001</v>
          </cell>
          <cell r="U228">
            <v>29.066050666666669</v>
          </cell>
          <cell r="V228">
            <v>30.291687333333329</v>
          </cell>
          <cell r="W228">
            <v>28.283688222222224</v>
          </cell>
          <cell r="X228">
            <v>0</v>
          </cell>
          <cell r="Y228">
            <v>0</v>
          </cell>
          <cell r="Z228">
            <v>29.108354000000002</v>
          </cell>
          <cell r="AA228">
            <v>0</v>
          </cell>
          <cell r="AB228">
            <v>0</v>
          </cell>
          <cell r="AC228">
            <v>3.0907</v>
          </cell>
          <cell r="AD228">
            <v>2.8641999999999999</v>
          </cell>
          <cell r="AE228">
            <v>3.0507</v>
          </cell>
          <cell r="AF228">
            <v>3.0507</v>
          </cell>
          <cell r="AG228">
            <v>3.4903</v>
          </cell>
          <cell r="AH228">
            <v>2.5577999999999999</v>
          </cell>
          <cell r="AI228">
            <v>3.2372000000000001</v>
          </cell>
          <cell r="AJ228">
            <v>3.1741000000000001</v>
          </cell>
          <cell r="AK228">
            <v>3.3376999999999999</v>
          </cell>
          <cell r="AL228">
            <v>3.1602000000000001</v>
          </cell>
          <cell r="AM228">
            <v>3.3877000000000002</v>
          </cell>
          <cell r="AN228">
            <v>3.1575000000000002</v>
          </cell>
          <cell r="AO228">
            <v>3.0860126778939763</v>
          </cell>
          <cell r="AP228">
            <v>3.1382636141997349</v>
          </cell>
          <cell r="AQ228">
            <v>3.1207164556962019</v>
          </cell>
          <cell r="AR228">
            <v>3.1568803641742327</v>
          </cell>
          <cell r="AS228">
            <v>3.3879031793394385</v>
          </cell>
          <cell r="AT228">
            <v>3.1094114355979094</v>
          </cell>
          <cell r="AU228">
            <v>3.142539387755102</v>
          </cell>
          <cell r="AV228">
            <v>3.0657000000000001</v>
          </cell>
          <cell r="AW228">
            <v>2.9318556962025313</v>
          </cell>
          <cell r="AX228">
            <v>3.0259999999999998</v>
          </cell>
          <cell r="AZ228">
            <v>132</v>
          </cell>
        </row>
        <row r="229">
          <cell r="D229">
            <v>46143</v>
          </cell>
          <cell r="E229">
            <v>28.852609999999999</v>
          </cell>
          <cell r="F229">
            <v>32.794750000000001</v>
          </cell>
          <cell r="G229">
            <v>26.226959999999998</v>
          </cell>
          <cell r="H229">
            <v>30.65306</v>
          </cell>
          <cell r="I229">
            <v>0</v>
          </cell>
          <cell r="J229">
            <v>32.794750000000001</v>
          </cell>
          <cell r="K229">
            <v>31.294750000000001</v>
          </cell>
          <cell r="L229">
            <v>34.294750000000001</v>
          </cell>
          <cell r="M229">
            <v>24.420809999999999</v>
          </cell>
          <cell r="N229">
            <v>29.870170000000002</v>
          </cell>
          <cell r="O229">
            <v>21.775400000000001</v>
          </cell>
          <cell r="P229">
            <v>27.950099999999999</v>
          </cell>
          <cell r="Q229">
            <v>0</v>
          </cell>
          <cell r="R229">
            <v>29.870170000000002</v>
          </cell>
          <cell r="S229">
            <v>27.870170000000002</v>
          </cell>
          <cell r="T229">
            <v>31.370170000000002</v>
          </cell>
          <cell r="U229">
            <v>26.80349817204301</v>
          </cell>
          <cell r="V229">
            <v>31.442524838709677</v>
          </cell>
          <cell r="W229">
            <v>24.16871182795699</v>
          </cell>
          <cell r="X229">
            <v>0</v>
          </cell>
          <cell r="Y229">
            <v>0</v>
          </cell>
          <cell r="Z229">
            <v>31.442524838709677</v>
          </cell>
          <cell r="AA229">
            <v>0</v>
          </cell>
          <cell r="AB229">
            <v>0</v>
          </cell>
          <cell r="AC229">
            <v>3.0640000000000001</v>
          </cell>
          <cell r="AD229">
            <v>2.9041999999999999</v>
          </cell>
          <cell r="AE229">
            <v>3.0373999999999999</v>
          </cell>
          <cell r="AF229">
            <v>3.0773000000000001</v>
          </cell>
          <cell r="AG229">
            <v>3.5169999999999999</v>
          </cell>
          <cell r="AH229">
            <v>2.7709000000000001</v>
          </cell>
          <cell r="AI229">
            <v>3.2639</v>
          </cell>
          <cell r="AJ229">
            <v>3.1469</v>
          </cell>
          <cell r="AK229">
            <v>3.31</v>
          </cell>
          <cell r="AL229">
            <v>3.1332</v>
          </cell>
          <cell r="AM229">
            <v>3.36</v>
          </cell>
          <cell r="AN229">
            <v>3.1303000000000001</v>
          </cell>
          <cell r="AO229">
            <v>3.0592156727353021</v>
          </cell>
          <cell r="AP229">
            <v>3.1110270539630731</v>
          </cell>
          <cell r="AQ229">
            <v>3.1072481012658222</v>
          </cell>
          <cell r="AR229">
            <v>3.1296438039375705</v>
          </cell>
          <cell r="AS229">
            <v>3.4152722502315056</v>
          </cell>
          <cell r="AT229">
            <v>3.0846138128906651</v>
          </cell>
          <cell r="AU229">
            <v>3.1152944897959185</v>
          </cell>
          <cell r="AV229">
            <v>3.0524</v>
          </cell>
          <cell r="AW229">
            <v>2.9723620253164551</v>
          </cell>
          <cell r="AX229">
            <v>3.0653999999999999</v>
          </cell>
          <cell r="AZ229">
            <v>133</v>
          </cell>
        </row>
        <row r="230">
          <cell r="D230">
            <v>46174</v>
          </cell>
          <cell r="E230">
            <v>31.796610000000001</v>
          </cell>
          <cell r="F230">
            <v>35.713360000000002</v>
          </cell>
          <cell r="G230">
            <v>29.526430000000001</v>
          </cell>
          <cell r="H230">
            <v>35.364429999999999</v>
          </cell>
          <cell r="I230">
            <v>0</v>
          </cell>
          <cell r="J230">
            <v>34.963360000000002</v>
          </cell>
          <cell r="K230">
            <v>33.963360000000002</v>
          </cell>
          <cell r="L230">
            <v>38.213360000000002</v>
          </cell>
          <cell r="M230">
            <v>23.91283</v>
          </cell>
          <cell r="N230">
            <v>28.870010000000001</v>
          </cell>
          <cell r="O230">
            <v>21.473790000000001</v>
          </cell>
          <cell r="P230">
            <v>28.60229</v>
          </cell>
          <cell r="Q230">
            <v>0</v>
          </cell>
          <cell r="R230">
            <v>28.370010000000001</v>
          </cell>
          <cell r="S230">
            <v>27.370010000000001</v>
          </cell>
          <cell r="T230">
            <v>30.870010000000001</v>
          </cell>
          <cell r="U230">
            <v>28.46790288888889</v>
          </cell>
          <cell r="V230">
            <v>32.823945555555561</v>
          </cell>
          <cell r="W230">
            <v>26.126426444444448</v>
          </cell>
          <cell r="X230">
            <v>0</v>
          </cell>
          <cell r="Y230">
            <v>0</v>
          </cell>
          <cell r="Z230">
            <v>32.179501111111108</v>
          </cell>
          <cell r="AA230">
            <v>0</v>
          </cell>
          <cell r="AB230">
            <v>0</v>
          </cell>
          <cell r="AC230">
            <v>3.0640000000000001</v>
          </cell>
          <cell r="AD230">
            <v>3.0106999999999999</v>
          </cell>
          <cell r="AE230">
            <v>3.0373999999999999</v>
          </cell>
          <cell r="AF230">
            <v>3.1040000000000001</v>
          </cell>
          <cell r="AG230">
            <v>3.5436000000000001</v>
          </cell>
          <cell r="AH230">
            <v>2.7443</v>
          </cell>
          <cell r="AI230">
            <v>3.2772000000000001</v>
          </cell>
          <cell r="AJ230">
            <v>3.1475</v>
          </cell>
          <cell r="AK230">
            <v>3.3108</v>
          </cell>
          <cell r="AL230">
            <v>3.1335000000000002</v>
          </cell>
          <cell r="AM230">
            <v>3.3607999999999998</v>
          </cell>
          <cell r="AN230">
            <v>3.1307</v>
          </cell>
          <cell r="AO230">
            <v>3.0592156727353021</v>
          </cell>
          <cell r="AP230">
            <v>3.1110270539630731</v>
          </cell>
          <cell r="AQ230">
            <v>3.1072481012658222</v>
          </cell>
          <cell r="AR230">
            <v>3.1296438039375705</v>
          </cell>
          <cell r="AS230">
            <v>3.4427442123675278</v>
          </cell>
          <cell r="AT230">
            <v>3.0820520750076854</v>
          </cell>
          <cell r="AU230">
            <v>3.1152944897959185</v>
          </cell>
          <cell r="AV230">
            <v>3.0524</v>
          </cell>
          <cell r="AW230">
            <v>3.0802101265822781</v>
          </cell>
          <cell r="AX230">
            <v>3.173</v>
          </cell>
          <cell r="AZ230">
            <v>134</v>
          </cell>
        </row>
        <row r="231">
          <cell r="D231">
            <v>46204</v>
          </cell>
          <cell r="E231">
            <v>41.006360000000001</v>
          </cell>
          <cell r="F231">
            <v>44.046199999999999</v>
          </cell>
          <cell r="G231">
            <v>39.94359</v>
          </cell>
          <cell r="H231">
            <v>45.422490000000003</v>
          </cell>
          <cell r="I231">
            <v>0</v>
          </cell>
          <cell r="J231">
            <v>47.546199999999999</v>
          </cell>
          <cell r="K231">
            <v>47.796199999999999</v>
          </cell>
          <cell r="L231">
            <v>48.046199999999999</v>
          </cell>
          <cell r="M231">
            <v>34.576920000000001</v>
          </cell>
          <cell r="N231">
            <v>36.953780000000002</v>
          </cell>
          <cell r="O231">
            <v>33.564329999999998</v>
          </cell>
          <cell r="P231">
            <v>39.363030000000002</v>
          </cell>
          <cell r="Q231">
            <v>0</v>
          </cell>
          <cell r="R231">
            <v>37.453780000000002</v>
          </cell>
          <cell r="S231">
            <v>37.953780000000002</v>
          </cell>
          <cell r="T231">
            <v>39.453780000000002</v>
          </cell>
          <cell r="U231">
            <v>38.17187569892473</v>
          </cell>
          <cell r="V231">
            <v>40.919434193548383</v>
          </cell>
          <cell r="W231">
            <v>37.131228064516129</v>
          </cell>
          <cell r="X231">
            <v>0</v>
          </cell>
          <cell r="Y231">
            <v>0</v>
          </cell>
          <cell r="Z231">
            <v>43.096853548387095</v>
          </cell>
          <cell r="AA231">
            <v>0</v>
          </cell>
          <cell r="AB231">
            <v>0</v>
          </cell>
          <cell r="AC231">
            <v>3.1440000000000001</v>
          </cell>
          <cell r="AD231">
            <v>3.0640000000000001</v>
          </cell>
          <cell r="AE231">
            <v>3.0373999999999999</v>
          </cell>
          <cell r="AF231">
            <v>3.2372000000000001</v>
          </cell>
          <cell r="AG231">
            <v>3.6901999999999999</v>
          </cell>
          <cell r="AH231">
            <v>2.9575</v>
          </cell>
          <cell r="AI231">
            <v>3.4369999999999998</v>
          </cell>
          <cell r="AJ231">
            <v>3.2298</v>
          </cell>
          <cell r="AK231">
            <v>3.3938000000000001</v>
          </cell>
          <cell r="AL231">
            <v>3.2143999999999999</v>
          </cell>
          <cell r="AM231">
            <v>3.4438</v>
          </cell>
          <cell r="AN231">
            <v>3.2120000000000002</v>
          </cell>
          <cell r="AO231">
            <v>3.1395063248961241</v>
          </cell>
          <cell r="AP231">
            <v>3.1926347250841585</v>
          </cell>
          <cell r="AQ231">
            <v>3.1072481012658222</v>
          </cell>
          <cell r="AR231">
            <v>3.2112514750586563</v>
          </cell>
          <cell r="AS231">
            <v>3.5797953493157735</v>
          </cell>
          <cell r="AT231">
            <v>3.1665894251460189</v>
          </cell>
          <cell r="AU231">
            <v>3.1969271428571431</v>
          </cell>
          <cell r="AV231">
            <v>3.0524</v>
          </cell>
          <cell r="AW231">
            <v>3.1341848101265821</v>
          </cell>
          <cell r="AX231">
            <v>3.2401</v>
          </cell>
          <cell r="AZ231">
            <v>135</v>
          </cell>
        </row>
        <row r="232">
          <cell r="D232">
            <v>46235</v>
          </cell>
          <cell r="E232">
            <v>42.89049</v>
          </cell>
          <cell r="F232">
            <v>45.333979999999997</v>
          </cell>
          <cell r="G232">
            <v>42.767760000000003</v>
          </cell>
          <cell r="H232">
            <v>44.384160000000001</v>
          </cell>
          <cell r="I232">
            <v>0</v>
          </cell>
          <cell r="J232">
            <v>48.333979999999997</v>
          </cell>
          <cell r="K232">
            <v>48.583979999999997</v>
          </cell>
          <cell r="L232">
            <v>49.083979999999997</v>
          </cell>
          <cell r="M232">
            <v>33.605150000000002</v>
          </cell>
          <cell r="N232">
            <v>37.490740000000002</v>
          </cell>
          <cell r="O232">
            <v>34.213479999999997</v>
          </cell>
          <cell r="P232">
            <v>39.722279999999998</v>
          </cell>
          <cell r="Q232">
            <v>0</v>
          </cell>
          <cell r="R232">
            <v>37.990740000000002</v>
          </cell>
          <cell r="S232">
            <v>37.990740000000002</v>
          </cell>
          <cell r="T232">
            <v>39.740740000000002</v>
          </cell>
          <cell r="U232">
            <v>38.796953010752688</v>
          </cell>
          <cell r="V232">
            <v>41.876207526881721</v>
          </cell>
          <cell r="W232">
            <v>38.996518279569891</v>
          </cell>
          <cell r="X232">
            <v>0</v>
          </cell>
          <cell r="Y232">
            <v>0</v>
          </cell>
          <cell r="Z232">
            <v>43.774056989247313</v>
          </cell>
          <cell r="AA232">
            <v>0</v>
          </cell>
          <cell r="AB232">
            <v>0</v>
          </cell>
          <cell r="AC232">
            <v>3.1305999999999998</v>
          </cell>
          <cell r="AD232">
            <v>2.9841000000000002</v>
          </cell>
          <cell r="AE232">
            <v>3.0106999999999999</v>
          </cell>
          <cell r="AF232">
            <v>3.2639</v>
          </cell>
          <cell r="AG232">
            <v>3.7301000000000002</v>
          </cell>
          <cell r="AH232">
            <v>3.0240999999999998</v>
          </cell>
          <cell r="AI232">
            <v>3.4903</v>
          </cell>
          <cell r="AJ232">
            <v>3.2164999999999999</v>
          </cell>
          <cell r="AK232">
            <v>3.3801999999999999</v>
          </cell>
          <cell r="AL232">
            <v>3.2010000000000001</v>
          </cell>
          <cell r="AM232">
            <v>3.4302000000000001</v>
          </cell>
          <cell r="AN232">
            <v>3.1985000000000001</v>
          </cell>
          <cell r="AO232">
            <v>3.1260576406591869</v>
          </cell>
          <cell r="AP232">
            <v>3.1789654401713765</v>
          </cell>
          <cell r="AQ232">
            <v>3.0802101265822781</v>
          </cell>
          <cell r="AR232">
            <v>3.1975821901458739</v>
          </cell>
          <cell r="AS232">
            <v>3.6072673114517957</v>
          </cell>
          <cell r="AT232">
            <v>3.1528585100932474</v>
          </cell>
          <cell r="AU232">
            <v>3.1832536734693879</v>
          </cell>
          <cell r="AV232">
            <v>3.0257000000000001</v>
          </cell>
          <cell r="AW232">
            <v>3.0532734177215186</v>
          </cell>
          <cell r="AX232">
            <v>3.1579000000000002</v>
          </cell>
          <cell r="AZ232">
            <v>136</v>
          </cell>
        </row>
        <row r="233">
          <cell r="D233">
            <v>46266</v>
          </cell>
          <cell r="E233">
            <v>39.505110000000002</v>
          </cell>
          <cell r="F233">
            <v>40.693199999999997</v>
          </cell>
          <cell r="G233">
            <v>40.238030000000002</v>
          </cell>
          <cell r="H233">
            <v>41.456429999999997</v>
          </cell>
          <cell r="I233">
            <v>0</v>
          </cell>
          <cell r="J233">
            <v>43.193199999999997</v>
          </cell>
          <cell r="K233">
            <v>43.443199999999997</v>
          </cell>
          <cell r="L233">
            <v>43.693199999999997</v>
          </cell>
          <cell r="M233">
            <v>32.332410000000003</v>
          </cell>
          <cell r="N233">
            <v>34.902979999999999</v>
          </cell>
          <cell r="O233">
            <v>33.476059999999997</v>
          </cell>
          <cell r="P233">
            <v>34.262360000000001</v>
          </cell>
          <cell r="Q233">
            <v>0</v>
          </cell>
          <cell r="R233">
            <v>33.402979999999999</v>
          </cell>
          <cell r="S233">
            <v>32.902979999999999</v>
          </cell>
          <cell r="T233">
            <v>36.652979999999999</v>
          </cell>
          <cell r="U233">
            <v>36.317243333333337</v>
          </cell>
          <cell r="V233">
            <v>38.119768888888885</v>
          </cell>
          <cell r="W233">
            <v>37.232709999999997</v>
          </cell>
          <cell r="X233">
            <v>0</v>
          </cell>
          <cell r="Y233">
            <v>0</v>
          </cell>
          <cell r="Z233">
            <v>38.841991111111113</v>
          </cell>
          <cell r="AA233">
            <v>0</v>
          </cell>
          <cell r="AB233">
            <v>0</v>
          </cell>
          <cell r="AC233">
            <v>3.2372000000000001</v>
          </cell>
          <cell r="AD233">
            <v>3.1173000000000002</v>
          </cell>
          <cell r="AE233">
            <v>3.1440000000000001</v>
          </cell>
          <cell r="AF233">
            <v>3.2372000000000001</v>
          </cell>
          <cell r="AG233">
            <v>3.7035</v>
          </cell>
          <cell r="AH233">
            <v>2.9708000000000001</v>
          </cell>
          <cell r="AI233">
            <v>3.4903</v>
          </cell>
          <cell r="AJ233">
            <v>3.3233000000000001</v>
          </cell>
          <cell r="AK233">
            <v>3.4870000000000001</v>
          </cell>
          <cell r="AL233">
            <v>3.3075999999999999</v>
          </cell>
          <cell r="AM233">
            <v>3.5369999999999999</v>
          </cell>
          <cell r="AN233">
            <v>3.3052000000000001</v>
          </cell>
          <cell r="AO233">
            <v>3.2330449346634822</v>
          </cell>
          <cell r="AP233">
            <v>3.2877076619402228</v>
          </cell>
          <cell r="AQ233">
            <v>3.2151974683544302</v>
          </cell>
          <cell r="AR233">
            <v>3.3063244119147206</v>
          </cell>
          <cell r="AS233">
            <v>3.5797953493157735</v>
          </cell>
          <cell r="AT233">
            <v>3.2569675376575469</v>
          </cell>
          <cell r="AU233">
            <v>3.2920291836734696</v>
          </cell>
          <cell r="AV233">
            <v>3.1589999999999998</v>
          </cell>
          <cell r="AW233">
            <v>3.1881594936708857</v>
          </cell>
          <cell r="AX233">
            <v>3.2925</v>
          </cell>
          <cell r="AZ233">
            <v>137</v>
          </cell>
        </row>
        <row r="234">
          <cell r="D234">
            <v>46296</v>
          </cell>
          <cell r="E234">
            <v>38.455010000000001</v>
          </cell>
          <cell r="F234">
            <v>36.333710000000004</v>
          </cell>
          <cell r="G234">
            <v>36.860759999999999</v>
          </cell>
          <cell r="H234">
            <v>40.304459999999999</v>
          </cell>
          <cell r="I234">
            <v>0</v>
          </cell>
          <cell r="J234">
            <v>35.833710000000004</v>
          </cell>
          <cell r="K234">
            <v>36.333710000000004</v>
          </cell>
          <cell r="L234">
            <v>38.333710000000004</v>
          </cell>
          <cell r="M234">
            <v>33.695050000000002</v>
          </cell>
          <cell r="N234">
            <v>32.341140000000003</v>
          </cell>
          <cell r="O234">
            <v>32.248759999999997</v>
          </cell>
          <cell r="P234">
            <v>36.714660000000002</v>
          </cell>
          <cell r="Q234">
            <v>0</v>
          </cell>
          <cell r="R234">
            <v>31.841139999999999</v>
          </cell>
          <cell r="S234">
            <v>30.341139999999999</v>
          </cell>
          <cell r="T234">
            <v>34.091140000000003</v>
          </cell>
          <cell r="U234">
            <v>36.458897741935488</v>
          </cell>
          <cell r="V234">
            <v>34.659406451612909</v>
          </cell>
          <cell r="W234">
            <v>34.926695483870965</v>
          </cell>
          <cell r="X234">
            <v>0</v>
          </cell>
          <cell r="Y234">
            <v>0</v>
          </cell>
          <cell r="Z234">
            <v>34.159406451612909</v>
          </cell>
          <cell r="AA234">
            <v>0</v>
          </cell>
          <cell r="AB234">
            <v>0</v>
          </cell>
          <cell r="AC234">
            <v>3.4504000000000001</v>
          </cell>
          <cell r="AD234">
            <v>3.4903</v>
          </cell>
          <cell r="AE234">
            <v>3.3704000000000001</v>
          </cell>
          <cell r="AF234">
            <v>3.2772000000000001</v>
          </cell>
          <cell r="AG234">
            <v>3.7301000000000002</v>
          </cell>
          <cell r="AH234">
            <v>3.0373999999999999</v>
          </cell>
          <cell r="AI234">
            <v>3.5703</v>
          </cell>
          <cell r="AJ234">
            <v>3.5371000000000001</v>
          </cell>
          <cell r="AK234">
            <v>3.7010999999999998</v>
          </cell>
          <cell r="AL234">
            <v>3.5211000000000001</v>
          </cell>
          <cell r="AM234">
            <v>3.7511000000000001</v>
          </cell>
          <cell r="AN234">
            <v>3.5188000000000001</v>
          </cell>
          <cell r="AO234">
            <v>3.4470195226720732</v>
          </cell>
          <cell r="AP234">
            <v>3.5051921054779154</v>
          </cell>
          <cell r="AQ234">
            <v>3.4444632911392401</v>
          </cell>
          <cell r="AR234">
            <v>3.5238088554524132</v>
          </cell>
          <cell r="AS234">
            <v>3.6209518468978295</v>
          </cell>
          <cell r="AT234">
            <v>3.4805560200840251</v>
          </cell>
          <cell r="AU234">
            <v>3.5095802040816326</v>
          </cell>
          <cell r="AV234">
            <v>3.3854000000000002</v>
          </cell>
          <cell r="AW234">
            <v>3.5658810126582274</v>
          </cell>
          <cell r="AX234">
            <v>3.6762999999999999</v>
          </cell>
          <cell r="AZ234">
            <v>138</v>
          </cell>
        </row>
        <row r="235">
          <cell r="D235">
            <v>46327</v>
          </cell>
          <cell r="E235">
            <v>41.131480000000003</v>
          </cell>
          <cell r="F235">
            <v>37.549889999999998</v>
          </cell>
          <cell r="G235">
            <v>39.39837</v>
          </cell>
          <cell r="H235">
            <v>42.950870000000002</v>
          </cell>
          <cell r="I235">
            <v>0</v>
          </cell>
          <cell r="J235">
            <v>37.049889999999998</v>
          </cell>
          <cell r="K235">
            <v>36.049889999999998</v>
          </cell>
          <cell r="L235">
            <v>39.549889999999998</v>
          </cell>
          <cell r="M235">
            <v>36.209159999999997</v>
          </cell>
          <cell r="N235">
            <v>34.100659999999998</v>
          </cell>
          <cell r="O235">
            <v>34.766109999999998</v>
          </cell>
          <cell r="P235">
            <v>36.73021</v>
          </cell>
          <cell r="Q235">
            <v>0</v>
          </cell>
          <cell r="R235">
            <v>33.600659999999998</v>
          </cell>
          <cell r="S235">
            <v>32.600659999999998</v>
          </cell>
          <cell r="T235">
            <v>35.850659999999998</v>
          </cell>
          <cell r="U235">
            <v>38.830756227461855</v>
          </cell>
          <cell r="V235">
            <v>35.937697891816917</v>
          </cell>
          <cell r="W235">
            <v>37.233222122052709</v>
          </cell>
          <cell r="X235">
            <v>0</v>
          </cell>
          <cell r="Y235">
            <v>0</v>
          </cell>
          <cell r="Z235">
            <v>35.437697891816917</v>
          </cell>
          <cell r="AA235">
            <v>0</v>
          </cell>
          <cell r="AB235">
            <v>0</v>
          </cell>
          <cell r="AC235">
            <v>3.7301000000000002</v>
          </cell>
          <cell r="AD235">
            <v>3.9298999999999999</v>
          </cell>
          <cell r="AE235">
            <v>3.7168000000000001</v>
          </cell>
          <cell r="AF235">
            <v>3.5436000000000001</v>
          </cell>
          <cell r="AG235">
            <v>3.9565999999999999</v>
          </cell>
          <cell r="AH235">
            <v>3.2905000000000002</v>
          </cell>
          <cell r="AI235">
            <v>3.8767</v>
          </cell>
          <cell r="AJ235">
            <v>3.8231000000000002</v>
          </cell>
          <cell r="AK235">
            <v>3.9902000000000002</v>
          </cell>
          <cell r="AL235">
            <v>3.8037000000000001</v>
          </cell>
          <cell r="AM235">
            <v>4.0401999999999996</v>
          </cell>
          <cell r="AN235">
            <v>3.8026</v>
          </cell>
          <cell r="AO235">
            <v>3.7277357152893478</v>
          </cell>
          <cell r="AP235">
            <v>3.7905129256350101</v>
          </cell>
          <cell r="AQ235">
            <v>3.7952481012658223</v>
          </cell>
          <cell r="AR235">
            <v>3.8091296756095079</v>
          </cell>
          <cell r="AS235">
            <v>3.8950541207943208</v>
          </cell>
          <cell r="AT235">
            <v>3.7466693513679683</v>
          </cell>
          <cell r="AU235">
            <v>3.7949883673469391</v>
          </cell>
          <cell r="AV235">
            <v>3.7317999999999998</v>
          </cell>
          <cell r="AW235">
            <v>4.0110455696202525</v>
          </cell>
          <cell r="AX235">
            <v>4.1501999999999999</v>
          </cell>
          <cell r="AZ235">
            <v>139</v>
          </cell>
        </row>
        <row r="236">
          <cell r="D236">
            <v>46357</v>
          </cell>
          <cell r="E236">
            <v>41.250450000000001</v>
          </cell>
          <cell r="F236">
            <v>38.352539999999998</v>
          </cell>
          <cell r="G236">
            <v>40.134909999999998</v>
          </cell>
          <cell r="H236">
            <v>43.458710000000004</v>
          </cell>
          <cell r="I236">
            <v>0</v>
          </cell>
          <cell r="J236">
            <v>37.852539999999998</v>
          </cell>
          <cell r="K236">
            <v>36.352539999999998</v>
          </cell>
          <cell r="L236">
            <v>40.352539999999998</v>
          </cell>
          <cell r="M236">
            <v>36.724780000000003</v>
          </cell>
          <cell r="N236">
            <v>34.940730000000002</v>
          </cell>
          <cell r="O236">
            <v>35.094230000000003</v>
          </cell>
          <cell r="P236">
            <v>39.070430000000002</v>
          </cell>
          <cell r="Q236">
            <v>0</v>
          </cell>
          <cell r="R236">
            <v>34.440730000000002</v>
          </cell>
          <cell r="S236">
            <v>32.940730000000002</v>
          </cell>
          <cell r="T236">
            <v>36.190730000000002</v>
          </cell>
          <cell r="U236">
            <v>39.255262150537632</v>
          </cell>
          <cell r="V236">
            <v>36.848408709677422</v>
          </cell>
          <cell r="W236">
            <v>37.912674731182797</v>
          </cell>
          <cell r="X236">
            <v>0</v>
          </cell>
          <cell r="Y236">
            <v>0</v>
          </cell>
          <cell r="Z236">
            <v>36.348408709677415</v>
          </cell>
          <cell r="AA236">
            <v>0</v>
          </cell>
          <cell r="AB236">
            <v>0</v>
          </cell>
          <cell r="AC236">
            <v>3.9033000000000002</v>
          </cell>
          <cell r="AD236">
            <v>4.1963999999999997</v>
          </cell>
          <cell r="AE236">
            <v>3.89</v>
          </cell>
          <cell r="AF236">
            <v>3.7967</v>
          </cell>
          <cell r="AG236">
            <v>4.2496999999999998</v>
          </cell>
          <cell r="AH236">
            <v>3.5703</v>
          </cell>
          <cell r="AI236">
            <v>4.1298000000000004</v>
          </cell>
          <cell r="AJ236">
            <v>4.0002000000000004</v>
          </cell>
          <cell r="AK236">
            <v>4.1691000000000003</v>
          </cell>
          <cell r="AL236">
            <v>3.9786000000000001</v>
          </cell>
          <cell r="AM236">
            <v>4.2191000000000001</v>
          </cell>
          <cell r="AN236">
            <v>3.9782999999999999</v>
          </cell>
          <cell r="AO236">
            <v>3.9015649772175278</v>
          </cell>
          <cell r="AP236">
            <v>3.9671935336121602</v>
          </cell>
          <cell r="AQ236">
            <v>3.9706405063291137</v>
          </cell>
          <cell r="AR236">
            <v>3.985810283586658</v>
          </cell>
          <cell r="AS236">
            <v>4.1554718592447779</v>
          </cell>
          <cell r="AT236">
            <v>3.9267082897837895</v>
          </cell>
          <cell r="AU236">
            <v>3.9717230612244898</v>
          </cell>
          <cell r="AV236">
            <v>3.9049999999999998</v>
          </cell>
          <cell r="AW236">
            <v>4.2809189873417708</v>
          </cell>
          <cell r="AX236">
            <v>4.4375</v>
          </cell>
          <cell r="AZ236">
            <v>140</v>
          </cell>
        </row>
        <row r="237">
          <cell r="D237">
            <v>46388</v>
          </cell>
          <cell r="E237">
            <v>41.406280000000002</v>
          </cell>
          <cell r="F237">
            <v>39.140999999999998</v>
          </cell>
          <cell r="G237">
            <v>40.828580000000002</v>
          </cell>
          <cell r="H237">
            <v>44.13908</v>
          </cell>
          <cell r="I237">
            <v>0</v>
          </cell>
          <cell r="J237">
            <v>38.640999999999998</v>
          </cell>
          <cell r="K237">
            <v>37.140999999999998</v>
          </cell>
          <cell r="L237">
            <v>41.140999999999998</v>
          </cell>
          <cell r="M237">
            <v>36.367870000000003</v>
          </cell>
          <cell r="N237">
            <v>35.689419999999998</v>
          </cell>
          <cell r="O237">
            <v>35.900500000000001</v>
          </cell>
          <cell r="P237">
            <v>39.828899999999997</v>
          </cell>
          <cell r="Q237">
            <v>0</v>
          </cell>
          <cell r="R237">
            <v>35.189419999999998</v>
          </cell>
          <cell r="S237">
            <v>33.689419999999998</v>
          </cell>
          <cell r="T237">
            <v>37.689419999999998</v>
          </cell>
          <cell r="U237">
            <v>39.076692580645165</v>
          </cell>
          <cell r="V237">
            <v>37.545108172043008</v>
          </cell>
          <cell r="W237">
            <v>38.550005376344089</v>
          </cell>
          <cell r="X237">
            <v>0</v>
          </cell>
          <cell r="Y237">
            <v>0</v>
          </cell>
          <cell r="Z237">
            <v>37.045108172043008</v>
          </cell>
          <cell r="AA237">
            <v>0</v>
          </cell>
          <cell r="AB237">
            <v>0</v>
          </cell>
          <cell r="AC237">
            <v>3.9872000000000001</v>
          </cell>
          <cell r="AD237">
            <v>4.1238000000000001</v>
          </cell>
          <cell r="AE237">
            <v>3.9735999999999998</v>
          </cell>
          <cell r="AF237">
            <v>3.8780000000000001</v>
          </cell>
          <cell r="AG237">
            <v>4.274</v>
          </cell>
          <cell r="AH237">
            <v>3.5638999999999998</v>
          </cell>
          <cell r="AI237">
            <v>4.2057000000000002</v>
          </cell>
          <cell r="AJ237">
            <v>4.0831999999999997</v>
          </cell>
          <cell r="AK237">
            <v>4.2534000000000001</v>
          </cell>
          <cell r="AL237">
            <v>4.0625999999999998</v>
          </cell>
          <cell r="AM237">
            <v>4.3033999999999999</v>
          </cell>
          <cell r="AN237">
            <v>4.0624000000000002</v>
          </cell>
          <cell r="AO237">
            <v>3.98576979867119</v>
          </cell>
          <cell r="AP237">
            <v>4.052779578700398</v>
          </cell>
          <cell r="AQ237">
            <v>4.0552987341772138</v>
          </cell>
          <cell r="AR237">
            <v>4.0713963286748953</v>
          </cell>
          <cell r="AS237">
            <v>4.2391224405803065</v>
          </cell>
          <cell r="AT237">
            <v>4.0101184752536128</v>
          </cell>
          <cell r="AU237">
            <v>4.0573353061224484</v>
          </cell>
          <cell r="AV237">
            <v>3.9885999999999999</v>
          </cell>
          <cell r="AW237">
            <v>4.2073999999999989</v>
          </cell>
          <cell r="AX237">
            <v>4.3529999999999998</v>
          </cell>
          <cell r="AZ237">
            <v>141</v>
          </cell>
        </row>
        <row r="238">
          <cell r="D238">
            <v>46419</v>
          </cell>
          <cell r="E238">
            <v>39.500540000000001</v>
          </cell>
          <cell r="F238">
            <v>39.06447</v>
          </cell>
          <cell r="G238">
            <v>41.453319999999998</v>
          </cell>
          <cell r="H238">
            <v>44.911720000000003</v>
          </cell>
          <cell r="I238">
            <v>0</v>
          </cell>
          <cell r="J238">
            <v>39.06447</v>
          </cell>
          <cell r="K238">
            <v>37.06447</v>
          </cell>
          <cell r="L238">
            <v>41.06447</v>
          </cell>
          <cell r="M238">
            <v>35.028970000000001</v>
          </cell>
          <cell r="N238">
            <v>35.769570000000002</v>
          </cell>
          <cell r="O238">
            <v>36.861150000000002</v>
          </cell>
          <cell r="P238">
            <v>40.429949999999998</v>
          </cell>
          <cell r="Q238">
            <v>0</v>
          </cell>
          <cell r="R238">
            <v>35.269570000000002</v>
          </cell>
          <cell r="S238">
            <v>33.769570000000002</v>
          </cell>
          <cell r="T238">
            <v>37.519570000000002</v>
          </cell>
          <cell r="U238">
            <v>37.584152857142861</v>
          </cell>
          <cell r="V238">
            <v>37.652370000000005</v>
          </cell>
          <cell r="W238">
            <v>39.485247142857141</v>
          </cell>
          <cell r="X238">
            <v>0</v>
          </cell>
          <cell r="Y238">
            <v>0</v>
          </cell>
          <cell r="Z238">
            <v>37.438084285714282</v>
          </cell>
          <cell r="AA238">
            <v>0</v>
          </cell>
          <cell r="AB238">
            <v>0</v>
          </cell>
          <cell r="AC238">
            <v>3.9599000000000002</v>
          </cell>
          <cell r="AD238">
            <v>3.9462999999999999</v>
          </cell>
          <cell r="AE238">
            <v>3.9462999999999999</v>
          </cell>
          <cell r="AF238">
            <v>3.8370000000000002</v>
          </cell>
          <cell r="AG238">
            <v>4.3013000000000003</v>
          </cell>
          <cell r="AH238">
            <v>3.5638999999999998</v>
          </cell>
          <cell r="AI238">
            <v>4.1238000000000001</v>
          </cell>
          <cell r="AJ238">
            <v>4.0582000000000003</v>
          </cell>
          <cell r="AK238">
            <v>4.2293000000000003</v>
          </cell>
          <cell r="AL238">
            <v>4.0362999999999998</v>
          </cell>
          <cell r="AM238">
            <v>4.2793000000000001</v>
          </cell>
          <cell r="AN238">
            <v>4.0365000000000002</v>
          </cell>
          <cell r="AO238">
            <v>3.9583706136213097</v>
          </cell>
          <cell r="AP238">
            <v>4.0249309609303277</v>
          </cell>
          <cell r="AQ238">
            <v>4.0276531645569609</v>
          </cell>
          <cell r="AR238">
            <v>4.043547710904825</v>
          </cell>
          <cell r="AS238">
            <v>4.1969370305586997</v>
          </cell>
          <cell r="AT238">
            <v>4.0026382006353112</v>
          </cell>
          <cell r="AU238">
            <v>4.0294781632653063</v>
          </cell>
          <cell r="AV238">
            <v>3.9613</v>
          </cell>
          <cell r="AW238">
            <v>4.0276531645569609</v>
          </cell>
          <cell r="AX238">
            <v>4.165</v>
          </cell>
          <cell r="AZ238">
            <v>142</v>
          </cell>
        </row>
        <row r="239">
          <cell r="D239">
            <v>46447</v>
          </cell>
          <cell r="E239">
            <v>37.470799999999997</v>
          </cell>
          <cell r="F239">
            <v>35.998989999999999</v>
          </cell>
          <cell r="G239">
            <v>36.997129999999999</v>
          </cell>
          <cell r="H239">
            <v>40.342030000000001</v>
          </cell>
          <cell r="I239">
            <v>0</v>
          </cell>
          <cell r="J239">
            <v>35.998989999999999</v>
          </cell>
          <cell r="K239">
            <v>33.998989999999999</v>
          </cell>
          <cell r="L239">
            <v>37.998989999999999</v>
          </cell>
          <cell r="M239">
            <v>36.297460000000001</v>
          </cell>
          <cell r="N239">
            <v>34.271239999999999</v>
          </cell>
          <cell r="O239">
            <v>34.485399999999998</v>
          </cell>
          <cell r="P239">
            <v>38.294499999999999</v>
          </cell>
          <cell r="Q239">
            <v>0</v>
          </cell>
          <cell r="R239">
            <v>33.771239999999999</v>
          </cell>
          <cell r="S239">
            <v>32.271239999999999</v>
          </cell>
          <cell r="T239">
            <v>36.271239999999999</v>
          </cell>
          <cell r="U239">
            <v>36.979671144010766</v>
          </cell>
          <cell r="V239">
            <v>35.275799892328401</v>
          </cell>
          <cell r="W239">
            <v>35.945786756392998</v>
          </cell>
          <cell r="X239">
            <v>0</v>
          </cell>
          <cell r="Y239">
            <v>0</v>
          </cell>
          <cell r="Z239">
            <v>35.066513216689096</v>
          </cell>
          <cell r="AA239">
            <v>0</v>
          </cell>
          <cell r="AB239">
            <v>0</v>
          </cell>
          <cell r="AC239">
            <v>3.9053</v>
          </cell>
          <cell r="AD239">
            <v>3.7961</v>
          </cell>
          <cell r="AE239">
            <v>3.8780000000000001</v>
          </cell>
          <cell r="AF239">
            <v>3.7277999999999998</v>
          </cell>
          <cell r="AG239">
            <v>4.1510999999999996</v>
          </cell>
          <cell r="AH239">
            <v>3.4409999999999998</v>
          </cell>
          <cell r="AI239">
            <v>3.9462999999999999</v>
          </cell>
          <cell r="AJ239">
            <v>3.9971999999999999</v>
          </cell>
          <cell r="AK239">
            <v>4.1653000000000002</v>
          </cell>
          <cell r="AL239">
            <v>3.9788000000000001</v>
          </cell>
          <cell r="AM239">
            <v>4.2153</v>
          </cell>
          <cell r="AN239">
            <v>3.9777999999999998</v>
          </cell>
          <cell r="AO239">
            <v>3.9035722435215483</v>
          </cell>
          <cell r="AP239">
            <v>3.969233725390187</v>
          </cell>
          <cell r="AQ239">
            <v>3.9584886075949361</v>
          </cell>
          <cell r="AR239">
            <v>3.9878504753646848</v>
          </cell>
          <cell r="AS239">
            <v>4.0845797921596869</v>
          </cell>
          <cell r="AT239">
            <v>3.9390046316220926</v>
          </cell>
          <cell r="AU239">
            <v>3.9737638775510202</v>
          </cell>
          <cell r="AV239">
            <v>3.8929999999999998</v>
          </cell>
          <cell r="AW239">
            <v>3.8755518987341766</v>
          </cell>
          <cell r="AX239">
            <v>4.01</v>
          </cell>
          <cell r="AZ239">
            <v>143</v>
          </cell>
        </row>
        <row r="240">
          <cell r="D240">
            <v>46478</v>
          </cell>
          <cell r="E240">
            <v>32.453449999999997</v>
          </cell>
          <cell r="F240">
            <v>32.64864</v>
          </cell>
          <cell r="G240">
            <v>31.245729999999998</v>
          </cell>
          <cell r="H240">
            <v>31.939129999999999</v>
          </cell>
          <cell r="I240">
            <v>0</v>
          </cell>
          <cell r="J240">
            <v>31.14864</v>
          </cell>
          <cell r="K240">
            <v>30.64864</v>
          </cell>
          <cell r="L240">
            <v>34.64864</v>
          </cell>
          <cell r="M240">
            <v>30.45917</v>
          </cell>
          <cell r="N240">
            <v>31.1508</v>
          </cell>
          <cell r="O240">
            <v>28.67848</v>
          </cell>
          <cell r="P240">
            <v>34.687779999999997</v>
          </cell>
          <cell r="Q240">
            <v>0</v>
          </cell>
          <cell r="R240">
            <v>30.4008</v>
          </cell>
          <cell r="S240">
            <v>29.1508</v>
          </cell>
          <cell r="T240">
            <v>33.150799999999997</v>
          </cell>
          <cell r="U240">
            <v>31.611420666666668</v>
          </cell>
          <cell r="V240">
            <v>32.01621866666666</v>
          </cell>
          <cell r="W240">
            <v>30.161780000000004</v>
          </cell>
          <cell r="X240">
            <v>0</v>
          </cell>
          <cell r="Y240">
            <v>0</v>
          </cell>
          <cell r="Z240">
            <v>30.832885333333333</v>
          </cell>
          <cell r="AA240">
            <v>0</v>
          </cell>
          <cell r="AB240">
            <v>0</v>
          </cell>
          <cell r="AC240">
            <v>3.3317999999999999</v>
          </cell>
          <cell r="AD240">
            <v>3.0996999999999999</v>
          </cell>
          <cell r="AE240">
            <v>3.2907999999999999</v>
          </cell>
          <cell r="AF240">
            <v>3.2498999999999998</v>
          </cell>
          <cell r="AG240">
            <v>3.7141000000000002</v>
          </cell>
          <cell r="AH240">
            <v>2.9220999999999999</v>
          </cell>
          <cell r="AI240">
            <v>3.4820000000000002</v>
          </cell>
          <cell r="AJ240">
            <v>3.4152</v>
          </cell>
          <cell r="AK240">
            <v>3.5789</v>
          </cell>
          <cell r="AL240">
            <v>3.4014000000000002</v>
          </cell>
          <cell r="AM240">
            <v>3.6288999999999998</v>
          </cell>
          <cell r="AN240">
            <v>3.3986000000000001</v>
          </cell>
          <cell r="AO240">
            <v>3.3279886308436546</v>
          </cell>
          <cell r="AP240">
            <v>3.3842087330409063</v>
          </cell>
          <cell r="AQ240">
            <v>3.3638556962025312</v>
          </cell>
          <cell r="AR240">
            <v>3.4028254830154037</v>
          </cell>
          <cell r="AS240">
            <v>3.592862537298076</v>
          </cell>
          <cell r="AT240">
            <v>3.3564654370324831</v>
          </cell>
          <cell r="AU240">
            <v>3.3885597959183675</v>
          </cell>
          <cell r="AV240">
            <v>3.3058000000000001</v>
          </cell>
          <cell r="AW240">
            <v>3.1703367088607588</v>
          </cell>
          <cell r="AX240">
            <v>3.2614000000000001</v>
          </cell>
          <cell r="AZ240">
            <v>144</v>
          </cell>
        </row>
        <row r="241">
          <cell r="D241">
            <v>46508</v>
          </cell>
          <cell r="E241">
            <v>30.138000000000002</v>
          </cell>
          <cell r="F241">
            <v>34.250680000000003</v>
          </cell>
          <cell r="G241">
            <v>27.38486</v>
          </cell>
          <cell r="H241">
            <v>31.810960000000001</v>
          </cell>
          <cell r="I241">
            <v>0</v>
          </cell>
          <cell r="J241">
            <v>34.250680000000003</v>
          </cell>
          <cell r="K241">
            <v>32.750680000000003</v>
          </cell>
          <cell r="L241">
            <v>35.750680000000003</v>
          </cell>
          <cell r="M241">
            <v>25.556840000000001</v>
          </cell>
          <cell r="N241">
            <v>31.453050000000001</v>
          </cell>
          <cell r="O241">
            <v>22.82452</v>
          </cell>
          <cell r="P241">
            <v>28.999220000000001</v>
          </cell>
          <cell r="Q241">
            <v>0</v>
          </cell>
          <cell r="R241">
            <v>31.453050000000001</v>
          </cell>
          <cell r="S241">
            <v>29.453050000000001</v>
          </cell>
          <cell r="T241">
            <v>32.953049999999998</v>
          </cell>
          <cell r="U241">
            <v>28.019829247311833</v>
          </cell>
          <cell r="V241">
            <v>32.957152150537631</v>
          </cell>
          <cell r="W241">
            <v>25.276315698924734</v>
          </cell>
          <cell r="X241">
            <v>0</v>
          </cell>
          <cell r="Y241">
            <v>0</v>
          </cell>
          <cell r="Z241">
            <v>32.957152150537638</v>
          </cell>
          <cell r="AA241">
            <v>0</v>
          </cell>
          <cell r="AB241">
            <v>0</v>
          </cell>
          <cell r="AC241">
            <v>3.2635000000000001</v>
          </cell>
          <cell r="AD241">
            <v>3.0996999999999999</v>
          </cell>
          <cell r="AE241">
            <v>3.2362000000000002</v>
          </cell>
          <cell r="AF241">
            <v>3.2635000000000001</v>
          </cell>
          <cell r="AG241">
            <v>3.7277999999999998</v>
          </cell>
          <cell r="AH241">
            <v>2.9904000000000002</v>
          </cell>
          <cell r="AI241">
            <v>3.4546999999999999</v>
          </cell>
          <cell r="AJ241">
            <v>3.3464</v>
          </cell>
          <cell r="AK241">
            <v>3.5093999999999999</v>
          </cell>
          <cell r="AL241">
            <v>3.3327</v>
          </cell>
          <cell r="AM241">
            <v>3.5594000000000001</v>
          </cell>
          <cell r="AN241">
            <v>3.3298000000000001</v>
          </cell>
          <cell r="AO241">
            <v>3.2594404865613522</v>
          </cell>
          <cell r="AP241">
            <v>3.3145361838212795</v>
          </cell>
          <cell r="AQ241">
            <v>3.308564556962025</v>
          </cell>
          <cell r="AR241">
            <v>3.3331529337957773</v>
          </cell>
          <cell r="AS241">
            <v>3.6068557464759752</v>
          </cell>
          <cell r="AT241">
            <v>3.2890404959524542</v>
          </cell>
          <cell r="AU241">
            <v>3.3188659183673468</v>
          </cell>
          <cell r="AV241">
            <v>3.2511999999999999</v>
          </cell>
          <cell r="AW241">
            <v>3.1703367088607588</v>
          </cell>
          <cell r="AX241">
            <v>3.2608999999999999</v>
          </cell>
          <cell r="AZ241">
            <v>145</v>
          </cell>
        </row>
        <row r="242">
          <cell r="D242">
            <v>46539</v>
          </cell>
          <cell r="E242">
            <v>32.749459999999999</v>
          </cell>
          <cell r="F242">
            <v>36.893709999999999</v>
          </cell>
          <cell r="G242">
            <v>30.660229999999999</v>
          </cell>
          <cell r="H242">
            <v>36.49823</v>
          </cell>
          <cell r="I242">
            <v>0</v>
          </cell>
          <cell r="J242">
            <v>36.143709999999999</v>
          </cell>
          <cell r="K242">
            <v>35.143709999999999</v>
          </cell>
          <cell r="L242">
            <v>39.393709999999999</v>
          </cell>
          <cell r="M242">
            <v>24.975280000000001</v>
          </cell>
          <cell r="N242">
            <v>30.140450000000001</v>
          </cell>
          <cell r="O242">
            <v>22.520790000000002</v>
          </cell>
          <cell r="P242">
            <v>29.649290000000001</v>
          </cell>
          <cell r="Q242">
            <v>0</v>
          </cell>
          <cell r="R242">
            <v>29.640450000000001</v>
          </cell>
          <cell r="S242">
            <v>28.640450000000001</v>
          </cell>
          <cell r="T242">
            <v>32.140450000000001</v>
          </cell>
          <cell r="U242">
            <v>29.467028444444445</v>
          </cell>
          <cell r="V242">
            <v>34.042333555555558</v>
          </cell>
          <cell r="W242">
            <v>27.223577555555554</v>
          </cell>
          <cell r="X242">
            <v>0</v>
          </cell>
          <cell r="Y242">
            <v>0</v>
          </cell>
          <cell r="Z242">
            <v>33.397889111111112</v>
          </cell>
          <cell r="AA242">
            <v>0</v>
          </cell>
          <cell r="AB242">
            <v>0</v>
          </cell>
          <cell r="AC242">
            <v>3.2498999999999998</v>
          </cell>
          <cell r="AD242">
            <v>3.1951999999999998</v>
          </cell>
          <cell r="AE242">
            <v>3.2362000000000002</v>
          </cell>
          <cell r="AF242">
            <v>3.2772000000000001</v>
          </cell>
          <cell r="AG242">
            <v>3.7414000000000001</v>
          </cell>
          <cell r="AH242">
            <v>2.9767999999999999</v>
          </cell>
          <cell r="AI242">
            <v>3.4683000000000002</v>
          </cell>
          <cell r="AJ242">
            <v>3.3332999999999999</v>
          </cell>
          <cell r="AK242">
            <v>3.4965999999999999</v>
          </cell>
          <cell r="AL242">
            <v>3.3193000000000001</v>
          </cell>
          <cell r="AM242">
            <v>3.5466000000000002</v>
          </cell>
          <cell r="AN242">
            <v>3.3165</v>
          </cell>
          <cell r="AO242">
            <v>3.2457910756940129</v>
          </cell>
          <cell r="AP242">
            <v>3.3006628797306954</v>
          </cell>
          <cell r="AQ242">
            <v>3.308564556962025</v>
          </cell>
          <cell r="AR242">
            <v>3.3192796297051923</v>
          </cell>
          <cell r="AS242">
            <v>3.6209518468978295</v>
          </cell>
          <cell r="AT242">
            <v>3.2725429039860643</v>
          </cell>
          <cell r="AU242">
            <v>3.3049883673469389</v>
          </cell>
          <cell r="AV242">
            <v>3.2511999999999999</v>
          </cell>
          <cell r="AW242">
            <v>3.2670455696202527</v>
          </cell>
          <cell r="AX242">
            <v>3.3574999999999999</v>
          </cell>
          <cell r="AZ242">
            <v>146</v>
          </cell>
        </row>
        <row r="243">
          <cell r="D243">
            <v>46569</v>
          </cell>
          <cell r="E243">
            <v>42.382559999999998</v>
          </cell>
          <cell r="F243">
            <v>44.439419999999998</v>
          </cell>
          <cell r="G243">
            <v>40.984789999999997</v>
          </cell>
          <cell r="H243">
            <v>46.46369</v>
          </cell>
          <cell r="I243">
            <v>0</v>
          </cell>
          <cell r="J243">
            <v>47.939419999999998</v>
          </cell>
          <cell r="K243">
            <v>48.189419999999998</v>
          </cell>
          <cell r="L243">
            <v>48.439419999999998</v>
          </cell>
          <cell r="M243">
            <v>36.132060000000003</v>
          </cell>
          <cell r="N243">
            <v>37.568489999999997</v>
          </cell>
          <cell r="O243">
            <v>34.483870000000003</v>
          </cell>
          <cell r="P243">
            <v>40.28257</v>
          </cell>
          <cell r="Q243">
            <v>0</v>
          </cell>
          <cell r="R243">
            <v>38.068489999999997</v>
          </cell>
          <cell r="S243">
            <v>38.568489999999997</v>
          </cell>
          <cell r="T243">
            <v>40.068489999999997</v>
          </cell>
          <cell r="U243">
            <v>39.626963225806449</v>
          </cell>
          <cell r="V243">
            <v>41.410300322580639</v>
          </cell>
          <cell r="W243">
            <v>38.11879301075269</v>
          </cell>
          <cell r="X243">
            <v>0</v>
          </cell>
          <cell r="Y243">
            <v>0</v>
          </cell>
          <cell r="Z243">
            <v>43.587719677419358</v>
          </cell>
          <cell r="AA243">
            <v>0</v>
          </cell>
          <cell r="AB243">
            <v>0</v>
          </cell>
          <cell r="AC243">
            <v>3.3045</v>
          </cell>
          <cell r="AD243">
            <v>3.2088999999999999</v>
          </cell>
          <cell r="AE243">
            <v>3.1816</v>
          </cell>
          <cell r="AF243">
            <v>3.4001000000000001</v>
          </cell>
          <cell r="AG243">
            <v>3.9053</v>
          </cell>
          <cell r="AH243">
            <v>3.1951999999999998</v>
          </cell>
          <cell r="AI243">
            <v>3.5912000000000002</v>
          </cell>
          <cell r="AJ243">
            <v>3.3902999999999999</v>
          </cell>
          <cell r="AK243">
            <v>3.5543</v>
          </cell>
          <cell r="AL243">
            <v>3.3748999999999998</v>
          </cell>
          <cell r="AM243">
            <v>3.6042999999999998</v>
          </cell>
          <cell r="AN243">
            <v>3.3725000000000001</v>
          </cell>
          <cell r="AO243">
            <v>3.3005894457937739</v>
          </cell>
          <cell r="AP243">
            <v>3.356360115270836</v>
          </cell>
          <cell r="AQ243">
            <v>3.2532734177215188</v>
          </cell>
          <cell r="AR243">
            <v>3.3749768652453334</v>
          </cell>
          <cell r="AS243">
            <v>3.7474051857186956</v>
          </cell>
          <cell r="AT243">
            <v>3.3310529972333232</v>
          </cell>
          <cell r="AU243">
            <v>3.3607026530612245</v>
          </cell>
          <cell r="AV243">
            <v>3.1966000000000001</v>
          </cell>
          <cell r="AW243">
            <v>3.2809189873417717</v>
          </cell>
          <cell r="AX243">
            <v>3.3849999999999998</v>
          </cell>
          <cell r="AZ243">
            <v>147</v>
          </cell>
        </row>
        <row r="244">
          <cell r="D244">
            <v>46600</v>
          </cell>
          <cell r="E244">
            <v>44.182879999999997</v>
          </cell>
          <cell r="F244">
            <v>46.035310000000003</v>
          </cell>
          <cell r="G244">
            <v>43.91854</v>
          </cell>
          <cell r="H244">
            <v>45.534939999999999</v>
          </cell>
          <cell r="I244">
            <v>0</v>
          </cell>
          <cell r="J244">
            <v>49.035310000000003</v>
          </cell>
          <cell r="K244">
            <v>49.285310000000003</v>
          </cell>
          <cell r="L244">
            <v>49.785310000000003</v>
          </cell>
          <cell r="M244">
            <v>34.382660000000001</v>
          </cell>
          <cell r="N244">
            <v>37.98563</v>
          </cell>
          <cell r="O244">
            <v>35.08014</v>
          </cell>
          <cell r="P244">
            <v>40.588940000000001</v>
          </cell>
          <cell r="Q244">
            <v>0</v>
          </cell>
          <cell r="R244">
            <v>38.48563</v>
          </cell>
          <cell r="S244">
            <v>38.48563</v>
          </cell>
          <cell r="T244">
            <v>40.23563</v>
          </cell>
          <cell r="U244">
            <v>39.862352903225805</v>
          </cell>
          <cell r="V244">
            <v>42.486526344086023</v>
          </cell>
          <cell r="W244">
            <v>40.022041075268824</v>
          </cell>
          <cell r="X244">
            <v>0</v>
          </cell>
          <cell r="Y244">
            <v>0</v>
          </cell>
          <cell r="Z244">
            <v>44.384375806451608</v>
          </cell>
          <cell r="AA244">
            <v>0</v>
          </cell>
          <cell r="AB244">
            <v>0</v>
          </cell>
          <cell r="AC244">
            <v>3.2772000000000001</v>
          </cell>
          <cell r="AD244">
            <v>3.1269999999999998</v>
          </cell>
          <cell r="AE244">
            <v>3.1406000000000001</v>
          </cell>
          <cell r="AF244">
            <v>3.4274</v>
          </cell>
          <cell r="AG244">
            <v>3.9325999999999999</v>
          </cell>
          <cell r="AH244">
            <v>3.1816</v>
          </cell>
          <cell r="AI244">
            <v>3.6322000000000001</v>
          </cell>
          <cell r="AJ244">
            <v>3.3631000000000002</v>
          </cell>
          <cell r="AK244">
            <v>3.5266999999999999</v>
          </cell>
          <cell r="AL244">
            <v>3.3475000000000001</v>
          </cell>
          <cell r="AM244">
            <v>3.5767000000000002</v>
          </cell>
          <cell r="AN244">
            <v>3.3451</v>
          </cell>
          <cell r="AO244">
            <v>3.2731902607438932</v>
          </cell>
          <cell r="AP244">
            <v>3.3285114975007657</v>
          </cell>
          <cell r="AQ244">
            <v>3.2117544303797465</v>
          </cell>
          <cell r="AR244">
            <v>3.3471282474752631</v>
          </cell>
          <cell r="AS244">
            <v>3.7754944953184486</v>
          </cell>
          <cell r="AT244">
            <v>3.3030788195511835</v>
          </cell>
          <cell r="AU244">
            <v>3.3328455102040819</v>
          </cell>
          <cell r="AV244">
            <v>3.1556000000000002</v>
          </cell>
          <cell r="AW244">
            <v>3.1979822784810121</v>
          </cell>
          <cell r="AX244">
            <v>3.3007</v>
          </cell>
          <cell r="AZ244">
            <v>148</v>
          </cell>
        </row>
        <row r="245">
          <cell r="D245">
            <v>46631</v>
          </cell>
          <cell r="E245">
            <v>40.272210000000001</v>
          </cell>
          <cell r="F245">
            <v>41.275269999999999</v>
          </cell>
          <cell r="G245">
            <v>40.876989999999999</v>
          </cell>
          <cell r="H245">
            <v>42.095390000000002</v>
          </cell>
          <cell r="I245">
            <v>0</v>
          </cell>
          <cell r="J245">
            <v>43.775269999999999</v>
          </cell>
          <cell r="K245">
            <v>44.025269999999999</v>
          </cell>
          <cell r="L245">
            <v>44.275269999999999</v>
          </cell>
          <cell r="M245">
            <v>33.312370000000001</v>
          </cell>
          <cell r="N245">
            <v>35.661380000000001</v>
          </cell>
          <cell r="O245">
            <v>34.649859999999997</v>
          </cell>
          <cell r="P245">
            <v>35.436160000000001</v>
          </cell>
          <cell r="Q245">
            <v>0</v>
          </cell>
          <cell r="R245">
            <v>34.161380000000001</v>
          </cell>
          <cell r="S245">
            <v>33.661380000000001</v>
          </cell>
          <cell r="T245">
            <v>37.411380000000001</v>
          </cell>
          <cell r="U245">
            <v>37.178947777777779</v>
          </cell>
          <cell r="V245">
            <v>38.780207777777775</v>
          </cell>
          <cell r="W245">
            <v>38.109376666666662</v>
          </cell>
          <cell r="X245">
            <v>0</v>
          </cell>
          <cell r="Y245">
            <v>0</v>
          </cell>
          <cell r="Z245">
            <v>39.502430000000004</v>
          </cell>
          <cell r="AA245">
            <v>0</v>
          </cell>
          <cell r="AB245">
            <v>0</v>
          </cell>
          <cell r="AC245">
            <v>3.3727999999999998</v>
          </cell>
          <cell r="AD245">
            <v>3.2498999999999998</v>
          </cell>
          <cell r="AE245">
            <v>3.2907999999999999</v>
          </cell>
          <cell r="AF245">
            <v>3.3454999999999999</v>
          </cell>
          <cell r="AG245">
            <v>3.8506999999999998</v>
          </cell>
          <cell r="AH245">
            <v>3.1678999999999999</v>
          </cell>
          <cell r="AI245">
            <v>3.6185</v>
          </cell>
          <cell r="AJ245">
            <v>3.4588000000000001</v>
          </cell>
          <cell r="AK245">
            <v>3.6225000000000001</v>
          </cell>
          <cell r="AL245">
            <v>3.4432</v>
          </cell>
          <cell r="AM245">
            <v>3.6724999999999999</v>
          </cell>
          <cell r="AN245">
            <v>3.4407000000000001</v>
          </cell>
          <cell r="AO245">
            <v>3.3691375900760758</v>
          </cell>
          <cell r="AP245">
            <v>3.4260326644904628</v>
          </cell>
          <cell r="AQ245">
            <v>3.3638556962025312</v>
          </cell>
          <cell r="AR245">
            <v>3.4446494144649598</v>
          </cell>
          <cell r="AS245">
            <v>3.6912265665191892</v>
          </cell>
          <cell r="AT245">
            <v>3.3959162004303725</v>
          </cell>
          <cell r="AU245">
            <v>3.4303965306122453</v>
          </cell>
          <cell r="AV245">
            <v>3.3058000000000001</v>
          </cell>
          <cell r="AW245">
            <v>3.3224379746835435</v>
          </cell>
          <cell r="AX245">
            <v>3.4249999999999998</v>
          </cell>
          <cell r="AZ245">
            <v>149</v>
          </cell>
        </row>
        <row r="246">
          <cell r="D246">
            <v>46661</v>
          </cell>
          <cell r="E246">
            <v>39.5642</v>
          </cell>
          <cell r="F246">
            <v>36.925139999999999</v>
          </cell>
          <cell r="G246">
            <v>37.792929999999998</v>
          </cell>
          <cell r="H246">
            <v>41.236730000000001</v>
          </cell>
          <cell r="I246">
            <v>0</v>
          </cell>
          <cell r="J246">
            <v>36.425139999999999</v>
          </cell>
          <cell r="K246">
            <v>36.925139999999999</v>
          </cell>
          <cell r="L246">
            <v>38.925139999999999</v>
          </cell>
          <cell r="M246">
            <v>34.692450000000001</v>
          </cell>
          <cell r="N246">
            <v>33.114040000000003</v>
          </cell>
          <cell r="O246">
            <v>33.09225</v>
          </cell>
          <cell r="P246">
            <v>37.558149999999998</v>
          </cell>
          <cell r="Q246">
            <v>0</v>
          </cell>
          <cell r="R246">
            <v>32.614040000000003</v>
          </cell>
          <cell r="S246">
            <v>31.114039999999999</v>
          </cell>
          <cell r="T246">
            <v>34.864040000000003</v>
          </cell>
          <cell r="U246">
            <v>37.416439247311828</v>
          </cell>
          <cell r="V246">
            <v>35.244977634408606</v>
          </cell>
          <cell r="W246">
            <v>35.720587204301076</v>
          </cell>
          <cell r="X246">
            <v>0</v>
          </cell>
          <cell r="Y246">
            <v>0</v>
          </cell>
          <cell r="Z246">
            <v>34.744977634408606</v>
          </cell>
          <cell r="AA246">
            <v>0</v>
          </cell>
          <cell r="AB246">
            <v>0</v>
          </cell>
          <cell r="AC246">
            <v>3.5638999999999998</v>
          </cell>
          <cell r="AD246">
            <v>3.6185</v>
          </cell>
          <cell r="AE246">
            <v>3.5093000000000001</v>
          </cell>
          <cell r="AF246">
            <v>3.4137</v>
          </cell>
          <cell r="AG246">
            <v>3.8780000000000001</v>
          </cell>
          <cell r="AH246">
            <v>3.2088999999999999</v>
          </cell>
          <cell r="AI246">
            <v>3.7004999999999999</v>
          </cell>
          <cell r="AJ246">
            <v>3.6505999999999998</v>
          </cell>
          <cell r="AK246">
            <v>3.8147000000000002</v>
          </cell>
          <cell r="AL246">
            <v>3.6345999999999998</v>
          </cell>
          <cell r="AM246">
            <v>3.8647</v>
          </cell>
          <cell r="AN246">
            <v>3.6322999999999999</v>
          </cell>
          <cell r="AO246">
            <v>3.5609318854252399</v>
          </cell>
          <cell r="AP246">
            <v>3.6209729888809554</v>
          </cell>
          <cell r="AQ246">
            <v>3.5851215189873415</v>
          </cell>
          <cell r="AR246">
            <v>3.6395897388554528</v>
          </cell>
          <cell r="AS246">
            <v>3.7613983948965943</v>
          </cell>
          <cell r="AT246">
            <v>3.596858919971309</v>
          </cell>
          <cell r="AU246">
            <v>3.6253965306122451</v>
          </cell>
          <cell r="AV246">
            <v>3.5243000000000002</v>
          </cell>
          <cell r="AW246">
            <v>3.695703797468354</v>
          </cell>
          <cell r="AX246">
            <v>3.8045</v>
          </cell>
          <cell r="AZ246">
            <v>150</v>
          </cell>
        </row>
        <row r="247">
          <cell r="D247">
            <v>46692</v>
          </cell>
          <cell r="E247">
            <v>42.589199999999998</v>
          </cell>
          <cell r="F247">
            <v>37.986739999999998</v>
          </cell>
          <cell r="G247">
            <v>40.624549999999999</v>
          </cell>
          <cell r="H247">
            <v>44.177050000000001</v>
          </cell>
          <cell r="I247">
            <v>0</v>
          </cell>
          <cell r="J247">
            <v>37.486739999999998</v>
          </cell>
          <cell r="K247">
            <v>36.486739999999998</v>
          </cell>
          <cell r="L247">
            <v>39.986739999999998</v>
          </cell>
          <cell r="M247">
            <v>37.30585</v>
          </cell>
          <cell r="N247">
            <v>34.643599999999999</v>
          </cell>
          <cell r="O247">
            <v>35.632550000000002</v>
          </cell>
          <cell r="P247">
            <v>37.596649999999997</v>
          </cell>
          <cell r="Q247">
            <v>0</v>
          </cell>
          <cell r="R247">
            <v>34.143599999999999</v>
          </cell>
          <cell r="S247">
            <v>33.143599999999999</v>
          </cell>
          <cell r="T247">
            <v>36.393599999999999</v>
          </cell>
          <cell r="U247">
            <v>40.236973439667132</v>
          </cell>
          <cell r="V247">
            <v>36.49832399445215</v>
          </cell>
          <cell r="W247">
            <v>38.402036823855759</v>
          </cell>
          <cell r="X247">
            <v>0</v>
          </cell>
          <cell r="Y247">
            <v>0</v>
          </cell>
          <cell r="Z247">
            <v>35.99832399445215</v>
          </cell>
          <cell r="AA247">
            <v>0</v>
          </cell>
          <cell r="AB247">
            <v>0</v>
          </cell>
          <cell r="AC247">
            <v>3.8780000000000001</v>
          </cell>
          <cell r="AD247">
            <v>4.0827999999999998</v>
          </cell>
          <cell r="AE247">
            <v>3.8643000000000001</v>
          </cell>
          <cell r="AF247">
            <v>3.6459000000000001</v>
          </cell>
          <cell r="AG247">
            <v>4.0692000000000004</v>
          </cell>
          <cell r="AH247">
            <v>3.4137</v>
          </cell>
          <cell r="AI247">
            <v>4.0282</v>
          </cell>
          <cell r="AJ247">
            <v>3.9710000000000001</v>
          </cell>
          <cell r="AK247">
            <v>4.1379999999999999</v>
          </cell>
          <cell r="AL247">
            <v>3.9514999999999998</v>
          </cell>
          <cell r="AM247">
            <v>4.1879999999999997</v>
          </cell>
          <cell r="AN247">
            <v>3.9504999999999999</v>
          </cell>
          <cell r="AO247">
            <v>3.8761730584716676</v>
          </cell>
          <cell r="AP247">
            <v>3.9413851076201167</v>
          </cell>
          <cell r="AQ247">
            <v>3.9446151898734172</v>
          </cell>
          <cell r="AR247">
            <v>3.9600018575946145</v>
          </cell>
          <cell r="AS247">
            <v>4.0003118633604284</v>
          </cell>
          <cell r="AT247">
            <v>3.8982217645250539</v>
          </cell>
          <cell r="AU247">
            <v>3.9459067346938776</v>
          </cell>
          <cell r="AV247">
            <v>3.8793000000000002</v>
          </cell>
          <cell r="AW247">
            <v>4.1658810126582262</v>
          </cell>
          <cell r="AX247">
            <v>4.3030999999999997</v>
          </cell>
          <cell r="AZ247">
            <v>151</v>
          </cell>
        </row>
        <row r="248">
          <cell r="D248">
            <v>46722</v>
          </cell>
          <cell r="E248">
            <v>43.119210000000002</v>
          </cell>
          <cell r="F248">
            <v>39.362729999999999</v>
          </cell>
          <cell r="G248">
            <v>41.628799999999998</v>
          </cell>
          <cell r="H248">
            <v>44.952599999999997</v>
          </cell>
          <cell r="I248">
            <v>0</v>
          </cell>
          <cell r="J248">
            <v>38.862729999999999</v>
          </cell>
          <cell r="K248">
            <v>37.362729999999999</v>
          </cell>
          <cell r="L248">
            <v>41.362729999999999</v>
          </cell>
          <cell r="M248">
            <v>38.474440000000001</v>
          </cell>
          <cell r="N248">
            <v>36.411529999999999</v>
          </cell>
          <cell r="O248">
            <v>36.684460000000001</v>
          </cell>
          <cell r="P248">
            <v>40.66066</v>
          </cell>
          <cell r="Q248">
            <v>0</v>
          </cell>
          <cell r="R248">
            <v>35.911529999999999</v>
          </cell>
          <cell r="S248">
            <v>34.411529999999999</v>
          </cell>
          <cell r="T248">
            <v>37.661529999999999</v>
          </cell>
          <cell r="U248">
            <v>41.071515698924735</v>
          </cell>
          <cell r="V248">
            <v>38.061663333333328</v>
          </cell>
          <cell r="W248">
            <v>39.449037204301078</v>
          </cell>
          <cell r="X248">
            <v>0</v>
          </cell>
          <cell r="Y248">
            <v>0</v>
          </cell>
          <cell r="Z248">
            <v>37.561663333333335</v>
          </cell>
          <cell r="AA248">
            <v>0</v>
          </cell>
          <cell r="AB248">
            <v>0</v>
          </cell>
          <cell r="AC248">
            <v>4.1101000000000001</v>
          </cell>
          <cell r="AD248">
            <v>4.4241999999999999</v>
          </cell>
          <cell r="AE248">
            <v>4.1101000000000001</v>
          </cell>
          <cell r="AF248">
            <v>3.919</v>
          </cell>
          <cell r="AG248">
            <v>4.3968999999999996</v>
          </cell>
          <cell r="AH248">
            <v>3.7688000000000001</v>
          </cell>
          <cell r="AI248">
            <v>4.3422999999999998</v>
          </cell>
          <cell r="AJ248">
            <v>4.2069999999999999</v>
          </cell>
          <cell r="AK248">
            <v>4.3758999999999997</v>
          </cell>
          <cell r="AL248">
            <v>4.1853999999999996</v>
          </cell>
          <cell r="AM248">
            <v>4.4259000000000004</v>
          </cell>
          <cell r="AN248">
            <v>4.1852</v>
          </cell>
          <cell r="AO248">
            <v>4.1091163130532529</v>
          </cell>
          <cell r="AP248">
            <v>4.1781493634601654</v>
          </cell>
          <cell r="AQ248">
            <v>4.19352658227848</v>
          </cell>
          <cell r="AR248">
            <v>4.1967661134346628</v>
          </cell>
          <cell r="AS248">
            <v>4.2813078506019133</v>
          </cell>
          <cell r="AT248">
            <v>4.1386152474638793</v>
          </cell>
          <cell r="AU248">
            <v>4.1827434693877548</v>
          </cell>
          <cell r="AV248">
            <v>4.1250999999999998</v>
          </cell>
          <cell r="AW248">
            <v>4.5116025316455683</v>
          </cell>
          <cell r="AX248">
            <v>4.6653000000000002</v>
          </cell>
          <cell r="AZ248">
            <v>152</v>
          </cell>
        </row>
        <row r="249">
          <cell r="D249">
            <v>46753</v>
          </cell>
          <cell r="E249">
            <v>43.636650000000003</v>
          </cell>
          <cell r="F249">
            <v>41.207999999999998</v>
          </cell>
          <cell r="G249">
            <v>43.084249999999997</v>
          </cell>
          <cell r="H249">
            <v>46.394750000000002</v>
          </cell>
          <cell r="I249">
            <v>0</v>
          </cell>
          <cell r="J249">
            <v>40.707999999999998</v>
          </cell>
          <cell r="K249">
            <v>39.207999999999998</v>
          </cell>
          <cell r="L249">
            <v>43.207999999999998</v>
          </cell>
          <cell r="M249">
            <v>38.416679999999999</v>
          </cell>
          <cell r="N249">
            <v>37.441839999999999</v>
          </cell>
          <cell r="O249">
            <v>37.792430000000003</v>
          </cell>
          <cell r="P249">
            <v>41.720829999999999</v>
          </cell>
          <cell r="Q249">
            <v>0</v>
          </cell>
          <cell r="R249">
            <v>36.941839999999999</v>
          </cell>
          <cell r="S249">
            <v>35.441839999999999</v>
          </cell>
          <cell r="T249">
            <v>39.441839999999999</v>
          </cell>
          <cell r="U249">
            <v>41.22311548387097</v>
          </cell>
          <cell r="V249">
            <v>39.466657204301072</v>
          </cell>
          <cell r="W249">
            <v>40.637494516129038</v>
          </cell>
          <cell r="X249">
            <v>0</v>
          </cell>
          <cell r="Y249">
            <v>0</v>
          </cell>
          <cell r="Z249">
            <v>38.966657204301079</v>
          </cell>
          <cell r="AA249">
            <v>0</v>
          </cell>
          <cell r="AB249">
            <v>0</v>
          </cell>
          <cell r="AC249">
            <v>4.2268999999999997</v>
          </cell>
          <cell r="AD249">
            <v>4.3528000000000002</v>
          </cell>
          <cell r="AE249">
            <v>4.2129000000000003</v>
          </cell>
          <cell r="AF249">
            <v>4.0728999999999997</v>
          </cell>
          <cell r="AG249">
            <v>4.4367999999999999</v>
          </cell>
          <cell r="AH249">
            <v>3.7789999999999999</v>
          </cell>
          <cell r="AI249">
            <v>4.4367999999999999</v>
          </cell>
          <cell r="AJ249">
            <v>4.3228999999999997</v>
          </cell>
          <cell r="AK249">
            <v>4.4930000000000003</v>
          </cell>
          <cell r="AL249">
            <v>4.3022999999999998</v>
          </cell>
          <cell r="AM249">
            <v>4.5430000000000001</v>
          </cell>
          <cell r="AN249">
            <v>4.3021000000000003</v>
          </cell>
          <cell r="AO249">
            <v>4.2263406652080526</v>
          </cell>
          <cell r="AP249">
            <v>4.2972965632969498</v>
          </cell>
          <cell r="AQ249">
            <v>4.2976278481012651</v>
          </cell>
          <cell r="AR249">
            <v>4.3159133132714471</v>
          </cell>
          <cell r="AS249">
            <v>4.4396574750488726</v>
          </cell>
          <cell r="AT249">
            <v>4.2557379034737171</v>
          </cell>
          <cell r="AU249">
            <v>4.3019271428571422</v>
          </cell>
          <cell r="AV249">
            <v>4.2279</v>
          </cell>
          <cell r="AW249">
            <v>4.4392987341772141</v>
          </cell>
          <cell r="AX249">
            <v>4.5819999999999999</v>
          </cell>
          <cell r="AZ249">
            <v>153</v>
          </cell>
        </row>
        <row r="250">
          <cell r="D250">
            <v>46784</v>
          </cell>
          <cell r="E250">
            <v>40.881140000000002</v>
          </cell>
          <cell r="F250">
            <v>40.282049999999998</v>
          </cell>
          <cell r="G250">
            <v>43.200119999999998</v>
          </cell>
          <cell r="H250">
            <v>46.658520000000003</v>
          </cell>
          <cell r="I250">
            <v>0</v>
          </cell>
          <cell r="J250">
            <v>40.282049999999998</v>
          </cell>
          <cell r="K250">
            <v>38.282049999999998</v>
          </cell>
          <cell r="L250">
            <v>42.282049999999998</v>
          </cell>
          <cell r="M250">
            <v>36.307879999999997</v>
          </cell>
          <cell r="N250">
            <v>36.975729999999999</v>
          </cell>
          <cell r="O250">
            <v>38.268900000000002</v>
          </cell>
          <cell r="P250">
            <v>41.837600000000002</v>
          </cell>
          <cell r="Q250">
            <v>0</v>
          </cell>
          <cell r="R250">
            <v>36.475729999999999</v>
          </cell>
          <cell r="S250">
            <v>34.975729999999999</v>
          </cell>
          <cell r="T250">
            <v>38.725729999999999</v>
          </cell>
          <cell r="U250">
            <v>38.936190344827587</v>
          </cell>
          <cell r="V250">
            <v>38.875913908045973</v>
          </cell>
          <cell r="W250">
            <v>41.10293448275862</v>
          </cell>
          <cell r="X250">
            <v>0</v>
          </cell>
          <cell r="Y250">
            <v>0</v>
          </cell>
          <cell r="Z250">
            <v>38.663270229885057</v>
          </cell>
          <cell r="AA250">
            <v>0</v>
          </cell>
          <cell r="AB250">
            <v>0</v>
          </cell>
          <cell r="AC250">
            <v>4.1429</v>
          </cell>
          <cell r="AD250">
            <v>4.1288999999999998</v>
          </cell>
          <cell r="AE250">
            <v>4.1148999999999996</v>
          </cell>
          <cell r="AF250">
            <v>4.0168999999999997</v>
          </cell>
          <cell r="AG250">
            <v>4.4648000000000003</v>
          </cell>
          <cell r="AH250">
            <v>3.7509999999999999</v>
          </cell>
          <cell r="AI250">
            <v>4.2968999999999999</v>
          </cell>
          <cell r="AJ250">
            <v>4.2412000000000001</v>
          </cell>
          <cell r="AK250">
            <v>4.4123000000000001</v>
          </cell>
          <cell r="AL250">
            <v>4.2192999999999996</v>
          </cell>
          <cell r="AM250">
            <v>4.4622999999999999</v>
          </cell>
          <cell r="AN250">
            <v>4.2195</v>
          </cell>
          <cell r="AO250">
            <v>4.1420354804391897</v>
          </cell>
          <cell r="AP250">
            <v>4.2116085086198103</v>
          </cell>
          <cell r="AQ250">
            <v>4.1983873417721504</v>
          </cell>
          <cell r="AR250">
            <v>4.2302252585943076</v>
          </cell>
          <cell r="AS250">
            <v>4.3820383784339949</v>
          </cell>
          <cell r="AT250">
            <v>4.1901574136694331</v>
          </cell>
          <cell r="AU250">
            <v>4.2162128571428568</v>
          </cell>
          <cell r="AV250">
            <v>4.1299000000000001</v>
          </cell>
          <cell r="AW250">
            <v>4.2125645569620245</v>
          </cell>
          <cell r="AX250">
            <v>4.3476999999999997</v>
          </cell>
          <cell r="AZ250">
            <v>154</v>
          </cell>
        </row>
        <row r="251">
          <cell r="D251">
            <v>46813</v>
          </cell>
          <cell r="E251">
            <v>39.271990000000002</v>
          </cell>
          <cell r="F251">
            <v>37.283079999999998</v>
          </cell>
          <cell r="G251">
            <v>38.586840000000002</v>
          </cell>
          <cell r="H251">
            <v>41.931739999999998</v>
          </cell>
          <cell r="I251">
            <v>0</v>
          </cell>
          <cell r="J251">
            <v>37.283079999999998</v>
          </cell>
          <cell r="K251">
            <v>35.283079999999998</v>
          </cell>
          <cell r="L251">
            <v>39.283079999999998</v>
          </cell>
          <cell r="M251">
            <v>37.983649999999997</v>
          </cell>
          <cell r="N251">
            <v>35.726109999999998</v>
          </cell>
          <cell r="O251">
            <v>35.9589</v>
          </cell>
          <cell r="P251">
            <v>39.768000000000001</v>
          </cell>
          <cell r="Q251">
            <v>0</v>
          </cell>
          <cell r="R251">
            <v>35.226109999999998</v>
          </cell>
          <cell r="S251">
            <v>33.726109999999998</v>
          </cell>
          <cell r="T251">
            <v>37.726109999999998</v>
          </cell>
          <cell r="U251">
            <v>38.732725208613729</v>
          </cell>
          <cell r="V251">
            <v>36.631373849259752</v>
          </cell>
          <cell r="W251">
            <v>37.486854347240914</v>
          </cell>
          <cell r="X251">
            <v>0</v>
          </cell>
          <cell r="Y251">
            <v>0</v>
          </cell>
          <cell r="Z251">
            <v>36.422087173620454</v>
          </cell>
          <cell r="AA251">
            <v>0</v>
          </cell>
          <cell r="AB251">
            <v>0</v>
          </cell>
          <cell r="AC251">
            <v>4.1569000000000003</v>
          </cell>
          <cell r="AD251">
            <v>4.0589000000000004</v>
          </cell>
          <cell r="AE251">
            <v>4.1429</v>
          </cell>
          <cell r="AF251">
            <v>3.9468999999999999</v>
          </cell>
          <cell r="AG251">
            <v>4.3948</v>
          </cell>
          <cell r="AH251">
            <v>3.6389999999999998</v>
          </cell>
          <cell r="AI251">
            <v>4.1989000000000001</v>
          </cell>
          <cell r="AJ251">
            <v>4.2488000000000001</v>
          </cell>
          <cell r="AK251">
            <v>4.4169</v>
          </cell>
          <cell r="AL251">
            <v>4.2304000000000004</v>
          </cell>
          <cell r="AM251">
            <v>4.4668999999999999</v>
          </cell>
          <cell r="AN251">
            <v>4.2294</v>
          </cell>
          <cell r="AO251">
            <v>4.1560863445673331</v>
          </cell>
          <cell r="AP251">
            <v>4.2258898510659995</v>
          </cell>
          <cell r="AQ251">
            <v>4.2267417721518976</v>
          </cell>
          <cell r="AR251">
            <v>4.2445066010404986</v>
          </cell>
          <cell r="AS251">
            <v>4.3100145076653975</v>
          </cell>
          <cell r="AT251">
            <v>4.1968179321651808</v>
          </cell>
          <cell r="AU251">
            <v>4.230498571428571</v>
          </cell>
          <cell r="AV251">
            <v>4.1578999999999997</v>
          </cell>
          <cell r="AW251">
            <v>4.1416784810126579</v>
          </cell>
          <cell r="AX251">
            <v>4.2728000000000002</v>
          </cell>
          <cell r="AZ251">
            <v>155</v>
          </cell>
        </row>
        <row r="252">
          <cell r="D252">
            <v>46844</v>
          </cell>
          <cell r="E252">
            <v>36.013289999999998</v>
          </cell>
          <cell r="F252">
            <v>35.417859999999997</v>
          </cell>
          <cell r="G252">
            <v>34.4741</v>
          </cell>
          <cell r="H252">
            <v>35.167499999999997</v>
          </cell>
          <cell r="I252">
            <v>0</v>
          </cell>
          <cell r="J252">
            <v>33.917859999999997</v>
          </cell>
          <cell r="K252">
            <v>33.417859999999997</v>
          </cell>
          <cell r="L252">
            <v>37.417859999999997</v>
          </cell>
          <cell r="M252">
            <v>34.173740000000002</v>
          </cell>
          <cell r="N252">
            <v>34.059550000000002</v>
          </cell>
          <cell r="O252">
            <v>31.833079999999999</v>
          </cell>
          <cell r="P252">
            <v>37.842280000000002</v>
          </cell>
          <cell r="Q252">
            <v>0</v>
          </cell>
          <cell r="R252">
            <v>33.309550000000002</v>
          </cell>
          <cell r="S252">
            <v>32.059550000000002</v>
          </cell>
          <cell r="T252">
            <v>36.059550000000002</v>
          </cell>
          <cell r="U252">
            <v>35.19571222222222</v>
          </cell>
          <cell r="V252">
            <v>34.814166666666665</v>
          </cell>
          <cell r="W252">
            <v>33.300313333333335</v>
          </cell>
          <cell r="X252">
            <v>0</v>
          </cell>
          <cell r="Y252">
            <v>0</v>
          </cell>
          <cell r="Z252">
            <v>33.647500000000001</v>
          </cell>
          <cell r="AA252">
            <v>0</v>
          </cell>
          <cell r="AB252">
            <v>0</v>
          </cell>
          <cell r="AC252">
            <v>3.7509999999999999</v>
          </cell>
          <cell r="AD252">
            <v>3.5270999999999999</v>
          </cell>
          <cell r="AE252">
            <v>3.7229999999999999</v>
          </cell>
          <cell r="AF252">
            <v>3.653</v>
          </cell>
          <cell r="AG252">
            <v>4.1429</v>
          </cell>
          <cell r="AH252">
            <v>3.4011</v>
          </cell>
          <cell r="AI252">
            <v>3.919</v>
          </cell>
          <cell r="AJ252">
            <v>3.8344</v>
          </cell>
          <cell r="AK252">
            <v>3.9981</v>
          </cell>
          <cell r="AL252">
            <v>3.8206000000000002</v>
          </cell>
          <cell r="AM252">
            <v>4.0480999999999998</v>
          </cell>
          <cell r="AN252">
            <v>3.8178000000000001</v>
          </cell>
          <cell r="AO252">
            <v>3.7487116481663629</v>
          </cell>
          <cell r="AP252">
            <v>3.8118329297153939</v>
          </cell>
          <cell r="AQ252">
            <v>3.8015265822784805</v>
          </cell>
          <cell r="AR252">
            <v>3.8304496796898913</v>
          </cell>
          <cell r="AS252">
            <v>4.0076171416812434</v>
          </cell>
          <cell r="AT252">
            <v>3.7860176452505385</v>
          </cell>
          <cell r="AU252">
            <v>3.8163148979591841</v>
          </cell>
          <cell r="AV252">
            <v>3.738</v>
          </cell>
          <cell r="AW252">
            <v>3.6031468354430376</v>
          </cell>
          <cell r="AX252">
            <v>3.6888000000000001</v>
          </cell>
          <cell r="AZ252">
            <v>156</v>
          </cell>
        </row>
        <row r="253">
          <cell r="D253">
            <v>46874</v>
          </cell>
          <cell r="E253">
            <v>34.16677</v>
          </cell>
          <cell r="F253">
            <v>37.592449999999999</v>
          </cell>
          <cell r="G253">
            <v>31.292590000000001</v>
          </cell>
          <cell r="H253">
            <v>35.718690000000002</v>
          </cell>
          <cell r="I253">
            <v>0</v>
          </cell>
          <cell r="J253">
            <v>37.592449999999999</v>
          </cell>
          <cell r="K253">
            <v>36.092449999999999</v>
          </cell>
          <cell r="L253">
            <v>39.092449999999999</v>
          </cell>
          <cell r="M253">
            <v>28.85754</v>
          </cell>
          <cell r="N253">
            <v>35.036520000000003</v>
          </cell>
          <cell r="O253">
            <v>26.023959999999999</v>
          </cell>
          <cell r="P253">
            <v>32.198659999999997</v>
          </cell>
          <cell r="Q253">
            <v>0</v>
          </cell>
          <cell r="R253">
            <v>35.036520000000003</v>
          </cell>
          <cell r="S253">
            <v>33.036520000000003</v>
          </cell>
          <cell r="T253">
            <v>36.536520000000003</v>
          </cell>
          <cell r="U253">
            <v>31.826141720430108</v>
          </cell>
          <cell r="V253">
            <v>36.465642150537633</v>
          </cell>
          <cell r="W253">
            <v>28.969860645161287</v>
          </cell>
          <cell r="X253">
            <v>0</v>
          </cell>
          <cell r="Y253">
            <v>0</v>
          </cell>
          <cell r="Z253">
            <v>36.465642150537633</v>
          </cell>
          <cell r="AA253">
            <v>0</v>
          </cell>
          <cell r="AB253">
            <v>0</v>
          </cell>
          <cell r="AC253">
            <v>3.7370000000000001</v>
          </cell>
          <cell r="AD253">
            <v>3.5550999999999999</v>
          </cell>
          <cell r="AE253">
            <v>3.6949999999999998</v>
          </cell>
          <cell r="AF253">
            <v>3.681</v>
          </cell>
          <cell r="AG253">
            <v>4.1708999999999996</v>
          </cell>
          <cell r="AH253">
            <v>3.4430999999999998</v>
          </cell>
          <cell r="AI253">
            <v>3.9329999999999998</v>
          </cell>
          <cell r="AJ253">
            <v>3.8199000000000001</v>
          </cell>
          <cell r="AK253">
            <v>3.9828999999999999</v>
          </cell>
          <cell r="AL253">
            <v>3.8062</v>
          </cell>
          <cell r="AM253">
            <v>4.0328999999999997</v>
          </cell>
          <cell r="AN253">
            <v>3.8033000000000001</v>
          </cell>
          <cell r="AO253">
            <v>3.7346607840382187</v>
          </cell>
          <cell r="AP253">
            <v>3.7975515872692038</v>
          </cell>
          <cell r="AQ253">
            <v>3.7731721518987333</v>
          </cell>
          <cell r="AR253">
            <v>3.8161683372437016</v>
          </cell>
          <cell r="AS253">
            <v>4.0364266899886818</v>
          </cell>
          <cell r="AT253">
            <v>3.774233650988831</v>
          </cell>
          <cell r="AU253">
            <v>3.8020291836734694</v>
          </cell>
          <cell r="AV253">
            <v>3.71</v>
          </cell>
          <cell r="AW253">
            <v>3.6315012658227843</v>
          </cell>
          <cell r="AX253">
            <v>3.7162999999999999</v>
          </cell>
          <cell r="AZ253">
            <v>157</v>
          </cell>
        </row>
        <row r="254">
          <cell r="D254">
            <v>46905</v>
          </cell>
          <cell r="E254">
            <v>37.00338</v>
          </cell>
          <cell r="F254">
            <v>40.08437</v>
          </cell>
          <cell r="G254">
            <v>34.511949999999999</v>
          </cell>
          <cell r="H254">
            <v>40.34995</v>
          </cell>
          <cell r="I254">
            <v>0</v>
          </cell>
          <cell r="J254">
            <v>39.33437</v>
          </cell>
          <cell r="K254">
            <v>38.33437</v>
          </cell>
          <cell r="L254">
            <v>42.58437</v>
          </cell>
          <cell r="M254">
            <v>28.286899999999999</v>
          </cell>
          <cell r="N254">
            <v>33.043570000000003</v>
          </cell>
          <cell r="O254">
            <v>25.70233</v>
          </cell>
          <cell r="P254">
            <v>32.830829999999999</v>
          </cell>
          <cell r="Q254">
            <v>0</v>
          </cell>
          <cell r="R254">
            <v>32.543570000000003</v>
          </cell>
          <cell r="S254">
            <v>31.543569999999999</v>
          </cell>
          <cell r="T254">
            <v>35.043570000000003</v>
          </cell>
          <cell r="U254">
            <v>33.323088444444444</v>
          </cell>
          <cell r="V254">
            <v>37.111587777777778</v>
          </cell>
          <cell r="W254">
            <v>30.792332666666667</v>
          </cell>
          <cell r="X254">
            <v>0</v>
          </cell>
          <cell r="Y254">
            <v>0</v>
          </cell>
          <cell r="Z254">
            <v>36.467143333333333</v>
          </cell>
          <cell r="AA254">
            <v>0</v>
          </cell>
          <cell r="AB254">
            <v>0</v>
          </cell>
          <cell r="AC254">
            <v>3.681</v>
          </cell>
          <cell r="AD254">
            <v>3.6110000000000002</v>
          </cell>
          <cell r="AE254">
            <v>3.653</v>
          </cell>
          <cell r="AF254">
            <v>3.681</v>
          </cell>
          <cell r="AG254">
            <v>4.1848999999999998</v>
          </cell>
          <cell r="AH254">
            <v>3.4571000000000001</v>
          </cell>
          <cell r="AI254">
            <v>3.9049999999999998</v>
          </cell>
          <cell r="AJ254">
            <v>3.7645</v>
          </cell>
          <cell r="AK254">
            <v>3.9278</v>
          </cell>
          <cell r="AL254">
            <v>3.7505000000000002</v>
          </cell>
          <cell r="AM254">
            <v>3.9777999999999998</v>
          </cell>
          <cell r="AN254">
            <v>3.7477</v>
          </cell>
          <cell r="AO254">
            <v>3.6784573275256429</v>
          </cell>
          <cell r="AP254">
            <v>3.740426217484444</v>
          </cell>
          <cell r="AQ254">
            <v>3.7306405063291135</v>
          </cell>
          <cell r="AR254">
            <v>3.7590429674589418</v>
          </cell>
          <cell r="AS254">
            <v>4.0364266899886818</v>
          </cell>
          <cell r="AT254">
            <v>3.7142889845271032</v>
          </cell>
          <cell r="AU254">
            <v>3.7448863265306125</v>
          </cell>
          <cell r="AV254">
            <v>3.6680000000000001</v>
          </cell>
          <cell r="AW254">
            <v>3.6881088607594936</v>
          </cell>
          <cell r="AX254">
            <v>3.7732999999999999</v>
          </cell>
          <cell r="AZ254">
            <v>158</v>
          </cell>
        </row>
        <row r="255">
          <cell r="D255">
            <v>46935</v>
          </cell>
          <cell r="E255">
            <v>47.212220000000002</v>
          </cell>
          <cell r="F255">
            <v>47.82058</v>
          </cell>
          <cell r="G255">
            <v>45.179969999999997</v>
          </cell>
          <cell r="H255">
            <v>50.65887</v>
          </cell>
          <cell r="I255">
            <v>0</v>
          </cell>
          <cell r="J255">
            <v>51.32058</v>
          </cell>
          <cell r="K255">
            <v>51.57058</v>
          </cell>
          <cell r="L255">
            <v>51.82058</v>
          </cell>
          <cell r="M255">
            <v>40.953159999999997</v>
          </cell>
          <cell r="N255">
            <v>40.768569999999997</v>
          </cell>
          <cell r="O255">
            <v>38.52713</v>
          </cell>
          <cell r="P255">
            <v>44.325830000000003</v>
          </cell>
          <cell r="Q255">
            <v>0</v>
          </cell>
          <cell r="R255">
            <v>41.268569999999997</v>
          </cell>
          <cell r="S255">
            <v>41.768569999999997</v>
          </cell>
          <cell r="T255">
            <v>43.268569999999997</v>
          </cell>
          <cell r="U255">
            <v>44.318246021505374</v>
          </cell>
          <cell r="V255">
            <v>44.559973225806445</v>
          </cell>
          <cell r="W255">
            <v>42.103925698924726</v>
          </cell>
          <cell r="X255">
            <v>0</v>
          </cell>
          <cell r="Y255">
            <v>0</v>
          </cell>
          <cell r="Z255">
            <v>46.672876451612893</v>
          </cell>
          <cell r="AA255">
            <v>0</v>
          </cell>
          <cell r="AB255">
            <v>0</v>
          </cell>
          <cell r="AC255">
            <v>3.7229999999999999</v>
          </cell>
          <cell r="AD255">
            <v>3.625</v>
          </cell>
          <cell r="AE255">
            <v>3.597</v>
          </cell>
          <cell r="AF255">
            <v>3.835</v>
          </cell>
          <cell r="AG255">
            <v>4.3807999999999998</v>
          </cell>
          <cell r="AH255">
            <v>3.7090000000000001</v>
          </cell>
          <cell r="AI255">
            <v>4.0168999999999997</v>
          </cell>
          <cell r="AJ255">
            <v>3.8088000000000002</v>
          </cell>
          <cell r="AK255">
            <v>3.9727999999999999</v>
          </cell>
          <cell r="AL255">
            <v>3.7934000000000001</v>
          </cell>
          <cell r="AM255">
            <v>4.0228000000000002</v>
          </cell>
          <cell r="AN255">
            <v>3.7909999999999999</v>
          </cell>
          <cell r="AO255">
            <v>3.7206099199100748</v>
          </cell>
          <cell r="AP255">
            <v>3.7832702448230142</v>
          </cell>
          <cell r="AQ255">
            <v>3.6739316455696196</v>
          </cell>
          <cell r="AR255">
            <v>3.8018869947975111</v>
          </cell>
          <cell r="AS255">
            <v>4.1948792056795963</v>
          </cell>
          <cell r="AT255">
            <v>3.7598879188441443</v>
          </cell>
          <cell r="AU255">
            <v>3.7877434693877552</v>
          </cell>
          <cell r="AV255">
            <v>3.6120000000000001</v>
          </cell>
          <cell r="AW255">
            <v>3.7022860759493668</v>
          </cell>
          <cell r="AX255">
            <v>3.8010999999999999</v>
          </cell>
          <cell r="AZ255">
            <v>159</v>
          </cell>
        </row>
        <row r="256">
          <cell r="D256">
            <v>46966</v>
          </cell>
          <cell r="E256">
            <v>47.953589999999998</v>
          </cell>
          <cell r="F256">
            <v>49.521659999999997</v>
          </cell>
          <cell r="G256">
            <v>47.618459999999999</v>
          </cell>
          <cell r="H256">
            <v>49.234859999999998</v>
          </cell>
          <cell r="I256">
            <v>0</v>
          </cell>
          <cell r="J256">
            <v>52.521659999999997</v>
          </cell>
          <cell r="K256">
            <v>52.771659999999997</v>
          </cell>
          <cell r="L256">
            <v>53.271659999999997</v>
          </cell>
          <cell r="M256">
            <v>38.7744</v>
          </cell>
          <cell r="N256">
            <v>40.878129999999999</v>
          </cell>
          <cell r="O256">
            <v>38.603029999999997</v>
          </cell>
          <cell r="P256">
            <v>44.111829999999998</v>
          </cell>
          <cell r="Q256">
            <v>0</v>
          </cell>
          <cell r="R256">
            <v>41.378129999999999</v>
          </cell>
          <cell r="S256">
            <v>41.378129999999999</v>
          </cell>
          <cell r="T256">
            <v>43.128129999999999</v>
          </cell>
          <cell r="U256">
            <v>44.104252258064513</v>
          </cell>
          <cell r="V256">
            <v>45.896953870967742</v>
          </cell>
          <cell r="W256">
            <v>43.837795806451602</v>
          </cell>
          <cell r="X256">
            <v>0</v>
          </cell>
          <cell r="Y256">
            <v>0</v>
          </cell>
          <cell r="Z256">
            <v>47.848566774193543</v>
          </cell>
          <cell r="AA256">
            <v>0</v>
          </cell>
          <cell r="AB256">
            <v>0</v>
          </cell>
          <cell r="AC256">
            <v>3.6949999999999998</v>
          </cell>
          <cell r="AD256">
            <v>3.5411000000000001</v>
          </cell>
          <cell r="AE256">
            <v>3.569</v>
          </cell>
          <cell r="AF256">
            <v>3.863</v>
          </cell>
          <cell r="AG256">
            <v>4.4088000000000003</v>
          </cell>
          <cell r="AH256">
            <v>3.7229999999999999</v>
          </cell>
          <cell r="AI256">
            <v>4.0589000000000004</v>
          </cell>
          <cell r="AJ256">
            <v>3.7808999999999999</v>
          </cell>
          <cell r="AK256">
            <v>3.9445999999999999</v>
          </cell>
          <cell r="AL256">
            <v>3.7652999999999999</v>
          </cell>
          <cell r="AM256">
            <v>3.9946000000000002</v>
          </cell>
          <cell r="AN256">
            <v>3.7629000000000001</v>
          </cell>
          <cell r="AO256">
            <v>3.6925081916537872</v>
          </cell>
          <cell r="AP256">
            <v>3.7547075599306341</v>
          </cell>
          <cell r="AQ256">
            <v>3.6455772151898729</v>
          </cell>
          <cell r="AR256">
            <v>3.7733243099051315</v>
          </cell>
          <cell r="AS256">
            <v>4.2236887539870356</v>
          </cell>
          <cell r="AT256">
            <v>3.7311964545547704</v>
          </cell>
          <cell r="AU256">
            <v>3.7591720408163267</v>
          </cell>
          <cell r="AV256">
            <v>3.5840000000000001</v>
          </cell>
          <cell r="AW256">
            <v>3.6173240506329112</v>
          </cell>
          <cell r="AX256">
            <v>3.7147999999999999</v>
          </cell>
          <cell r="AZ256">
            <v>160</v>
          </cell>
        </row>
        <row r="257">
          <cell r="D257">
            <v>46997</v>
          </cell>
          <cell r="E257">
            <v>42.82667</v>
          </cell>
          <cell r="F257">
            <v>43.450850000000003</v>
          </cell>
          <cell r="G257">
            <v>43.649979999999999</v>
          </cell>
          <cell r="H257">
            <v>44.868380000000002</v>
          </cell>
          <cell r="I257">
            <v>0</v>
          </cell>
          <cell r="J257">
            <v>45.950850000000003</v>
          </cell>
          <cell r="K257">
            <v>46.200850000000003</v>
          </cell>
          <cell r="L257">
            <v>46.450850000000003</v>
          </cell>
          <cell r="M257">
            <v>36.591349999999998</v>
          </cell>
          <cell r="N257">
            <v>38.393250000000002</v>
          </cell>
          <cell r="O257">
            <v>37.596409999999999</v>
          </cell>
          <cell r="P257">
            <v>38.382710000000003</v>
          </cell>
          <cell r="Q257">
            <v>0</v>
          </cell>
          <cell r="R257">
            <v>36.893250000000002</v>
          </cell>
          <cell r="S257">
            <v>36.393250000000002</v>
          </cell>
          <cell r="T257">
            <v>40.143250000000002</v>
          </cell>
          <cell r="U257">
            <v>40.055416666666666</v>
          </cell>
          <cell r="V257">
            <v>41.203027777777777</v>
          </cell>
          <cell r="W257">
            <v>40.959504444444441</v>
          </cell>
          <cell r="X257">
            <v>0</v>
          </cell>
          <cell r="Y257">
            <v>0</v>
          </cell>
          <cell r="Z257">
            <v>41.925250000000005</v>
          </cell>
          <cell r="AA257">
            <v>0</v>
          </cell>
          <cell r="AB257">
            <v>0</v>
          </cell>
          <cell r="AC257">
            <v>3.7509999999999999</v>
          </cell>
          <cell r="AD257">
            <v>3.625</v>
          </cell>
          <cell r="AE257">
            <v>3.653</v>
          </cell>
          <cell r="AF257">
            <v>3.7229999999999999</v>
          </cell>
          <cell r="AG257">
            <v>4.2408999999999999</v>
          </cell>
          <cell r="AH257">
            <v>3.569</v>
          </cell>
          <cell r="AI257">
            <v>4.0029000000000003</v>
          </cell>
          <cell r="AJ257">
            <v>3.8370000000000002</v>
          </cell>
          <cell r="AK257">
            <v>4.0007999999999999</v>
          </cell>
          <cell r="AL257">
            <v>3.8214000000000001</v>
          </cell>
          <cell r="AM257">
            <v>4.0507999999999997</v>
          </cell>
          <cell r="AN257">
            <v>3.819</v>
          </cell>
          <cell r="AO257">
            <v>3.7487116481663629</v>
          </cell>
          <cell r="AP257">
            <v>3.8118329297153939</v>
          </cell>
          <cell r="AQ257">
            <v>3.7306405063291135</v>
          </cell>
          <cell r="AR257">
            <v>3.8304496796898913</v>
          </cell>
          <cell r="AS257">
            <v>4.0796410124498408</v>
          </cell>
          <cell r="AT257">
            <v>3.783455907367558</v>
          </cell>
          <cell r="AU257">
            <v>3.8163148979591841</v>
          </cell>
          <cell r="AV257">
            <v>3.6680000000000001</v>
          </cell>
          <cell r="AW257">
            <v>3.7022860759493668</v>
          </cell>
          <cell r="AX257">
            <v>3.8001999999999998</v>
          </cell>
          <cell r="AZ257">
            <v>161</v>
          </cell>
        </row>
        <row r="258">
          <cell r="D258">
            <v>47027</v>
          </cell>
          <cell r="E258">
            <v>42.770890000000001</v>
          </cell>
          <cell r="F258">
            <v>39.443260000000002</v>
          </cell>
          <cell r="G258">
            <v>41.143459999999997</v>
          </cell>
          <cell r="H258">
            <v>44.587159999999997</v>
          </cell>
          <cell r="I258">
            <v>0</v>
          </cell>
          <cell r="J258">
            <v>38.943260000000002</v>
          </cell>
          <cell r="K258">
            <v>39.443260000000002</v>
          </cell>
          <cell r="L258">
            <v>41.443260000000002</v>
          </cell>
          <cell r="M258">
            <v>37.383580000000002</v>
          </cell>
          <cell r="N258">
            <v>35.488790000000002</v>
          </cell>
          <cell r="O258">
            <v>35.656930000000003</v>
          </cell>
          <cell r="P258">
            <v>40.12283</v>
          </cell>
          <cell r="Q258">
            <v>0</v>
          </cell>
          <cell r="R258">
            <v>34.988790000000002</v>
          </cell>
          <cell r="S258">
            <v>33.488790000000002</v>
          </cell>
          <cell r="T258">
            <v>37.238790000000002</v>
          </cell>
          <cell r="U258">
            <v>40.395839354838714</v>
          </cell>
          <cell r="V258">
            <v>37.699891505376343</v>
          </cell>
          <cell r="W258">
            <v>38.72466720430107</v>
          </cell>
          <cell r="X258">
            <v>0</v>
          </cell>
          <cell r="Y258">
            <v>0</v>
          </cell>
          <cell r="Z258">
            <v>37.19989150537635</v>
          </cell>
          <cell r="AA258">
            <v>0</v>
          </cell>
          <cell r="AB258">
            <v>0</v>
          </cell>
          <cell r="AC258">
            <v>3.9468999999999999</v>
          </cell>
          <cell r="AD258">
            <v>3.9748999999999999</v>
          </cell>
          <cell r="AE258">
            <v>3.863</v>
          </cell>
          <cell r="AF258">
            <v>3.7370000000000001</v>
          </cell>
          <cell r="AG258">
            <v>4.2689000000000004</v>
          </cell>
          <cell r="AH258">
            <v>3.569</v>
          </cell>
          <cell r="AI258">
            <v>4.0728999999999997</v>
          </cell>
          <cell r="AJ258">
            <v>4.0335999999999999</v>
          </cell>
          <cell r="AK258">
            <v>4.1977000000000002</v>
          </cell>
          <cell r="AL258">
            <v>4.0175999999999998</v>
          </cell>
          <cell r="AM258">
            <v>4.2477</v>
          </cell>
          <cell r="AN258">
            <v>4.0153999999999996</v>
          </cell>
          <cell r="AO258">
            <v>3.9453233826451761</v>
          </cell>
          <cell r="AP258">
            <v>4.0116697143731512</v>
          </cell>
          <cell r="AQ258">
            <v>3.9432987341772145</v>
          </cell>
          <cell r="AR258">
            <v>4.0302864643476486</v>
          </cell>
          <cell r="AS258">
            <v>4.0940457866035604</v>
          </cell>
          <cell r="AT258">
            <v>3.9893171636438165</v>
          </cell>
          <cell r="AU258">
            <v>4.0162128571428566</v>
          </cell>
          <cell r="AV258">
            <v>3.8780000000000001</v>
          </cell>
          <cell r="AW258">
            <v>4.0566151898734164</v>
          </cell>
          <cell r="AX258">
            <v>4.1608999999999998</v>
          </cell>
          <cell r="AZ258">
            <v>162</v>
          </cell>
        </row>
        <row r="259">
          <cell r="D259">
            <v>47058</v>
          </cell>
          <cell r="E259">
            <v>45.327829999999999</v>
          </cell>
          <cell r="F259">
            <v>39.681750000000001</v>
          </cell>
          <cell r="G259">
            <v>43.178690000000003</v>
          </cell>
          <cell r="H259">
            <v>46.731189999999998</v>
          </cell>
          <cell r="I259">
            <v>0</v>
          </cell>
          <cell r="J259">
            <v>39.181750000000001</v>
          </cell>
          <cell r="K259">
            <v>38.181750000000001</v>
          </cell>
          <cell r="L259">
            <v>41.681750000000001</v>
          </cell>
          <cell r="M259">
            <v>39.541809999999998</v>
          </cell>
          <cell r="N259">
            <v>36.535170000000001</v>
          </cell>
          <cell r="O259">
            <v>37.751089999999998</v>
          </cell>
          <cell r="P259">
            <v>39.71519</v>
          </cell>
          <cell r="Q259">
            <v>0</v>
          </cell>
          <cell r="R259">
            <v>36.035170000000001</v>
          </cell>
          <cell r="S259">
            <v>35.035170000000001</v>
          </cell>
          <cell r="T259">
            <v>38.285170000000001</v>
          </cell>
          <cell r="U259">
            <v>42.751807226074895</v>
          </cell>
          <cell r="V259">
            <v>38.280845450762826</v>
          </cell>
          <cell r="W259">
            <v>40.762241178918174</v>
          </cell>
          <cell r="X259">
            <v>0</v>
          </cell>
          <cell r="Y259">
            <v>0</v>
          </cell>
          <cell r="Z259">
            <v>37.780845450762826</v>
          </cell>
          <cell r="AA259">
            <v>0</v>
          </cell>
          <cell r="AB259">
            <v>0</v>
          </cell>
          <cell r="AC259">
            <v>4.1429</v>
          </cell>
          <cell r="AD259">
            <v>4.3388</v>
          </cell>
          <cell r="AE259">
            <v>4.1288999999999998</v>
          </cell>
          <cell r="AF259">
            <v>3.9049999999999998</v>
          </cell>
          <cell r="AG259">
            <v>4.3247999999999998</v>
          </cell>
          <cell r="AH259">
            <v>3.6949999999999998</v>
          </cell>
          <cell r="AI259">
            <v>4.2968999999999999</v>
          </cell>
          <cell r="AJ259">
            <v>4.2359</v>
          </cell>
          <cell r="AK259">
            <v>4.4028999999999998</v>
          </cell>
          <cell r="AL259">
            <v>4.2164000000000001</v>
          </cell>
          <cell r="AM259">
            <v>4.4528999999999996</v>
          </cell>
          <cell r="AN259">
            <v>4.2153999999999998</v>
          </cell>
          <cell r="AO259">
            <v>4.1420354804391897</v>
          </cell>
          <cell r="AP259">
            <v>4.2116085086198103</v>
          </cell>
          <cell r="AQ259">
            <v>4.2125645569620245</v>
          </cell>
          <cell r="AR259">
            <v>4.2302252585943076</v>
          </cell>
          <cell r="AS259">
            <v>4.2669030764481937</v>
          </cell>
          <cell r="AT259">
            <v>4.169663510605595</v>
          </cell>
          <cell r="AU259">
            <v>4.2162128571428568</v>
          </cell>
          <cell r="AV259">
            <v>4.1439000000000004</v>
          </cell>
          <cell r="AW259">
            <v>4.425121518987341</v>
          </cell>
          <cell r="AX259">
            <v>4.5590999999999999</v>
          </cell>
          <cell r="AZ259">
            <v>163</v>
          </cell>
        </row>
        <row r="260">
          <cell r="D260">
            <v>47088</v>
          </cell>
          <cell r="E260">
            <v>45.638809999999999</v>
          </cell>
          <cell r="F260">
            <v>41.477400000000003</v>
          </cell>
          <cell r="G260">
            <v>43.970019999999998</v>
          </cell>
          <cell r="H260">
            <v>47.293819999999997</v>
          </cell>
          <cell r="I260">
            <v>0</v>
          </cell>
          <cell r="J260">
            <v>40.977400000000003</v>
          </cell>
          <cell r="K260">
            <v>39.477400000000003</v>
          </cell>
          <cell r="L260">
            <v>43.477400000000003</v>
          </cell>
          <cell r="M260">
            <v>40.803800000000003</v>
          </cell>
          <cell r="N260">
            <v>38.641750000000002</v>
          </cell>
          <cell r="O260">
            <v>39.079149999999998</v>
          </cell>
          <cell r="P260">
            <v>43.055349999999997</v>
          </cell>
          <cell r="Q260">
            <v>0</v>
          </cell>
          <cell r="R260">
            <v>38.141750000000002</v>
          </cell>
          <cell r="S260">
            <v>36.641750000000002</v>
          </cell>
          <cell r="T260">
            <v>39.891750000000002</v>
          </cell>
          <cell r="U260">
            <v>43.403267741935487</v>
          </cell>
          <cell r="V260">
            <v>40.166293010752682</v>
          </cell>
          <cell r="W260">
            <v>41.708649999999992</v>
          </cell>
          <cell r="X260">
            <v>0</v>
          </cell>
          <cell r="Y260">
            <v>0</v>
          </cell>
          <cell r="Z260">
            <v>39.666293010752689</v>
          </cell>
          <cell r="AA260">
            <v>0</v>
          </cell>
          <cell r="AB260">
            <v>0</v>
          </cell>
          <cell r="AC260">
            <v>4.3807999999999998</v>
          </cell>
          <cell r="AD260">
            <v>4.6748000000000003</v>
          </cell>
          <cell r="AE260">
            <v>4.3667999999999996</v>
          </cell>
          <cell r="AF260">
            <v>4.1708999999999996</v>
          </cell>
          <cell r="AG260">
            <v>4.6467999999999998</v>
          </cell>
          <cell r="AH260">
            <v>4.0308999999999999</v>
          </cell>
          <cell r="AI260">
            <v>4.6048</v>
          </cell>
          <cell r="AJ260">
            <v>4.4776999999999996</v>
          </cell>
          <cell r="AK260">
            <v>4.6466000000000003</v>
          </cell>
          <cell r="AL260">
            <v>4.4561000000000002</v>
          </cell>
          <cell r="AM260">
            <v>4.6966000000000001</v>
          </cell>
          <cell r="AN260">
            <v>4.4558999999999997</v>
          </cell>
          <cell r="AO260">
            <v>4.3807998073024343</v>
          </cell>
          <cell r="AP260">
            <v>4.4542893206161374</v>
          </cell>
          <cell r="AQ260">
            <v>4.4534759493670872</v>
          </cell>
          <cell r="AR260">
            <v>4.4729060705906356</v>
          </cell>
          <cell r="AS260">
            <v>4.5404908941249094</v>
          </cell>
          <cell r="AT260">
            <v>4.4160002254329331</v>
          </cell>
          <cell r="AU260">
            <v>4.4589679591836733</v>
          </cell>
          <cell r="AV260">
            <v>4.3818000000000001</v>
          </cell>
          <cell r="AW260">
            <v>4.7653746835443034</v>
          </cell>
          <cell r="AX260">
            <v>4.9158999999999997</v>
          </cell>
          <cell r="AZ260">
            <v>164</v>
          </cell>
        </row>
        <row r="261">
          <cell r="D261">
            <v>47119</v>
          </cell>
          <cell r="E261">
            <v>45.04392</v>
          </cell>
          <cell r="F261">
            <v>43.155090000000001</v>
          </cell>
          <cell r="G261">
            <v>44.92998</v>
          </cell>
          <cell r="H261">
            <v>48.240479999999998</v>
          </cell>
          <cell r="I261">
            <v>0</v>
          </cell>
          <cell r="J261">
            <v>42.655090000000001</v>
          </cell>
          <cell r="K261">
            <v>41.155090000000001</v>
          </cell>
          <cell r="L261">
            <v>45.155090000000001</v>
          </cell>
          <cell r="M261">
            <v>40.329540000000001</v>
          </cell>
          <cell r="N261">
            <v>39.387839999999997</v>
          </cell>
          <cell r="O261">
            <v>39.572119999999998</v>
          </cell>
          <cell r="P261">
            <v>43.500520000000002</v>
          </cell>
          <cell r="Q261">
            <v>0</v>
          </cell>
          <cell r="R261">
            <v>38.887839999999997</v>
          </cell>
          <cell r="S261">
            <v>37.387839999999997</v>
          </cell>
          <cell r="T261">
            <v>41.387839999999997</v>
          </cell>
          <cell r="U261">
            <v>42.965537419354838</v>
          </cell>
          <cell r="V261">
            <v>41.494259354838711</v>
          </cell>
          <cell r="W261">
            <v>42.567912688172044</v>
          </cell>
          <cell r="X261">
            <v>0</v>
          </cell>
          <cell r="Y261">
            <v>0</v>
          </cell>
          <cell r="Z261">
            <v>40.994259354838711</v>
          </cell>
          <cell r="AA261">
            <v>0</v>
          </cell>
          <cell r="AB261">
            <v>0</v>
          </cell>
          <cell r="AC261">
            <v>4.4904000000000002</v>
          </cell>
          <cell r="AD261">
            <v>4.6337999999999999</v>
          </cell>
          <cell r="AE261">
            <v>4.4904000000000002</v>
          </cell>
          <cell r="AF261">
            <v>4.3182</v>
          </cell>
          <cell r="AG261">
            <v>4.6768999999999998</v>
          </cell>
          <cell r="AH261">
            <v>4.0743</v>
          </cell>
          <cell r="AI261">
            <v>4.7054999999999998</v>
          </cell>
          <cell r="AJ261">
            <v>4.5862999999999996</v>
          </cell>
          <cell r="AK261">
            <v>4.7565</v>
          </cell>
          <cell r="AL261">
            <v>4.5658000000000003</v>
          </cell>
          <cell r="AM261">
            <v>4.8064999999999998</v>
          </cell>
          <cell r="AN261">
            <v>4.5655999999999999</v>
          </cell>
          <cell r="AO261">
            <v>4.4907980007627604</v>
          </cell>
          <cell r="AP261">
            <v>4.5660918300520246</v>
          </cell>
          <cell r="AQ261">
            <v>4.5786405063291129</v>
          </cell>
          <cell r="AR261">
            <v>4.5847085800265228</v>
          </cell>
          <cell r="AS261">
            <v>4.6920496964708303</v>
          </cell>
          <cell r="AT261">
            <v>4.5257450763397893</v>
          </cell>
          <cell r="AU261">
            <v>4.57080469387755</v>
          </cell>
          <cell r="AV261">
            <v>4.5053999999999998</v>
          </cell>
          <cell r="AW261">
            <v>4.7238556962025307</v>
          </cell>
          <cell r="AX261">
            <v>4.8630000000000004</v>
          </cell>
          <cell r="AZ261">
            <v>165</v>
          </cell>
        </row>
        <row r="262">
          <cell r="D262">
            <v>47150</v>
          </cell>
          <cell r="E262">
            <v>42.901159999999997</v>
          </cell>
          <cell r="F262">
            <v>42.390479999999997</v>
          </cell>
          <cell r="G262">
            <v>45.506950000000003</v>
          </cell>
          <cell r="H262">
            <v>48.965350000000001</v>
          </cell>
          <cell r="I262">
            <v>0</v>
          </cell>
          <cell r="J262">
            <v>42.390479999999997</v>
          </cell>
          <cell r="K262">
            <v>40.390479999999997</v>
          </cell>
          <cell r="L262">
            <v>44.390479999999997</v>
          </cell>
          <cell r="M262">
            <v>37.769129999999997</v>
          </cell>
          <cell r="N262">
            <v>38.991019999999999</v>
          </cell>
          <cell r="O262">
            <v>40.407269999999997</v>
          </cell>
          <cell r="P262">
            <v>43.97607</v>
          </cell>
          <cell r="Q262">
            <v>0</v>
          </cell>
          <cell r="R262">
            <v>38.491019999999999</v>
          </cell>
          <cell r="S262">
            <v>36.991019999999999</v>
          </cell>
          <cell r="T262">
            <v>40.741019999999999</v>
          </cell>
          <cell r="U262">
            <v>40.701718571428572</v>
          </cell>
          <cell r="V262">
            <v>40.933568571428573</v>
          </cell>
          <cell r="W262">
            <v>43.321372857142855</v>
          </cell>
          <cell r="X262">
            <v>0</v>
          </cell>
          <cell r="Y262">
            <v>0</v>
          </cell>
          <cell r="Z262">
            <v>40.719282857142858</v>
          </cell>
          <cell r="AA262">
            <v>0</v>
          </cell>
          <cell r="AB262">
            <v>0</v>
          </cell>
          <cell r="AC262">
            <v>4.3898999999999999</v>
          </cell>
          <cell r="AD262">
            <v>4.3756000000000004</v>
          </cell>
          <cell r="AE262">
            <v>4.3612000000000002</v>
          </cell>
          <cell r="AF262">
            <v>4.2465000000000002</v>
          </cell>
          <cell r="AG262">
            <v>4.7054999999999998</v>
          </cell>
          <cell r="AH262">
            <v>4.1173999999999999</v>
          </cell>
          <cell r="AI262">
            <v>4.5476999999999999</v>
          </cell>
          <cell r="AJ262">
            <v>4.4882</v>
          </cell>
          <cell r="AK262">
            <v>4.6593</v>
          </cell>
          <cell r="AL262">
            <v>4.4663000000000004</v>
          </cell>
          <cell r="AM262">
            <v>4.7092999999999998</v>
          </cell>
          <cell r="AN262">
            <v>4.4665999999999997</v>
          </cell>
          <cell r="AO262">
            <v>4.3899328689857278</v>
          </cell>
          <cell r="AP262">
            <v>4.4635721932061614</v>
          </cell>
          <cell r="AQ262">
            <v>4.4478050632911383</v>
          </cell>
          <cell r="AR262">
            <v>4.4821889431806587</v>
          </cell>
          <cell r="AS262">
            <v>4.6182766745549957</v>
          </cell>
          <cell r="AT262">
            <v>4.4432571165078389</v>
          </cell>
          <cell r="AU262">
            <v>4.4682536734693876</v>
          </cell>
          <cell r="AV262">
            <v>4.3761999999999999</v>
          </cell>
          <cell r="AW262">
            <v>4.4623873417721516</v>
          </cell>
          <cell r="AX262">
            <v>4.5942999999999996</v>
          </cell>
          <cell r="AZ262">
            <v>166</v>
          </cell>
        </row>
        <row r="263">
          <cell r="D263">
            <v>47178</v>
          </cell>
          <cell r="E263">
            <v>40.939360000000001</v>
          </cell>
          <cell r="F263">
            <v>39.297460000000001</v>
          </cell>
          <cell r="G263">
            <v>40.736429999999999</v>
          </cell>
          <cell r="H263">
            <v>44.081330000000001</v>
          </cell>
          <cell r="I263">
            <v>0</v>
          </cell>
          <cell r="J263">
            <v>39.297460000000001</v>
          </cell>
          <cell r="K263">
            <v>37.297460000000001</v>
          </cell>
          <cell r="L263">
            <v>41.297460000000001</v>
          </cell>
          <cell r="M263">
            <v>40.224980000000002</v>
          </cell>
          <cell r="N263">
            <v>37.809010000000001</v>
          </cell>
          <cell r="O263">
            <v>38.378779999999999</v>
          </cell>
          <cell r="P263">
            <v>42.18788</v>
          </cell>
          <cell r="Q263">
            <v>0</v>
          </cell>
          <cell r="R263">
            <v>37.309010000000001</v>
          </cell>
          <cell r="S263">
            <v>35.809010000000001</v>
          </cell>
          <cell r="T263">
            <v>39.809010000000001</v>
          </cell>
          <cell r="U263">
            <v>40.640339569313589</v>
          </cell>
          <cell r="V263">
            <v>38.674434495289368</v>
          </cell>
          <cell r="W263">
            <v>39.749580538358003</v>
          </cell>
          <cell r="X263">
            <v>0</v>
          </cell>
          <cell r="Y263">
            <v>0</v>
          </cell>
          <cell r="Z263">
            <v>38.46514781965007</v>
          </cell>
          <cell r="AA263">
            <v>0</v>
          </cell>
          <cell r="AB263">
            <v>0</v>
          </cell>
          <cell r="AC263">
            <v>4.3898999999999999</v>
          </cell>
          <cell r="AD263">
            <v>4.2895000000000003</v>
          </cell>
          <cell r="AE263">
            <v>4.3756000000000004</v>
          </cell>
          <cell r="AF263">
            <v>4.2034000000000002</v>
          </cell>
          <cell r="AG263">
            <v>4.6337999999999999</v>
          </cell>
          <cell r="AH263">
            <v>3.9882</v>
          </cell>
          <cell r="AI263">
            <v>4.4329999999999998</v>
          </cell>
          <cell r="AJ263">
            <v>4.4819000000000004</v>
          </cell>
          <cell r="AK263">
            <v>4.6498999999999997</v>
          </cell>
          <cell r="AL263">
            <v>4.4634999999999998</v>
          </cell>
          <cell r="AM263">
            <v>4.6999000000000004</v>
          </cell>
          <cell r="AN263">
            <v>4.4623999999999997</v>
          </cell>
          <cell r="AO263">
            <v>4.3899328689857278</v>
          </cell>
          <cell r="AP263">
            <v>4.4635721932061614</v>
          </cell>
          <cell r="AQ263">
            <v>4.4623873417721516</v>
          </cell>
          <cell r="AR263">
            <v>4.4821889431806587</v>
          </cell>
          <cell r="AS263">
            <v>4.5739305484103303</v>
          </cell>
          <cell r="AT263">
            <v>4.4355719028589</v>
          </cell>
          <cell r="AU263">
            <v>4.4682536734693876</v>
          </cell>
          <cell r="AV263">
            <v>4.3906000000000001</v>
          </cell>
          <cell r="AW263">
            <v>4.3751974683544299</v>
          </cell>
          <cell r="AX263">
            <v>4.5034000000000001</v>
          </cell>
          <cell r="AZ263">
            <v>167</v>
          </cell>
        </row>
        <row r="264">
          <cell r="D264">
            <v>47209</v>
          </cell>
          <cell r="E264">
            <v>39.043559999999999</v>
          </cell>
          <cell r="F264">
            <v>37.654400000000003</v>
          </cell>
          <cell r="G264">
            <v>37.44444</v>
          </cell>
          <cell r="H264">
            <v>38.137839999999997</v>
          </cell>
          <cell r="I264">
            <v>0</v>
          </cell>
          <cell r="J264">
            <v>36.154400000000003</v>
          </cell>
          <cell r="K264">
            <v>35.654400000000003</v>
          </cell>
          <cell r="L264">
            <v>39.654400000000003</v>
          </cell>
          <cell r="M264">
            <v>37.825020000000002</v>
          </cell>
          <cell r="N264">
            <v>36.615389999999998</v>
          </cell>
          <cell r="O264">
            <v>35.290109999999999</v>
          </cell>
          <cell r="P264">
            <v>41.299410000000002</v>
          </cell>
          <cell r="Q264">
            <v>0</v>
          </cell>
          <cell r="R264">
            <v>35.865389999999998</v>
          </cell>
          <cell r="S264">
            <v>34.615389999999998</v>
          </cell>
          <cell r="T264">
            <v>38.615389999999998</v>
          </cell>
          <cell r="U264">
            <v>38.501986666666667</v>
          </cell>
          <cell r="V264">
            <v>37.192617777777777</v>
          </cell>
          <cell r="W264">
            <v>36.486959999999996</v>
          </cell>
          <cell r="X264">
            <v>0</v>
          </cell>
          <cell r="Y264">
            <v>0</v>
          </cell>
          <cell r="Z264">
            <v>36.025951111111112</v>
          </cell>
          <cell r="AA264">
            <v>0</v>
          </cell>
          <cell r="AB264">
            <v>0</v>
          </cell>
          <cell r="AC264">
            <v>4.1890999999999998</v>
          </cell>
          <cell r="AD264">
            <v>3.9451999999999998</v>
          </cell>
          <cell r="AE264">
            <v>4.1317000000000004</v>
          </cell>
          <cell r="AF264">
            <v>4.1029999999999998</v>
          </cell>
          <cell r="AG264">
            <v>4.5907999999999998</v>
          </cell>
          <cell r="AH264">
            <v>3.9308999999999998</v>
          </cell>
          <cell r="AI264">
            <v>4.3468999999999998</v>
          </cell>
          <cell r="AJ264">
            <v>4.2725</v>
          </cell>
          <cell r="AK264">
            <v>4.4362000000000004</v>
          </cell>
          <cell r="AL264">
            <v>4.2587000000000002</v>
          </cell>
          <cell r="AM264">
            <v>4.4862000000000002</v>
          </cell>
          <cell r="AN264">
            <v>4.2558999999999996</v>
          </cell>
          <cell r="AO264">
            <v>4.1884033320620642</v>
          </cell>
          <cell r="AP264">
            <v>4.2587369386922367</v>
          </cell>
          <cell r="AQ264">
            <v>4.2153999999999998</v>
          </cell>
          <cell r="AR264">
            <v>4.2773536886667349</v>
          </cell>
          <cell r="AS264">
            <v>4.4706277394793696</v>
          </cell>
          <cell r="AT264">
            <v>4.2349365918639208</v>
          </cell>
          <cell r="AU264">
            <v>4.2633557142857139</v>
          </cell>
          <cell r="AV264">
            <v>4.1467000000000001</v>
          </cell>
          <cell r="AW264">
            <v>4.0265392405063283</v>
          </cell>
          <cell r="AX264">
            <v>4.1070000000000002</v>
          </cell>
          <cell r="AZ264">
            <v>168</v>
          </cell>
        </row>
        <row r="265">
          <cell r="D265">
            <v>47239</v>
          </cell>
          <cell r="E265">
            <v>36.703319999999998</v>
          </cell>
          <cell r="F265">
            <v>39.919110000000003</v>
          </cell>
          <cell r="G265">
            <v>33.806829999999998</v>
          </cell>
          <cell r="H265">
            <v>38.232930000000003</v>
          </cell>
          <cell r="I265">
            <v>0</v>
          </cell>
          <cell r="J265">
            <v>39.919110000000003</v>
          </cell>
          <cell r="K265">
            <v>38.419110000000003</v>
          </cell>
          <cell r="L265">
            <v>41.419110000000003</v>
          </cell>
          <cell r="M265">
            <v>31.69266</v>
          </cell>
          <cell r="N265">
            <v>37.811950000000003</v>
          </cell>
          <cell r="O265">
            <v>28.799949999999999</v>
          </cell>
          <cell r="P265">
            <v>34.974649999999997</v>
          </cell>
          <cell r="Q265">
            <v>0</v>
          </cell>
          <cell r="R265">
            <v>37.811950000000003</v>
          </cell>
          <cell r="S265">
            <v>35.811950000000003</v>
          </cell>
          <cell r="T265">
            <v>39.311950000000003</v>
          </cell>
          <cell r="U265">
            <v>34.494319354838709</v>
          </cell>
          <cell r="V265">
            <v>38.990146989247314</v>
          </cell>
          <cell r="W265">
            <v>31.59949580645161</v>
          </cell>
          <cell r="X265">
            <v>0</v>
          </cell>
          <cell r="Y265">
            <v>0</v>
          </cell>
          <cell r="Z265">
            <v>38.990146989247314</v>
          </cell>
          <cell r="AA265">
            <v>0</v>
          </cell>
          <cell r="AB265">
            <v>0</v>
          </cell>
          <cell r="AC265">
            <v>4.1890999999999998</v>
          </cell>
          <cell r="AD265">
            <v>4.0026000000000002</v>
          </cell>
          <cell r="AE265">
            <v>4.1459999999999999</v>
          </cell>
          <cell r="AF265">
            <v>4.1459999999999999</v>
          </cell>
          <cell r="AG265">
            <v>4.6482000000000001</v>
          </cell>
          <cell r="AH265">
            <v>3.9739</v>
          </cell>
          <cell r="AI265">
            <v>4.3756000000000004</v>
          </cell>
          <cell r="AJ265">
            <v>4.2720000000000002</v>
          </cell>
          <cell r="AK265">
            <v>4.4349999999999996</v>
          </cell>
          <cell r="AL265">
            <v>4.2583000000000002</v>
          </cell>
          <cell r="AM265">
            <v>4.4850000000000003</v>
          </cell>
          <cell r="AN265">
            <v>4.2553999999999998</v>
          </cell>
          <cell r="AO265">
            <v>4.1884033320620642</v>
          </cell>
          <cell r="AP265">
            <v>4.2587369386922367</v>
          </cell>
          <cell r="AQ265">
            <v>4.2298810126582271</v>
          </cell>
          <cell r="AR265">
            <v>4.2773536886667349</v>
          </cell>
          <cell r="AS265">
            <v>4.5148709743800799</v>
          </cell>
          <cell r="AT265">
            <v>4.2374983297469004</v>
          </cell>
          <cell r="AU265">
            <v>4.2633557142857139</v>
          </cell>
          <cell r="AV265">
            <v>4.1609999999999996</v>
          </cell>
          <cell r="AW265">
            <v>4.0846658227848094</v>
          </cell>
          <cell r="AX265">
            <v>4.1638000000000002</v>
          </cell>
          <cell r="AZ265">
            <v>169</v>
          </cell>
        </row>
        <row r="266">
          <cell r="D266">
            <v>47270</v>
          </cell>
          <cell r="E266">
            <v>38.348739999999999</v>
          </cell>
          <cell r="F266">
            <v>41.349379999999996</v>
          </cell>
          <cell r="G266">
            <v>35.602449999999997</v>
          </cell>
          <cell r="H266">
            <v>41.440449999999998</v>
          </cell>
          <cell r="I266">
            <v>0</v>
          </cell>
          <cell r="J266">
            <v>40.599379999999996</v>
          </cell>
          <cell r="K266">
            <v>39.599379999999996</v>
          </cell>
          <cell r="L266">
            <v>43.849379999999996</v>
          </cell>
          <cell r="M266">
            <v>29.68582</v>
          </cell>
          <cell r="N266">
            <v>34.540939999999999</v>
          </cell>
          <cell r="O266">
            <v>26.849989999999998</v>
          </cell>
          <cell r="P266">
            <v>33.978490000000001</v>
          </cell>
          <cell r="Q266">
            <v>0</v>
          </cell>
          <cell r="R266">
            <v>34.040939999999999</v>
          </cell>
          <cell r="S266">
            <v>33.040939999999999</v>
          </cell>
          <cell r="T266">
            <v>36.540939999999999</v>
          </cell>
          <cell r="U266">
            <v>34.691062666666667</v>
          </cell>
          <cell r="V266">
            <v>38.474705333333333</v>
          </cell>
          <cell r="W266">
            <v>31.906966888888885</v>
          </cell>
          <cell r="X266">
            <v>0</v>
          </cell>
          <cell r="Y266">
            <v>0</v>
          </cell>
          <cell r="Z266">
            <v>37.830260888888887</v>
          </cell>
          <cell r="AA266">
            <v>0</v>
          </cell>
          <cell r="AB266">
            <v>0</v>
          </cell>
          <cell r="AC266">
            <v>4.1890999999999998</v>
          </cell>
          <cell r="AD266">
            <v>4.1029999999999998</v>
          </cell>
          <cell r="AE266">
            <v>4.1459999999999999</v>
          </cell>
          <cell r="AF266">
            <v>4.1890999999999998</v>
          </cell>
          <cell r="AG266">
            <v>4.6768999999999998</v>
          </cell>
          <cell r="AH266">
            <v>3.9739</v>
          </cell>
          <cell r="AI266">
            <v>4.4043000000000001</v>
          </cell>
          <cell r="AJ266">
            <v>4.2725</v>
          </cell>
          <cell r="AK266">
            <v>4.4359000000000002</v>
          </cell>
          <cell r="AL266">
            <v>4.2586000000000004</v>
          </cell>
          <cell r="AM266">
            <v>4.4859</v>
          </cell>
          <cell r="AN266">
            <v>4.2557</v>
          </cell>
          <cell r="AO266">
            <v>4.1884033320620642</v>
          </cell>
          <cell r="AP266">
            <v>4.2587369386922367</v>
          </cell>
          <cell r="AQ266">
            <v>4.2298810126582271</v>
          </cell>
          <cell r="AR266">
            <v>4.2773536886667349</v>
          </cell>
          <cell r="AS266">
            <v>4.5592171005247453</v>
          </cell>
          <cell r="AT266">
            <v>4.2349365918639208</v>
          </cell>
          <cell r="AU266">
            <v>4.2633557142857139</v>
          </cell>
          <cell r="AV266">
            <v>4.1609999999999996</v>
          </cell>
          <cell r="AW266">
            <v>4.1863367088607584</v>
          </cell>
          <cell r="AX266">
            <v>4.2652999999999999</v>
          </cell>
          <cell r="AZ266">
            <v>170</v>
          </cell>
        </row>
        <row r="267">
          <cell r="D267">
            <v>47300</v>
          </cell>
          <cell r="E267">
            <v>51.868400000000001</v>
          </cell>
          <cell r="F267">
            <v>52.872399999999999</v>
          </cell>
          <cell r="G267">
            <v>49.765799999999999</v>
          </cell>
          <cell r="H267">
            <v>55.244700000000002</v>
          </cell>
          <cell r="I267">
            <v>0</v>
          </cell>
          <cell r="J267">
            <v>56.372399999999999</v>
          </cell>
          <cell r="K267">
            <v>56.622399999999999</v>
          </cell>
          <cell r="L267">
            <v>56.872399999999999</v>
          </cell>
          <cell r="M267">
            <v>45.443359999999998</v>
          </cell>
          <cell r="N267">
            <v>45.049840000000003</v>
          </cell>
          <cell r="O267">
            <v>42.639220000000002</v>
          </cell>
          <cell r="P267">
            <v>48.437919999999998</v>
          </cell>
          <cell r="Q267">
            <v>0</v>
          </cell>
          <cell r="R267">
            <v>45.549840000000003</v>
          </cell>
          <cell r="S267">
            <v>46.049840000000003</v>
          </cell>
          <cell r="T267">
            <v>47.549840000000003</v>
          </cell>
          <cell r="U267">
            <v>48.897682580645167</v>
          </cell>
          <cell r="V267">
            <v>49.255517419354838</v>
          </cell>
          <cell r="W267">
            <v>46.470714623655915</v>
          </cell>
          <cell r="X267">
            <v>0</v>
          </cell>
          <cell r="Y267">
            <v>0</v>
          </cell>
          <cell r="Z267">
            <v>51.368420645161294</v>
          </cell>
          <cell r="AA267">
            <v>0</v>
          </cell>
          <cell r="AB267">
            <v>0</v>
          </cell>
          <cell r="AC267">
            <v>4.3182</v>
          </cell>
          <cell r="AD267">
            <v>4.2178000000000004</v>
          </cell>
          <cell r="AE267">
            <v>4.1746999999999996</v>
          </cell>
          <cell r="AF267">
            <v>4.4043000000000001</v>
          </cell>
          <cell r="AG267">
            <v>4.9638</v>
          </cell>
          <cell r="AH267">
            <v>4.2607999999999997</v>
          </cell>
          <cell r="AI267">
            <v>4.6195000000000004</v>
          </cell>
          <cell r="AJ267">
            <v>4.4039999999999999</v>
          </cell>
          <cell r="AK267">
            <v>4.5679999999999996</v>
          </cell>
          <cell r="AL267">
            <v>4.3886000000000003</v>
          </cell>
          <cell r="AM267">
            <v>4.6180000000000003</v>
          </cell>
          <cell r="AN267">
            <v>4.3861999999999997</v>
          </cell>
          <cell r="AO267">
            <v>4.317972371986591</v>
          </cell>
          <cell r="AP267">
            <v>4.3904313179638885</v>
          </cell>
          <cell r="AQ267">
            <v>4.2589443037974668</v>
          </cell>
          <cell r="AR267">
            <v>4.4090480679383868</v>
          </cell>
          <cell r="AS267">
            <v>4.780639057516205</v>
          </cell>
          <cell r="AT267">
            <v>4.3697864740239778</v>
          </cell>
          <cell r="AU267">
            <v>4.3950904081632656</v>
          </cell>
          <cell r="AV267">
            <v>4.1897000000000002</v>
          </cell>
          <cell r="AW267">
            <v>4.3025898734177206</v>
          </cell>
          <cell r="AX267">
            <v>4.3939000000000004</v>
          </cell>
          <cell r="AZ267">
            <v>171</v>
          </cell>
        </row>
        <row r="268">
          <cell r="D268">
            <v>47331</v>
          </cell>
          <cell r="E268">
            <v>53.35801</v>
          </cell>
          <cell r="F268">
            <v>55.185510000000001</v>
          </cell>
          <cell r="G268">
            <v>53.126959999999997</v>
          </cell>
          <cell r="H268">
            <v>54.743360000000003</v>
          </cell>
          <cell r="I268">
            <v>0</v>
          </cell>
          <cell r="J268">
            <v>58.185510000000001</v>
          </cell>
          <cell r="K268">
            <v>58.435510000000001</v>
          </cell>
          <cell r="L268">
            <v>58.935510000000001</v>
          </cell>
          <cell r="M268">
            <v>43.283470000000001</v>
          </cell>
          <cell r="N268">
            <v>45.452829999999999</v>
          </cell>
          <cell r="O268">
            <v>43.17792</v>
          </cell>
          <cell r="P268">
            <v>48.686720000000001</v>
          </cell>
          <cell r="Q268">
            <v>0</v>
          </cell>
          <cell r="R268">
            <v>45.952829999999999</v>
          </cell>
          <cell r="S268">
            <v>45.952829999999999</v>
          </cell>
          <cell r="T268">
            <v>47.702829999999999</v>
          </cell>
          <cell r="U268">
            <v>49.133202903225808</v>
          </cell>
          <cell r="V268">
            <v>51.104063548387096</v>
          </cell>
          <cell r="W268">
            <v>48.954781935483865</v>
          </cell>
          <cell r="X268">
            <v>0</v>
          </cell>
          <cell r="Y268">
            <v>0</v>
          </cell>
          <cell r="Z268">
            <v>53.055676451612904</v>
          </cell>
          <cell r="AA268">
            <v>0</v>
          </cell>
          <cell r="AB268">
            <v>0</v>
          </cell>
          <cell r="AC268">
            <v>4.3038999999999996</v>
          </cell>
          <cell r="AD268">
            <v>4.1604000000000001</v>
          </cell>
          <cell r="AE268">
            <v>4.1746999999999996</v>
          </cell>
          <cell r="AF268">
            <v>4.4329999999999998</v>
          </cell>
          <cell r="AG268">
            <v>5.0068000000000001</v>
          </cell>
          <cell r="AH268">
            <v>4.3038999999999996</v>
          </cell>
          <cell r="AI268">
            <v>4.6768999999999998</v>
          </cell>
          <cell r="AJ268">
            <v>4.3898000000000001</v>
          </cell>
          <cell r="AK268">
            <v>4.5533999999999999</v>
          </cell>
          <cell r="AL268">
            <v>4.3742000000000001</v>
          </cell>
          <cell r="AM268">
            <v>4.6033999999999997</v>
          </cell>
          <cell r="AN268">
            <v>4.3716999999999997</v>
          </cell>
          <cell r="AO268">
            <v>4.3036204179128443</v>
          </cell>
          <cell r="AP268">
            <v>4.3758439467509946</v>
          </cell>
          <cell r="AQ268">
            <v>4.2589443037974668</v>
          </cell>
          <cell r="AR268">
            <v>4.394460696725492</v>
          </cell>
          <cell r="AS268">
            <v>4.8101688445313302</v>
          </cell>
          <cell r="AT268">
            <v>4.3551333333333337</v>
          </cell>
          <cell r="AU268">
            <v>4.3804985714285714</v>
          </cell>
          <cell r="AV268">
            <v>4.1897000000000002</v>
          </cell>
          <cell r="AW268">
            <v>4.2444632911392395</v>
          </cell>
          <cell r="AX268">
            <v>4.3341000000000003</v>
          </cell>
          <cell r="AZ268">
            <v>172</v>
          </cell>
        </row>
        <row r="269">
          <cell r="D269">
            <v>47362</v>
          </cell>
          <cell r="E269">
            <v>48.858110000000003</v>
          </cell>
          <cell r="F269">
            <v>49.687249999999999</v>
          </cell>
          <cell r="G269">
            <v>49.464350000000003</v>
          </cell>
          <cell r="H269">
            <v>50.682749999999999</v>
          </cell>
          <cell r="I269">
            <v>0</v>
          </cell>
          <cell r="J269">
            <v>52.187249999999999</v>
          </cell>
          <cell r="K269">
            <v>52.437249999999999</v>
          </cell>
          <cell r="L269">
            <v>52.687249999999999</v>
          </cell>
          <cell r="M269">
            <v>41.773800000000001</v>
          </cell>
          <cell r="N269">
            <v>42.782389999999999</v>
          </cell>
          <cell r="O269">
            <v>42.451880000000003</v>
          </cell>
          <cell r="P269">
            <v>43.238079999999997</v>
          </cell>
          <cell r="Q269">
            <v>0</v>
          </cell>
          <cell r="R269">
            <v>41.282389999999999</v>
          </cell>
          <cell r="S269">
            <v>40.782389999999999</v>
          </cell>
          <cell r="T269">
            <v>44.532389999999999</v>
          </cell>
          <cell r="U269">
            <v>45.552098666666673</v>
          </cell>
          <cell r="V269">
            <v>46.464981999999999</v>
          </cell>
          <cell r="W269">
            <v>46.191864000000002</v>
          </cell>
          <cell r="X269">
            <v>0</v>
          </cell>
          <cell r="Y269">
            <v>0</v>
          </cell>
          <cell r="Z269">
            <v>47.098315333333332</v>
          </cell>
          <cell r="AA269">
            <v>0</v>
          </cell>
          <cell r="AB269">
            <v>0</v>
          </cell>
          <cell r="AC269">
            <v>4.3612000000000002</v>
          </cell>
          <cell r="AD269">
            <v>4.2034000000000002</v>
          </cell>
          <cell r="AE269">
            <v>4.2465000000000002</v>
          </cell>
          <cell r="AF269">
            <v>4.3612000000000002</v>
          </cell>
          <cell r="AG269">
            <v>4.8346999999999998</v>
          </cell>
          <cell r="AH269">
            <v>4.1604000000000001</v>
          </cell>
          <cell r="AI269">
            <v>4.6337999999999999</v>
          </cell>
          <cell r="AJ269">
            <v>4.4473000000000003</v>
          </cell>
          <cell r="AK269">
            <v>4.6109999999999998</v>
          </cell>
          <cell r="AL269">
            <v>4.4316000000000004</v>
          </cell>
          <cell r="AM269">
            <v>4.6609999999999996</v>
          </cell>
          <cell r="AN269">
            <v>4.4291999999999998</v>
          </cell>
          <cell r="AO269">
            <v>4.3611285975230327</v>
          </cell>
          <cell r="AP269">
            <v>4.4342954411914715</v>
          </cell>
          <cell r="AQ269">
            <v>4.3316531645569611</v>
          </cell>
          <cell r="AR269">
            <v>4.4529121911659697</v>
          </cell>
          <cell r="AS269">
            <v>4.7362929313715405</v>
          </cell>
          <cell r="AT269">
            <v>4.4087248898452716</v>
          </cell>
          <cell r="AU269">
            <v>4.4389679591836728</v>
          </cell>
          <cell r="AV269">
            <v>4.2614999999999998</v>
          </cell>
          <cell r="AW269">
            <v>4.2880075949367082</v>
          </cell>
          <cell r="AX269">
            <v>4.3785999999999996</v>
          </cell>
          <cell r="AZ269">
            <v>173</v>
          </cell>
        </row>
        <row r="270">
          <cell r="D270">
            <v>47392</v>
          </cell>
          <cell r="E270">
            <v>47.795569999999998</v>
          </cell>
          <cell r="F270">
            <v>44.509839999999997</v>
          </cell>
          <cell r="G270">
            <v>46.031950000000002</v>
          </cell>
          <cell r="H270">
            <v>49.475749999999998</v>
          </cell>
          <cell r="I270">
            <v>0</v>
          </cell>
          <cell r="J270">
            <v>44.009839999999997</v>
          </cell>
          <cell r="K270">
            <v>44.509839999999997</v>
          </cell>
          <cell r="L270">
            <v>46.509839999999997</v>
          </cell>
          <cell r="M270">
            <v>41.647579999999998</v>
          </cell>
          <cell r="N270">
            <v>39.820549999999997</v>
          </cell>
          <cell r="O270">
            <v>40.152239999999999</v>
          </cell>
          <cell r="P270">
            <v>44.618139999999997</v>
          </cell>
          <cell r="Q270">
            <v>0</v>
          </cell>
          <cell r="R270">
            <v>39.320549999999997</v>
          </cell>
          <cell r="S270">
            <v>37.820549999999997</v>
          </cell>
          <cell r="T270">
            <v>41.570549999999997</v>
          </cell>
          <cell r="U270">
            <v>45.217380645161285</v>
          </cell>
          <cell r="V270">
            <v>42.543363548387099</v>
          </cell>
          <cell r="W270">
            <v>43.566265161290325</v>
          </cell>
          <cell r="X270">
            <v>0</v>
          </cell>
          <cell r="Y270">
            <v>0</v>
          </cell>
          <cell r="Z270">
            <v>42.043363548387092</v>
          </cell>
          <cell r="AA270">
            <v>0</v>
          </cell>
          <cell r="AB270">
            <v>0</v>
          </cell>
          <cell r="AC270">
            <v>4.5763999999999996</v>
          </cell>
          <cell r="AD270">
            <v>4.5907999999999998</v>
          </cell>
          <cell r="AE270">
            <v>4.476</v>
          </cell>
          <cell r="AF270">
            <v>4.4043000000000001</v>
          </cell>
          <cell r="AG270">
            <v>4.8634000000000004</v>
          </cell>
          <cell r="AH270">
            <v>4.2034000000000002</v>
          </cell>
          <cell r="AI270">
            <v>4.7054999999999998</v>
          </cell>
          <cell r="AJ270">
            <v>4.6631</v>
          </cell>
          <cell r="AK270">
            <v>4.8272000000000004</v>
          </cell>
          <cell r="AL270">
            <v>4.6471</v>
          </cell>
          <cell r="AM270">
            <v>4.8772000000000002</v>
          </cell>
          <cell r="AN270">
            <v>4.6448</v>
          </cell>
          <cell r="AO270">
            <v>4.5771104518356447</v>
          </cell>
          <cell r="AP270">
            <v>4.6538200765071913</v>
          </cell>
          <cell r="AQ270">
            <v>4.5640582278481006</v>
          </cell>
          <cell r="AR270">
            <v>4.6724368264816887</v>
          </cell>
          <cell r="AS270">
            <v>4.780639057516205</v>
          </cell>
          <cell r="AT270">
            <v>4.6343627625781334</v>
          </cell>
          <cell r="AU270">
            <v>4.6585597959183671</v>
          </cell>
          <cell r="AV270">
            <v>4.4909999999999997</v>
          </cell>
          <cell r="AW270">
            <v>4.6803113924050619</v>
          </cell>
          <cell r="AX270">
            <v>4.7766999999999999</v>
          </cell>
          <cell r="AZ270">
            <v>174</v>
          </cell>
        </row>
        <row r="271">
          <cell r="D271">
            <v>47423</v>
          </cell>
          <cell r="E271">
            <v>48.64761</v>
          </cell>
          <cell r="F271">
            <v>44.31926</v>
          </cell>
          <cell r="G271">
            <v>46.850230000000003</v>
          </cell>
          <cell r="H271">
            <v>50.402729999999998</v>
          </cell>
          <cell r="I271">
            <v>0</v>
          </cell>
          <cell r="J271">
            <v>43.81926</v>
          </cell>
          <cell r="K271">
            <v>42.81926</v>
          </cell>
          <cell r="L271">
            <v>46.31926</v>
          </cell>
          <cell r="M271">
            <v>43.423340000000003</v>
          </cell>
          <cell r="N271">
            <v>40.694220000000001</v>
          </cell>
          <cell r="O271">
            <v>41.616250000000001</v>
          </cell>
          <cell r="P271">
            <v>43.580350000000003</v>
          </cell>
          <cell r="Q271">
            <v>0</v>
          </cell>
          <cell r="R271">
            <v>40.194220000000001</v>
          </cell>
          <cell r="S271">
            <v>39.194220000000001</v>
          </cell>
          <cell r="T271">
            <v>42.444220000000001</v>
          </cell>
          <cell r="U271">
            <v>46.321686740638008</v>
          </cell>
          <cell r="V271">
            <v>42.705337891816917</v>
          </cell>
          <cell r="W271">
            <v>44.519983703190015</v>
          </cell>
          <cell r="X271">
            <v>0</v>
          </cell>
          <cell r="Y271">
            <v>0</v>
          </cell>
          <cell r="Z271">
            <v>42.205337891816917</v>
          </cell>
          <cell r="AA271">
            <v>0</v>
          </cell>
          <cell r="AB271">
            <v>0</v>
          </cell>
          <cell r="AC271">
            <v>4.7773000000000003</v>
          </cell>
          <cell r="AD271">
            <v>5.0212000000000003</v>
          </cell>
          <cell r="AE271">
            <v>4.7915999999999999</v>
          </cell>
          <cell r="AF271">
            <v>4.6337999999999999</v>
          </cell>
          <cell r="AG271">
            <v>4.9781000000000004</v>
          </cell>
          <cell r="AH271">
            <v>4.4185999999999996</v>
          </cell>
          <cell r="AI271">
            <v>4.9493999999999998</v>
          </cell>
          <cell r="AJ271">
            <v>4.8703000000000003</v>
          </cell>
          <cell r="AK271">
            <v>5.0373000000000001</v>
          </cell>
          <cell r="AL271">
            <v>4.8507999999999996</v>
          </cell>
          <cell r="AM271">
            <v>5.0872999999999999</v>
          </cell>
          <cell r="AN271">
            <v>4.8498000000000001</v>
          </cell>
          <cell r="AO271">
            <v>4.7787403520745091</v>
          </cell>
          <cell r="AP271">
            <v>4.8587573406100164</v>
          </cell>
          <cell r="AQ271">
            <v>4.8836531645569607</v>
          </cell>
          <cell r="AR271">
            <v>4.8773740905845155</v>
          </cell>
          <cell r="AS271">
            <v>5.0167744623932498</v>
          </cell>
          <cell r="AT271">
            <v>4.8197301157905521</v>
          </cell>
          <cell r="AU271">
            <v>4.8635597959183672</v>
          </cell>
          <cell r="AV271">
            <v>4.8066000000000004</v>
          </cell>
          <cell r="AW271">
            <v>5.1161594936708852</v>
          </cell>
          <cell r="AX271">
            <v>5.2413999999999996</v>
          </cell>
          <cell r="AZ271">
            <v>175</v>
          </cell>
        </row>
        <row r="272">
          <cell r="D272">
            <v>47453</v>
          </cell>
          <cell r="E272">
            <v>49.966740000000001</v>
          </cell>
          <cell r="F272">
            <v>46.645359999999997</v>
          </cell>
          <cell r="G272">
            <v>48.404040000000002</v>
          </cell>
          <cell r="H272">
            <v>51.727739999999997</v>
          </cell>
          <cell r="I272">
            <v>0</v>
          </cell>
          <cell r="J272">
            <v>46.145359999999997</v>
          </cell>
          <cell r="K272">
            <v>44.645359999999997</v>
          </cell>
          <cell r="L272">
            <v>48.645359999999997</v>
          </cell>
          <cell r="M272">
            <v>45.4133</v>
          </cell>
          <cell r="N272">
            <v>43.563630000000003</v>
          </cell>
          <cell r="O272">
            <v>43.417960000000001</v>
          </cell>
          <cell r="P272">
            <v>47.394159999999999</v>
          </cell>
          <cell r="Q272">
            <v>0</v>
          </cell>
          <cell r="R272">
            <v>43.063630000000003</v>
          </cell>
          <cell r="S272">
            <v>41.563630000000003</v>
          </cell>
          <cell r="T272">
            <v>44.813630000000003</v>
          </cell>
          <cell r="U272">
            <v>47.861386021505382</v>
          </cell>
          <cell r="V272">
            <v>45.220474086021497</v>
          </cell>
          <cell r="W272">
            <v>46.098648172043013</v>
          </cell>
          <cell r="X272">
            <v>0</v>
          </cell>
          <cell r="Y272">
            <v>0</v>
          </cell>
          <cell r="Z272">
            <v>44.720474086021504</v>
          </cell>
          <cell r="AA272">
            <v>0</v>
          </cell>
          <cell r="AB272">
            <v>0</v>
          </cell>
          <cell r="AC272">
            <v>5.0785</v>
          </cell>
          <cell r="AD272">
            <v>5.3798000000000004</v>
          </cell>
          <cell r="AE272">
            <v>5.0641999999999996</v>
          </cell>
          <cell r="AF272">
            <v>4.8920000000000003</v>
          </cell>
          <cell r="AG272">
            <v>5.2507000000000001</v>
          </cell>
          <cell r="AH272">
            <v>4.7199</v>
          </cell>
          <cell r="AI272">
            <v>5.3224</v>
          </cell>
          <cell r="AJ272">
            <v>5.1753999999999998</v>
          </cell>
          <cell r="AK272">
            <v>5.3442999999999996</v>
          </cell>
          <cell r="AL272">
            <v>5.1538000000000004</v>
          </cell>
          <cell r="AM272">
            <v>5.3943000000000003</v>
          </cell>
          <cell r="AN272">
            <v>5.1536</v>
          </cell>
          <cell r="AO272">
            <v>5.0810346574600054</v>
          </cell>
          <cell r="AP272">
            <v>5.1660102223809039</v>
          </cell>
          <cell r="AQ272">
            <v>5.1597037974683531</v>
          </cell>
          <cell r="AR272">
            <v>5.1846269723554013</v>
          </cell>
          <cell r="AS272">
            <v>5.2824396542854206</v>
          </cell>
          <cell r="AT272">
            <v>5.1309300338149404</v>
          </cell>
          <cell r="AU272">
            <v>5.1709067346938777</v>
          </cell>
          <cell r="AV272">
            <v>5.0792000000000002</v>
          </cell>
          <cell r="AW272">
            <v>5.4792987341772141</v>
          </cell>
          <cell r="AX272">
            <v>5.6208999999999998</v>
          </cell>
          <cell r="AZ272">
            <v>176</v>
          </cell>
        </row>
        <row r="273">
          <cell r="D273">
            <v>47484</v>
          </cell>
          <cell r="E273">
            <v>49.864049999999999</v>
          </cell>
          <cell r="F273">
            <v>47.046930000000003</v>
          </cell>
          <cell r="G273">
            <v>49.14864</v>
          </cell>
          <cell r="H273">
            <v>52.459139999999998</v>
          </cell>
          <cell r="I273">
            <v>0</v>
          </cell>
          <cell r="J273">
            <v>46.546930000000003</v>
          </cell>
          <cell r="K273">
            <v>45.046930000000003</v>
          </cell>
          <cell r="L273">
            <v>49.046930000000003</v>
          </cell>
          <cell r="M273">
            <v>45.709029999999998</v>
          </cell>
          <cell r="N273">
            <v>43.892240000000001</v>
          </cell>
          <cell r="O273">
            <v>43.895180000000003</v>
          </cell>
          <cell r="P273">
            <v>47.82358</v>
          </cell>
          <cell r="Q273">
            <v>0</v>
          </cell>
          <cell r="R273">
            <v>43.392240000000001</v>
          </cell>
          <cell r="S273">
            <v>41.892240000000001</v>
          </cell>
          <cell r="T273">
            <v>45.892240000000001</v>
          </cell>
          <cell r="U273">
            <v>48.032266989247304</v>
          </cell>
          <cell r="V273">
            <v>45.65615268817205</v>
          </cell>
          <cell r="W273">
            <v>46.83259849462366</v>
          </cell>
          <cell r="X273">
            <v>0</v>
          </cell>
          <cell r="Y273">
            <v>0</v>
          </cell>
          <cell r="Z273">
            <v>45.156152688172043</v>
          </cell>
          <cell r="AA273">
            <v>0</v>
          </cell>
          <cell r="AB273">
            <v>0</v>
          </cell>
          <cell r="AC273">
            <v>5.1614000000000004</v>
          </cell>
          <cell r="AD273">
            <v>5.2937000000000003</v>
          </cell>
          <cell r="AE273">
            <v>5.1467000000000001</v>
          </cell>
          <cell r="AF273">
            <v>4.9702000000000002</v>
          </cell>
          <cell r="AG273">
            <v>5.2643000000000004</v>
          </cell>
          <cell r="AH273">
            <v>4.6908000000000003</v>
          </cell>
          <cell r="AI273">
            <v>5.3819999999999997</v>
          </cell>
          <cell r="AJ273">
            <v>5.2573999999999996</v>
          </cell>
          <cell r="AK273">
            <v>5.4276</v>
          </cell>
          <cell r="AL273">
            <v>5.2367999999999997</v>
          </cell>
          <cell r="AM273">
            <v>5.4775999999999998</v>
          </cell>
          <cell r="AN273">
            <v>5.2366000000000001</v>
          </cell>
          <cell r="AO273">
            <v>5.1642358457616568</v>
          </cell>
          <cell r="AP273">
            <v>5.2505761715801285</v>
          </cell>
          <cell r="AQ273">
            <v>5.2432481012658219</v>
          </cell>
          <cell r="AR273">
            <v>5.2691929215546267</v>
          </cell>
          <cell r="AS273">
            <v>5.3629006070583394</v>
          </cell>
          <cell r="AT273">
            <v>5.2133155241315707</v>
          </cell>
          <cell r="AU273">
            <v>5.2554985714285714</v>
          </cell>
          <cell r="AV273">
            <v>5.1616999999999997</v>
          </cell>
          <cell r="AW273">
            <v>5.3921088607594925</v>
          </cell>
          <cell r="AX273">
            <v>5.5228999999999999</v>
          </cell>
          <cell r="AZ273">
            <v>177</v>
          </cell>
        </row>
        <row r="274">
          <cell r="D274">
            <v>47515</v>
          </cell>
          <cell r="E274">
            <v>47.929079999999999</v>
          </cell>
          <cell r="F274">
            <v>46.558839999999996</v>
          </cell>
          <cell r="G274">
            <v>49.94614</v>
          </cell>
          <cell r="H274">
            <v>53.404539999999997</v>
          </cell>
          <cell r="I274">
            <v>0</v>
          </cell>
          <cell r="J274">
            <v>46.558839999999996</v>
          </cell>
          <cell r="K274">
            <v>44.558839999999996</v>
          </cell>
          <cell r="L274">
            <v>48.558839999999996</v>
          </cell>
          <cell r="M274">
            <v>43.827530000000003</v>
          </cell>
          <cell r="N274">
            <v>42.980710000000002</v>
          </cell>
          <cell r="O274">
            <v>44.95579</v>
          </cell>
          <cell r="P274">
            <v>48.524590000000003</v>
          </cell>
          <cell r="Q274">
            <v>0</v>
          </cell>
          <cell r="R274">
            <v>42.480710000000002</v>
          </cell>
          <cell r="S274">
            <v>40.980710000000002</v>
          </cell>
          <cell r="T274">
            <v>44.730710000000002</v>
          </cell>
          <cell r="U274">
            <v>46.17127285714286</v>
          </cell>
          <cell r="V274">
            <v>45.025355714285716</v>
          </cell>
          <cell r="W274">
            <v>47.80741857142857</v>
          </cell>
          <cell r="X274">
            <v>0</v>
          </cell>
          <cell r="Y274">
            <v>0</v>
          </cell>
          <cell r="Z274">
            <v>44.811069999999994</v>
          </cell>
          <cell r="AA274">
            <v>0</v>
          </cell>
          <cell r="AB274">
            <v>0</v>
          </cell>
          <cell r="AC274">
            <v>5.0290999999999997</v>
          </cell>
          <cell r="AD274">
            <v>5.0143000000000004</v>
          </cell>
          <cell r="AE274">
            <v>5.0143000000000004</v>
          </cell>
          <cell r="AF274">
            <v>4.9114000000000004</v>
          </cell>
          <cell r="AG274">
            <v>5.2937000000000003</v>
          </cell>
          <cell r="AH274">
            <v>4.7054999999999998</v>
          </cell>
          <cell r="AI274">
            <v>5.2054999999999998</v>
          </cell>
          <cell r="AJ274">
            <v>5.1273</v>
          </cell>
          <cell r="AK274">
            <v>5.2984</v>
          </cell>
          <cell r="AL274">
            <v>5.1055000000000001</v>
          </cell>
          <cell r="AM274">
            <v>5.3483999999999998</v>
          </cell>
          <cell r="AN274">
            <v>5.1056999999999997</v>
          </cell>
          <cell r="AO274">
            <v>5.0314551797506972</v>
          </cell>
          <cell r="AP274">
            <v>5.1156174854636332</v>
          </cell>
          <cell r="AQ274">
            <v>5.1091721518987336</v>
          </cell>
          <cell r="AR274">
            <v>5.1342342354381314</v>
          </cell>
          <cell r="AS274">
            <v>5.3024005556127181</v>
          </cell>
          <cell r="AT274">
            <v>5.098242258428118</v>
          </cell>
          <cell r="AU274">
            <v>5.1204985714285707</v>
          </cell>
          <cell r="AV274">
            <v>5.0293000000000001</v>
          </cell>
          <cell r="AW274">
            <v>5.1091721518987336</v>
          </cell>
          <cell r="AX274">
            <v>5.2331000000000003</v>
          </cell>
          <cell r="AZ274">
            <v>178</v>
          </cell>
        </row>
        <row r="275">
          <cell r="D275">
            <v>47543</v>
          </cell>
          <cell r="E275">
            <v>45.973930000000003</v>
          </cell>
          <cell r="F275">
            <v>42.400370000000002</v>
          </cell>
          <cell r="G275">
            <v>44.068370000000002</v>
          </cell>
          <cell r="H275">
            <v>47.413269999999997</v>
          </cell>
          <cell r="I275">
            <v>0</v>
          </cell>
          <cell r="J275">
            <v>42.400370000000002</v>
          </cell>
          <cell r="K275">
            <v>40.400370000000002</v>
          </cell>
          <cell r="L275">
            <v>44.400370000000002</v>
          </cell>
          <cell r="M275">
            <v>44.529870000000003</v>
          </cell>
          <cell r="N275">
            <v>40.510489999999997</v>
          </cell>
          <cell r="O275">
            <v>41.849429999999998</v>
          </cell>
          <cell r="P275">
            <v>45.658529999999999</v>
          </cell>
          <cell r="Q275">
            <v>0</v>
          </cell>
          <cell r="R275">
            <v>40.010489999999997</v>
          </cell>
          <cell r="S275">
            <v>38.510489999999997</v>
          </cell>
          <cell r="T275">
            <v>42.510489999999997</v>
          </cell>
          <cell r="U275">
            <v>45.338388115746973</v>
          </cell>
          <cell r="V275">
            <v>41.568619313593544</v>
          </cell>
          <cell r="W275">
            <v>43.091797483176315</v>
          </cell>
          <cell r="X275">
            <v>0</v>
          </cell>
          <cell r="Y275">
            <v>0</v>
          </cell>
          <cell r="Z275">
            <v>41.348565477792732</v>
          </cell>
          <cell r="AA275">
            <v>0</v>
          </cell>
          <cell r="AB275">
            <v>0</v>
          </cell>
          <cell r="AC275">
            <v>4.9114000000000004</v>
          </cell>
          <cell r="AD275">
            <v>4.7938000000000001</v>
          </cell>
          <cell r="AE275">
            <v>4.8819999999999997</v>
          </cell>
          <cell r="AF275">
            <v>4.7202999999999999</v>
          </cell>
          <cell r="AG275">
            <v>5.0879000000000003</v>
          </cell>
          <cell r="AH275">
            <v>4.3967000000000001</v>
          </cell>
          <cell r="AI275">
            <v>4.9554999999999998</v>
          </cell>
          <cell r="AJ275">
            <v>5.0033000000000003</v>
          </cell>
          <cell r="AK275">
            <v>5.1714000000000002</v>
          </cell>
          <cell r="AL275">
            <v>4.9848999999999997</v>
          </cell>
          <cell r="AM275">
            <v>5.2214</v>
          </cell>
          <cell r="AN275">
            <v>4.9839000000000002</v>
          </cell>
          <cell r="AO275">
            <v>4.9133275577590876</v>
          </cell>
          <cell r="AP275">
            <v>4.9955521993267364</v>
          </cell>
          <cell r="AQ275">
            <v>4.9751974683544287</v>
          </cell>
          <cell r="AR275">
            <v>5.0141689493012347</v>
          </cell>
          <cell r="AS275">
            <v>5.1057753884144459</v>
          </cell>
          <cell r="AT275">
            <v>4.9699504252484887</v>
          </cell>
          <cell r="AU275">
            <v>5.0003965306122442</v>
          </cell>
          <cell r="AV275">
            <v>4.8970000000000002</v>
          </cell>
          <cell r="AW275">
            <v>4.8858810126582268</v>
          </cell>
          <cell r="AX275">
            <v>5.0076999999999998</v>
          </cell>
          <cell r="AZ275">
            <v>179</v>
          </cell>
        </row>
        <row r="276">
          <cell r="D276">
            <v>47574</v>
          </cell>
          <cell r="E276">
            <v>42.245959999999997</v>
          </cell>
          <cell r="F276">
            <v>40.13017</v>
          </cell>
          <cell r="G276">
            <v>39.889760000000003</v>
          </cell>
          <cell r="H276">
            <v>40.583159999999999</v>
          </cell>
          <cell r="I276">
            <v>0</v>
          </cell>
          <cell r="J276">
            <v>38.63017</v>
          </cell>
          <cell r="K276">
            <v>38.13017</v>
          </cell>
          <cell r="L276">
            <v>42.13017</v>
          </cell>
          <cell r="M276">
            <v>40.529040000000002</v>
          </cell>
          <cell r="N276">
            <v>38.79139</v>
          </cell>
          <cell r="O276">
            <v>37.670070000000003</v>
          </cell>
          <cell r="P276">
            <v>43.679270000000002</v>
          </cell>
          <cell r="Q276">
            <v>0</v>
          </cell>
          <cell r="R276">
            <v>38.04139</v>
          </cell>
          <cell r="S276">
            <v>36.79139</v>
          </cell>
          <cell r="T276">
            <v>40.79139</v>
          </cell>
          <cell r="U276">
            <v>41.521038222222224</v>
          </cell>
          <cell r="V276">
            <v>39.564907333333331</v>
          </cell>
          <cell r="W276">
            <v>38.952557555555565</v>
          </cell>
          <cell r="X276">
            <v>0</v>
          </cell>
          <cell r="Y276">
            <v>0</v>
          </cell>
          <cell r="Z276">
            <v>38.381574000000001</v>
          </cell>
          <cell r="AA276">
            <v>0</v>
          </cell>
          <cell r="AB276">
            <v>0</v>
          </cell>
          <cell r="AC276">
            <v>4.5144000000000002</v>
          </cell>
          <cell r="AD276">
            <v>4.2644000000000002</v>
          </cell>
          <cell r="AE276">
            <v>4.4555999999999996</v>
          </cell>
          <cell r="AF276">
            <v>4.4555999999999996</v>
          </cell>
          <cell r="AG276">
            <v>4.8379000000000003</v>
          </cell>
          <cell r="AH276">
            <v>4.1321000000000003</v>
          </cell>
          <cell r="AI276">
            <v>4.6760999999999999</v>
          </cell>
          <cell r="AJ276">
            <v>4.5978000000000003</v>
          </cell>
          <cell r="AK276">
            <v>4.7614999999999998</v>
          </cell>
          <cell r="AL276">
            <v>4.5839999999999996</v>
          </cell>
          <cell r="AM276">
            <v>4.8114999999999997</v>
          </cell>
          <cell r="AN276">
            <v>4.5811999999999999</v>
          </cell>
          <cell r="AO276">
            <v>4.5148851964110071</v>
          </cell>
          <cell r="AP276">
            <v>4.5905741313883501</v>
          </cell>
          <cell r="AQ276">
            <v>4.5433999999999983</v>
          </cell>
          <cell r="AR276">
            <v>4.6091908813628484</v>
          </cell>
          <cell r="AS276">
            <v>4.8334222656651917</v>
          </cell>
          <cell r="AT276">
            <v>4.5682699251972538</v>
          </cell>
          <cell r="AU276">
            <v>4.5952944897959176</v>
          </cell>
          <cell r="AV276">
            <v>4.4706000000000001</v>
          </cell>
          <cell r="AW276">
            <v>4.3497797468354422</v>
          </cell>
          <cell r="AX276">
            <v>4.4261999999999997</v>
          </cell>
          <cell r="AZ276">
            <v>180</v>
          </cell>
        </row>
        <row r="277">
          <cell r="D277">
            <v>47604</v>
          </cell>
          <cell r="E277">
            <v>38.931289999999997</v>
          </cell>
          <cell r="F277">
            <v>42.209650000000003</v>
          </cell>
          <cell r="G277">
            <v>35.922840000000001</v>
          </cell>
          <cell r="H277">
            <v>40.348939999999999</v>
          </cell>
          <cell r="I277">
            <v>0</v>
          </cell>
          <cell r="J277">
            <v>42.209650000000003</v>
          </cell>
          <cell r="K277">
            <v>40.709650000000003</v>
          </cell>
          <cell r="L277">
            <v>43.709650000000003</v>
          </cell>
          <cell r="M277">
            <v>33.608969999999999</v>
          </cell>
          <cell r="N277">
            <v>40.087910000000001</v>
          </cell>
          <cell r="O277">
            <v>30.572700000000001</v>
          </cell>
          <cell r="P277">
            <v>36.747399999999999</v>
          </cell>
          <cell r="Q277">
            <v>0</v>
          </cell>
          <cell r="R277">
            <v>40.087910000000001</v>
          </cell>
          <cell r="S277">
            <v>38.087910000000001</v>
          </cell>
          <cell r="T277">
            <v>41.587910000000001</v>
          </cell>
          <cell r="U277">
            <v>36.584890860215054</v>
          </cell>
          <cell r="V277">
            <v>41.274259247311832</v>
          </cell>
          <cell r="W277">
            <v>33.564176129032255</v>
          </cell>
          <cell r="X277">
            <v>0</v>
          </cell>
          <cell r="Y277">
            <v>0</v>
          </cell>
          <cell r="Z277">
            <v>41.274259247311825</v>
          </cell>
          <cell r="AA277">
            <v>0</v>
          </cell>
          <cell r="AB277">
            <v>0</v>
          </cell>
          <cell r="AC277">
            <v>4.4850000000000003</v>
          </cell>
          <cell r="AD277">
            <v>4.2938000000000001</v>
          </cell>
          <cell r="AE277">
            <v>4.4261999999999997</v>
          </cell>
          <cell r="AF277">
            <v>4.4850000000000003</v>
          </cell>
          <cell r="AG277">
            <v>4.8673000000000002</v>
          </cell>
          <cell r="AH277">
            <v>4.1761999999999997</v>
          </cell>
          <cell r="AI277">
            <v>4.6760999999999999</v>
          </cell>
          <cell r="AJ277">
            <v>4.5678999999999998</v>
          </cell>
          <cell r="AK277">
            <v>4.7309000000000001</v>
          </cell>
          <cell r="AL277">
            <v>4.5541999999999998</v>
          </cell>
          <cell r="AM277">
            <v>4.7808999999999999</v>
          </cell>
          <cell r="AN277">
            <v>4.5513000000000003</v>
          </cell>
          <cell r="AO277">
            <v>4.4853783817419046</v>
          </cell>
          <cell r="AP277">
            <v>4.5605833122513513</v>
          </cell>
          <cell r="AQ277">
            <v>4.5136278481012644</v>
          </cell>
          <cell r="AR277">
            <v>4.5792000622258495</v>
          </cell>
          <cell r="AS277">
            <v>4.8636722913880028</v>
          </cell>
          <cell r="AT277">
            <v>4.5407056255763916</v>
          </cell>
          <cell r="AU277">
            <v>4.5652944897959182</v>
          </cell>
          <cell r="AV277">
            <v>4.4412000000000003</v>
          </cell>
          <cell r="AW277">
            <v>4.3795518987341762</v>
          </cell>
          <cell r="AX277">
            <v>4.4550999999999998</v>
          </cell>
          <cell r="AZ277">
            <v>181</v>
          </cell>
        </row>
        <row r="278">
          <cell r="D278">
            <v>47635</v>
          </cell>
          <cell r="E278">
            <v>40.766950000000001</v>
          </cell>
          <cell r="F278">
            <v>43.642470000000003</v>
          </cell>
          <cell r="G278">
            <v>37.750140000000002</v>
          </cell>
          <cell r="H278">
            <v>43.588140000000003</v>
          </cell>
          <cell r="I278">
            <v>0</v>
          </cell>
          <cell r="J278">
            <v>42.892470000000003</v>
          </cell>
          <cell r="K278">
            <v>41.892470000000003</v>
          </cell>
          <cell r="L278">
            <v>46.142470000000003</v>
          </cell>
          <cell r="M278">
            <v>32.04607</v>
          </cell>
          <cell r="N278">
            <v>37.041580000000003</v>
          </cell>
          <cell r="O278">
            <v>29.112290000000002</v>
          </cell>
          <cell r="P278">
            <v>36.240789999999997</v>
          </cell>
          <cell r="Q278">
            <v>0</v>
          </cell>
          <cell r="R278">
            <v>36.541580000000003</v>
          </cell>
          <cell r="S278">
            <v>35.541580000000003</v>
          </cell>
          <cell r="T278">
            <v>39.041580000000003</v>
          </cell>
          <cell r="U278">
            <v>36.891003333333337</v>
          </cell>
          <cell r="V278">
            <v>40.708741111111117</v>
          </cell>
          <cell r="W278">
            <v>33.911095555555555</v>
          </cell>
          <cell r="X278">
            <v>0</v>
          </cell>
          <cell r="Y278">
            <v>0</v>
          </cell>
          <cell r="Z278">
            <v>40.069852222222224</v>
          </cell>
          <cell r="AA278">
            <v>0</v>
          </cell>
          <cell r="AB278">
            <v>0</v>
          </cell>
          <cell r="AC278">
            <v>4.4702999999999999</v>
          </cell>
          <cell r="AD278">
            <v>4.3673000000000002</v>
          </cell>
          <cell r="AE278">
            <v>4.4115000000000002</v>
          </cell>
          <cell r="AF278">
            <v>4.4850000000000003</v>
          </cell>
          <cell r="AG278">
            <v>4.8967000000000001</v>
          </cell>
          <cell r="AH278">
            <v>4.2202999999999999</v>
          </cell>
          <cell r="AI278">
            <v>4.6908000000000003</v>
          </cell>
          <cell r="AJ278">
            <v>4.5537000000000001</v>
          </cell>
          <cell r="AK278">
            <v>4.7169999999999996</v>
          </cell>
          <cell r="AL278">
            <v>4.5397999999999996</v>
          </cell>
          <cell r="AM278">
            <v>4.7670000000000003</v>
          </cell>
          <cell r="AN278">
            <v>4.5369000000000002</v>
          </cell>
          <cell r="AO278">
            <v>4.4706249744073547</v>
          </cell>
          <cell r="AP278">
            <v>4.5455879026828523</v>
          </cell>
          <cell r="AQ278">
            <v>4.4987417721518979</v>
          </cell>
          <cell r="AR278">
            <v>4.5642046526573496</v>
          </cell>
          <cell r="AS278">
            <v>4.8636722913880028</v>
          </cell>
          <cell r="AT278">
            <v>4.5230808689414905</v>
          </cell>
          <cell r="AU278">
            <v>4.5502944897959186</v>
          </cell>
          <cell r="AV278">
            <v>4.4264999999999999</v>
          </cell>
          <cell r="AW278">
            <v>4.4539822784810115</v>
          </cell>
          <cell r="AX278">
            <v>4.5296000000000003</v>
          </cell>
          <cell r="AZ278">
            <v>182</v>
          </cell>
        </row>
        <row r="279">
          <cell r="D279">
            <v>47665</v>
          </cell>
          <cell r="E279">
            <v>55.590330000000002</v>
          </cell>
          <cell r="F279">
            <v>55.329560000000001</v>
          </cell>
          <cell r="G279">
            <v>52.740229999999997</v>
          </cell>
          <cell r="H279">
            <v>58.21913</v>
          </cell>
          <cell r="I279">
            <v>0</v>
          </cell>
          <cell r="J279">
            <v>58.829560000000001</v>
          </cell>
          <cell r="K279">
            <v>59.079560000000001</v>
          </cell>
          <cell r="L279">
            <v>59.329560000000001</v>
          </cell>
          <cell r="M279">
            <v>48.058430000000001</v>
          </cell>
          <cell r="N279">
            <v>46.558720000000001</v>
          </cell>
          <cell r="O279">
            <v>44.973799999999997</v>
          </cell>
          <cell r="P279">
            <v>50.772500000000001</v>
          </cell>
          <cell r="Q279">
            <v>0</v>
          </cell>
          <cell r="R279">
            <v>47.058720000000001</v>
          </cell>
          <cell r="S279">
            <v>47.558720000000001</v>
          </cell>
          <cell r="T279">
            <v>49.058720000000001</v>
          </cell>
          <cell r="U279">
            <v>52.269814946236558</v>
          </cell>
          <cell r="V279">
            <v>51.462845591397851</v>
          </cell>
          <cell r="W279">
            <v>49.316319999999997</v>
          </cell>
          <cell r="X279">
            <v>0</v>
          </cell>
          <cell r="Y279">
            <v>0</v>
          </cell>
          <cell r="Z279">
            <v>53.640264946236556</v>
          </cell>
          <cell r="AA279">
            <v>0</v>
          </cell>
          <cell r="AB279">
            <v>0</v>
          </cell>
          <cell r="AC279">
            <v>4.5585000000000004</v>
          </cell>
          <cell r="AD279">
            <v>4.4555999999999996</v>
          </cell>
          <cell r="AE279">
            <v>4.4261999999999997</v>
          </cell>
          <cell r="AF279">
            <v>4.6614000000000004</v>
          </cell>
          <cell r="AG279">
            <v>5.0731999999999999</v>
          </cell>
          <cell r="AH279">
            <v>4.4555999999999996</v>
          </cell>
          <cell r="AI279">
            <v>4.8673000000000002</v>
          </cell>
          <cell r="AJ279">
            <v>4.6443000000000003</v>
          </cell>
          <cell r="AK279">
            <v>4.8083</v>
          </cell>
          <cell r="AL279">
            <v>4.6288999999999998</v>
          </cell>
          <cell r="AM279">
            <v>4.8582999999999998</v>
          </cell>
          <cell r="AN279">
            <v>4.6265000000000001</v>
          </cell>
          <cell r="AO279">
            <v>4.5591454184146603</v>
          </cell>
          <cell r="AP279">
            <v>4.635560360093848</v>
          </cell>
          <cell r="AQ279">
            <v>4.5136278481012644</v>
          </cell>
          <cell r="AR279">
            <v>4.6541771100683471</v>
          </cell>
          <cell r="AS279">
            <v>5.0451724457248694</v>
          </cell>
          <cell r="AT279">
            <v>4.6160207193359977</v>
          </cell>
          <cell r="AU279">
            <v>4.6402944897959175</v>
          </cell>
          <cell r="AV279">
            <v>4.4412000000000003</v>
          </cell>
          <cell r="AW279">
            <v>4.5433999999999983</v>
          </cell>
          <cell r="AX279">
            <v>4.6317000000000004</v>
          </cell>
          <cell r="AZ279">
            <v>183</v>
          </cell>
        </row>
        <row r="280">
          <cell r="D280">
            <v>47696</v>
          </cell>
          <cell r="E280">
            <v>55.870350000000002</v>
          </cell>
          <cell r="F280">
            <v>57.347239999999999</v>
          </cell>
          <cell r="G280">
            <v>55.394689999999997</v>
          </cell>
          <cell r="H280">
            <v>57.011090000000003</v>
          </cell>
          <cell r="I280">
            <v>0</v>
          </cell>
          <cell r="J280">
            <v>60.347239999999999</v>
          </cell>
          <cell r="K280">
            <v>60.597239999999999</v>
          </cell>
          <cell r="L280">
            <v>61.097239999999999</v>
          </cell>
          <cell r="M280">
            <v>46.903840000000002</v>
          </cell>
          <cell r="N280">
            <v>47.130659999999999</v>
          </cell>
          <cell r="O280">
            <v>45.406210000000002</v>
          </cell>
          <cell r="P280">
            <v>50.915010000000002</v>
          </cell>
          <cell r="Q280">
            <v>0</v>
          </cell>
          <cell r="R280">
            <v>47.630659999999999</v>
          </cell>
          <cell r="S280">
            <v>47.630659999999999</v>
          </cell>
          <cell r="T280">
            <v>49.380659999999999</v>
          </cell>
          <cell r="U280">
            <v>52.110200645161292</v>
          </cell>
          <cell r="V280">
            <v>53.062867741935484</v>
          </cell>
          <cell r="W280">
            <v>51.205972580645167</v>
          </cell>
          <cell r="X280">
            <v>0</v>
          </cell>
          <cell r="Y280">
            <v>0</v>
          </cell>
          <cell r="Z280">
            <v>55.014480645161285</v>
          </cell>
          <cell r="AA280">
            <v>0</v>
          </cell>
          <cell r="AB280">
            <v>0</v>
          </cell>
          <cell r="AC280">
            <v>4.5438000000000001</v>
          </cell>
          <cell r="AD280">
            <v>4.3819999999999997</v>
          </cell>
          <cell r="AE280">
            <v>4.3967000000000001</v>
          </cell>
          <cell r="AF280">
            <v>4.6908000000000003</v>
          </cell>
          <cell r="AG280">
            <v>5.1025999999999998</v>
          </cell>
          <cell r="AH280">
            <v>4.4702999999999999</v>
          </cell>
          <cell r="AI280">
            <v>4.9114000000000004</v>
          </cell>
          <cell r="AJ280">
            <v>4.6296999999999997</v>
          </cell>
          <cell r="AK280">
            <v>4.7933000000000003</v>
          </cell>
          <cell r="AL280">
            <v>4.6140999999999996</v>
          </cell>
          <cell r="AM280">
            <v>4.8433000000000002</v>
          </cell>
          <cell r="AN280">
            <v>4.6116999999999999</v>
          </cell>
          <cell r="AO280">
            <v>4.5443920110801095</v>
          </cell>
          <cell r="AP280">
            <v>4.6205649505253499</v>
          </cell>
          <cell r="AQ280">
            <v>4.4837544303797463</v>
          </cell>
          <cell r="AR280">
            <v>4.6391817004998472</v>
          </cell>
          <cell r="AS280">
            <v>5.0754224714476797</v>
          </cell>
          <cell r="AT280">
            <v>4.6009577005840763</v>
          </cell>
          <cell r="AU280">
            <v>4.6252944897959187</v>
          </cell>
          <cell r="AV280">
            <v>4.4116999999999997</v>
          </cell>
          <cell r="AW280">
            <v>4.468868354430378</v>
          </cell>
          <cell r="AX280">
            <v>4.5557999999999996</v>
          </cell>
          <cell r="AZ280">
            <v>184</v>
          </cell>
        </row>
        <row r="281">
          <cell r="D281">
            <v>47727</v>
          </cell>
          <cell r="E281">
            <v>51.438549999999999</v>
          </cell>
          <cell r="F281">
            <v>51.304070000000003</v>
          </cell>
          <cell r="G281">
            <v>51.541559999999997</v>
          </cell>
          <cell r="H281">
            <v>52.75996</v>
          </cell>
          <cell r="I281">
            <v>0</v>
          </cell>
          <cell r="J281">
            <v>53.804070000000003</v>
          </cell>
          <cell r="K281">
            <v>54.054070000000003</v>
          </cell>
          <cell r="L281">
            <v>54.304070000000003</v>
          </cell>
          <cell r="M281">
            <v>44.359189999999998</v>
          </cell>
          <cell r="N281">
            <v>44.221939999999996</v>
          </cell>
          <cell r="O281">
            <v>43.888500000000001</v>
          </cell>
          <cell r="P281">
            <v>44.674799999999998</v>
          </cell>
          <cell r="Q281">
            <v>0</v>
          </cell>
          <cell r="R281">
            <v>42.721939999999996</v>
          </cell>
          <cell r="S281">
            <v>42.221939999999996</v>
          </cell>
          <cell r="T281">
            <v>45.971939999999996</v>
          </cell>
          <cell r="U281">
            <v>48.134848666666663</v>
          </cell>
          <cell r="V281">
            <v>47.999076000000002</v>
          </cell>
          <cell r="W281">
            <v>47.970132</v>
          </cell>
          <cell r="X281">
            <v>0</v>
          </cell>
          <cell r="Y281">
            <v>0</v>
          </cell>
          <cell r="Z281">
            <v>48.632409333333335</v>
          </cell>
          <cell r="AA281">
            <v>0</v>
          </cell>
          <cell r="AB281">
            <v>0</v>
          </cell>
          <cell r="AC281">
            <v>4.5585000000000004</v>
          </cell>
          <cell r="AD281">
            <v>4.3967000000000001</v>
          </cell>
          <cell r="AE281">
            <v>4.4261999999999997</v>
          </cell>
          <cell r="AF281">
            <v>4.5879000000000003</v>
          </cell>
          <cell r="AG281">
            <v>4.9702000000000002</v>
          </cell>
          <cell r="AH281">
            <v>4.3525999999999998</v>
          </cell>
          <cell r="AI281">
            <v>4.8231999999999999</v>
          </cell>
          <cell r="AJ281">
            <v>4.6444999999999999</v>
          </cell>
          <cell r="AK281">
            <v>4.8083</v>
          </cell>
          <cell r="AL281">
            <v>4.6288999999999998</v>
          </cell>
          <cell r="AM281">
            <v>4.8582999999999998</v>
          </cell>
          <cell r="AN281">
            <v>4.6265000000000001</v>
          </cell>
          <cell r="AO281">
            <v>4.5591454184146603</v>
          </cell>
          <cell r="AP281">
            <v>4.635560360093848</v>
          </cell>
          <cell r="AQ281">
            <v>4.5136278481012644</v>
          </cell>
          <cell r="AR281">
            <v>4.6541771100683471</v>
          </cell>
          <cell r="AS281">
            <v>4.9695473814178417</v>
          </cell>
          <cell r="AT281">
            <v>4.6108972435700384</v>
          </cell>
          <cell r="AU281">
            <v>4.6402944897959175</v>
          </cell>
          <cell r="AV281">
            <v>4.4412000000000003</v>
          </cell>
          <cell r="AW281">
            <v>4.4837544303797463</v>
          </cell>
          <cell r="AX281">
            <v>4.5719000000000003</v>
          </cell>
          <cell r="AZ281">
            <v>185</v>
          </cell>
        </row>
        <row r="282">
          <cell r="D282">
            <v>47757</v>
          </cell>
          <cell r="E282">
            <v>49.133040000000001</v>
          </cell>
          <cell r="F282">
            <v>45.345260000000003</v>
          </cell>
          <cell r="G282">
            <v>47.029890000000002</v>
          </cell>
          <cell r="H282">
            <v>50.473689999999998</v>
          </cell>
          <cell r="I282">
            <v>0</v>
          </cell>
          <cell r="J282">
            <v>44.845260000000003</v>
          </cell>
          <cell r="K282">
            <v>45.345260000000003</v>
          </cell>
          <cell r="L282">
            <v>47.345260000000003</v>
          </cell>
          <cell r="M282">
            <v>43.132420000000003</v>
          </cell>
          <cell r="N282">
            <v>40.842579999999998</v>
          </cell>
          <cell r="O282">
            <v>41.257739999999998</v>
          </cell>
          <cell r="P282">
            <v>45.723640000000003</v>
          </cell>
          <cell r="Q282">
            <v>0</v>
          </cell>
          <cell r="R282">
            <v>40.342579999999998</v>
          </cell>
          <cell r="S282">
            <v>38.842579999999998</v>
          </cell>
          <cell r="T282">
            <v>42.592579999999998</v>
          </cell>
          <cell r="U282">
            <v>46.616650967741933</v>
          </cell>
          <cell r="V282">
            <v>43.457039354838713</v>
          </cell>
          <cell r="W282">
            <v>44.609310967741933</v>
          </cell>
          <cell r="X282">
            <v>0</v>
          </cell>
          <cell r="Y282">
            <v>0</v>
          </cell>
          <cell r="Z282">
            <v>42.957039354838713</v>
          </cell>
          <cell r="AA282">
            <v>0</v>
          </cell>
          <cell r="AB282">
            <v>0</v>
          </cell>
          <cell r="AC282">
            <v>4.7644000000000002</v>
          </cell>
          <cell r="AD282">
            <v>4.7644000000000002</v>
          </cell>
          <cell r="AE282">
            <v>4.6467000000000001</v>
          </cell>
          <cell r="AF282">
            <v>4.6319999999999997</v>
          </cell>
          <cell r="AG282">
            <v>4.9996</v>
          </cell>
          <cell r="AH282">
            <v>4.3967000000000001</v>
          </cell>
          <cell r="AI282">
            <v>4.8967000000000001</v>
          </cell>
          <cell r="AJ282">
            <v>4.8510999999999997</v>
          </cell>
          <cell r="AK282">
            <v>5.0151000000000003</v>
          </cell>
          <cell r="AL282">
            <v>4.8350999999999997</v>
          </cell>
          <cell r="AM282">
            <v>5.0651000000000002</v>
          </cell>
          <cell r="AN282">
            <v>4.8327999999999998</v>
          </cell>
          <cell r="AO282">
            <v>4.7657934844135763</v>
          </cell>
          <cell r="AP282">
            <v>4.8455981036417413</v>
          </cell>
          <cell r="AQ282">
            <v>4.7369189873417712</v>
          </cell>
          <cell r="AR282">
            <v>4.8642148536162404</v>
          </cell>
          <cell r="AS282">
            <v>5.0149224200020575</v>
          </cell>
          <cell r="AT282">
            <v>4.8270054513782155</v>
          </cell>
          <cell r="AU282">
            <v>4.8503965306122439</v>
          </cell>
          <cell r="AV282">
            <v>4.6616999999999997</v>
          </cell>
          <cell r="AW282">
            <v>4.8561088607594929</v>
          </cell>
          <cell r="AX282">
            <v>4.9503000000000004</v>
          </cell>
          <cell r="AZ282">
            <v>186</v>
          </cell>
        </row>
        <row r="283">
          <cell r="D283">
            <v>47788</v>
          </cell>
          <cell r="E283">
            <v>49.998550000000002</v>
          </cell>
          <cell r="F283">
            <v>44.836379999999998</v>
          </cell>
          <cell r="G283">
            <v>47.798999999999999</v>
          </cell>
          <cell r="H283">
            <v>51.351500000000001</v>
          </cell>
          <cell r="I283">
            <v>0</v>
          </cell>
          <cell r="J283">
            <v>44.336379999999998</v>
          </cell>
          <cell r="K283">
            <v>43.336379999999998</v>
          </cell>
          <cell r="L283">
            <v>46.836379999999998</v>
          </cell>
          <cell r="M283">
            <v>44.956859999999999</v>
          </cell>
          <cell r="N283">
            <v>41.428310000000003</v>
          </cell>
          <cell r="O283">
            <v>42.48827</v>
          </cell>
          <cell r="P283">
            <v>44.452370000000002</v>
          </cell>
          <cell r="Q283">
            <v>0</v>
          </cell>
          <cell r="R283">
            <v>40.928310000000003</v>
          </cell>
          <cell r="S283">
            <v>39.928310000000003</v>
          </cell>
          <cell r="T283">
            <v>43.178310000000003</v>
          </cell>
          <cell r="U283">
            <v>47.753914091539535</v>
          </cell>
          <cell r="V283">
            <v>43.319056185852979</v>
          </cell>
          <cell r="W283">
            <v>45.434583453536753</v>
          </cell>
          <cell r="X283">
            <v>0</v>
          </cell>
          <cell r="Y283">
            <v>0</v>
          </cell>
          <cell r="Z283">
            <v>42.819056185852986</v>
          </cell>
          <cell r="AA283">
            <v>0</v>
          </cell>
          <cell r="AB283">
            <v>0</v>
          </cell>
          <cell r="AC283">
            <v>4.9702000000000002</v>
          </cell>
          <cell r="AD283">
            <v>5.1760999999999999</v>
          </cell>
          <cell r="AE283">
            <v>4.9554999999999998</v>
          </cell>
          <cell r="AF283">
            <v>4.8231999999999999</v>
          </cell>
          <cell r="AG283">
            <v>5.1025999999999998</v>
          </cell>
          <cell r="AH283">
            <v>4.5144000000000002</v>
          </cell>
          <cell r="AI283">
            <v>5.1319999999999997</v>
          </cell>
          <cell r="AJ283">
            <v>5.0632999999999999</v>
          </cell>
          <cell r="AK283">
            <v>5.2302999999999997</v>
          </cell>
          <cell r="AL283">
            <v>5.0438000000000001</v>
          </cell>
          <cell r="AM283">
            <v>5.2803000000000004</v>
          </cell>
          <cell r="AN283">
            <v>5.0427</v>
          </cell>
          <cell r="AO283">
            <v>4.9723411870972916</v>
          </cell>
          <cell r="AP283">
            <v>5.0555338376007342</v>
          </cell>
          <cell r="AQ283">
            <v>5.0496278481012649</v>
          </cell>
          <cell r="AR283">
            <v>5.0741505875752324</v>
          </cell>
          <cell r="AS283">
            <v>5.2116504784442839</v>
          </cell>
          <cell r="AT283">
            <v>5.0173938108412752</v>
          </cell>
          <cell r="AU283">
            <v>5.0603965306122438</v>
          </cell>
          <cell r="AV283">
            <v>4.9705000000000004</v>
          </cell>
          <cell r="AW283">
            <v>5.2730202531645558</v>
          </cell>
          <cell r="AX283">
            <v>5.3963999999999999</v>
          </cell>
          <cell r="AZ283">
            <v>187</v>
          </cell>
        </row>
        <row r="284">
          <cell r="D284">
            <v>47818</v>
          </cell>
          <cell r="E284">
            <v>51.886539999999997</v>
          </cell>
          <cell r="F284">
            <v>48.059420000000003</v>
          </cell>
          <cell r="G284">
            <v>50.043089999999999</v>
          </cell>
          <cell r="H284">
            <v>53.366889999999998</v>
          </cell>
          <cell r="I284">
            <v>0</v>
          </cell>
          <cell r="J284">
            <v>47.559420000000003</v>
          </cell>
          <cell r="K284">
            <v>46.059420000000003</v>
          </cell>
          <cell r="L284">
            <v>50.059420000000003</v>
          </cell>
          <cell r="M284">
            <v>47.312910000000002</v>
          </cell>
          <cell r="N284">
            <v>44.915930000000003</v>
          </cell>
          <cell r="O284">
            <v>44.869030000000002</v>
          </cell>
          <cell r="P284">
            <v>48.845230000000001</v>
          </cell>
          <cell r="Q284">
            <v>0</v>
          </cell>
          <cell r="R284">
            <v>44.415930000000003</v>
          </cell>
          <cell r="S284">
            <v>42.915930000000003</v>
          </cell>
          <cell r="T284">
            <v>46.165930000000003</v>
          </cell>
          <cell r="U284">
            <v>49.771850860215054</v>
          </cell>
          <cell r="V284">
            <v>46.605978387096776</v>
          </cell>
          <cell r="W284">
            <v>47.650782688172043</v>
          </cell>
          <cell r="X284">
            <v>0</v>
          </cell>
          <cell r="Y284">
            <v>0</v>
          </cell>
          <cell r="Z284">
            <v>46.105978387096783</v>
          </cell>
          <cell r="AA284">
            <v>0</v>
          </cell>
          <cell r="AB284">
            <v>0</v>
          </cell>
          <cell r="AC284">
            <v>5.3231999999999999</v>
          </cell>
          <cell r="AD284">
            <v>5.6319999999999997</v>
          </cell>
          <cell r="AE284">
            <v>5.3231999999999999</v>
          </cell>
          <cell r="AF284">
            <v>5.1173000000000002</v>
          </cell>
          <cell r="AG284">
            <v>5.3967000000000001</v>
          </cell>
          <cell r="AH284">
            <v>4.8231999999999999</v>
          </cell>
          <cell r="AI284">
            <v>5.5731000000000002</v>
          </cell>
          <cell r="AJ284">
            <v>5.42</v>
          </cell>
          <cell r="AK284">
            <v>5.5888999999999998</v>
          </cell>
          <cell r="AL284">
            <v>5.3983999999999996</v>
          </cell>
          <cell r="AM284">
            <v>5.6388999999999996</v>
          </cell>
          <cell r="AN284">
            <v>5.3982000000000001</v>
          </cell>
          <cell r="AO284">
            <v>5.3266236897569197</v>
          </cell>
          <cell r="AP284">
            <v>5.4156276864225239</v>
          </cell>
          <cell r="AQ284">
            <v>5.4219822784810114</v>
          </cell>
          <cell r="AR284">
            <v>5.4342444363970213</v>
          </cell>
          <cell r="AS284">
            <v>5.5142536269163491</v>
          </cell>
          <cell r="AT284">
            <v>5.381672937801004</v>
          </cell>
          <cell r="AU284">
            <v>5.4206006122448978</v>
          </cell>
          <cell r="AV284">
            <v>5.3381999999999996</v>
          </cell>
          <cell r="AW284">
            <v>5.7346911392405051</v>
          </cell>
          <cell r="AX284">
            <v>5.8731</v>
          </cell>
          <cell r="AZ284">
            <v>188</v>
          </cell>
        </row>
        <row r="285">
          <cell r="D285">
            <v>47849</v>
          </cell>
          <cell r="E285">
            <v>52.052579999999999</v>
          </cell>
          <cell r="F285">
            <v>48.793869999999998</v>
          </cell>
          <cell r="G285">
            <v>51.28942</v>
          </cell>
          <cell r="H285">
            <v>54.599919999999997</v>
          </cell>
          <cell r="I285">
            <v>0</v>
          </cell>
          <cell r="J285">
            <v>48.293869999999998</v>
          </cell>
          <cell r="K285">
            <v>46.793869999999998</v>
          </cell>
          <cell r="L285">
            <v>50.793869999999998</v>
          </cell>
          <cell r="M285">
            <v>47.522829999999999</v>
          </cell>
          <cell r="N285">
            <v>45.407229999999998</v>
          </cell>
          <cell r="O285">
            <v>45.698099999999997</v>
          </cell>
          <cell r="P285">
            <v>49.6265</v>
          </cell>
          <cell r="Q285">
            <v>0</v>
          </cell>
          <cell r="R285">
            <v>44.907229999999998</v>
          </cell>
          <cell r="S285">
            <v>43.407229999999998</v>
          </cell>
          <cell r="T285">
            <v>47.407229999999998</v>
          </cell>
          <cell r="U285">
            <v>50.055593440860214</v>
          </cell>
          <cell r="V285">
            <v>47.300835161290323</v>
          </cell>
          <cell r="W285">
            <v>48.824429462365586</v>
          </cell>
          <cell r="X285">
            <v>0</v>
          </cell>
          <cell r="Y285">
            <v>0</v>
          </cell>
          <cell r="Z285">
            <v>46.800835161290323</v>
          </cell>
          <cell r="AA285">
            <v>0</v>
          </cell>
          <cell r="AB285">
            <v>0</v>
          </cell>
          <cell r="AC285">
            <v>5.4109999999999996</v>
          </cell>
          <cell r="AD285">
            <v>5.5467000000000004</v>
          </cell>
          <cell r="AE285">
            <v>5.3959000000000001</v>
          </cell>
          <cell r="AF285">
            <v>5.2301000000000002</v>
          </cell>
          <cell r="AG285">
            <v>5.4412000000000003</v>
          </cell>
          <cell r="AH285">
            <v>4.8834999999999997</v>
          </cell>
          <cell r="AI285">
            <v>5.6371000000000002</v>
          </cell>
          <cell r="AJ285">
            <v>5.5069999999999997</v>
          </cell>
          <cell r="AK285">
            <v>5.6772</v>
          </cell>
          <cell r="AL285">
            <v>5.4863999999999997</v>
          </cell>
          <cell r="AM285">
            <v>5.7271999999999998</v>
          </cell>
          <cell r="AN285">
            <v>5.4862000000000002</v>
          </cell>
          <cell r="AO285">
            <v>5.414742680503422</v>
          </cell>
          <cell r="AP285">
            <v>5.5051921054779145</v>
          </cell>
          <cell r="AQ285">
            <v>5.4956025316455683</v>
          </cell>
          <cell r="AR285">
            <v>5.5238088554524127</v>
          </cell>
          <cell r="AS285">
            <v>5.6303149500977465</v>
          </cell>
          <cell r="AT285">
            <v>5.4690794343682754</v>
          </cell>
          <cell r="AU285">
            <v>5.5101924489795913</v>
          </cell>
          <cell r="AV285">
            <v>5.4108999999999998</v>
          </cell>
          <cell r="AW285">
            <v>5.6483113924050627</v>
          </cell>
          <cell r="AX285">
            <v>5.7758000000000003</v>
          </cell>
          <cell r="AZ285">
            <v>189</v>
          </cell>
        </row>
        <row r="286">
          <cell r="D286">
            <v>47880</v>
          </cell>
          <cell r="E286">
            <v>50.398879999999998</v>
          </cell>
          <cell r="F286">
            <v>48.089680000000001</v>
          </cell>
          <cell r="G286">
            <v>52.424729999999997</v>
          </cell>
          <cell r="H286">
            <v>55.883130000000001</v>
          </cell>
          <cell r="I286">
            <v>0</v>
          </cell>
          <cell r="J286">
            <v>48.089680000000001</v>
          </cell>
          <cell r="K286">
            <v>46.089680000000001</v>
          </cell>
          <cell r="L286">
            <v>50.089680000000001</v>
          </cell>
          <cell r="M286">
            <v>46.457689999999999</v>
          </cell>
          <cell r="N286">
            <v>44.750219999999999</v>
          </cell>
          <cell r="O286">
            <v>47.103580000000001</v>
          </cell>
          <cell r="P286">
            <v>50.672379999999997</v>
          </cell>
          <cell r="Q286">
            <v>0</v>
          </cell>
          <cell r="R286">
            <v>44.250219999999999</v>
          </cell>
          <cell r="S286">
            <v>42.750219999999999</v>
          </cell>
          <cell r="T286">
            <v>46.500219999999999</v>
          </cell>
          <cell r="U286">
            <v>48.709798571428564</v>
          </cell>
          <cell r="V286">
            <v>46.658482857142857</v>
          </cell>
          <cell r="W286">
            <v>50.144237142857136</v>
          </cell>
          <cell r="X286">
            <v>0</v>
          </cell>
          <cell r="Y286">
            <v>0</v>
          </cell>
          <cell r="Z286">
            <v>46.444197142857142</v>
          </cell>
          <cell r="AA286">
            <v>0</v>
          </cell>
          <cell r="AB286">
            <v>0</v>
          </cell>
          <cell r="AC286">
            <v>5.3055000000000003</v>
          </cell>
          <cell r="AD286">
            <v>5.3055000000000003</v>
          </cell>
          <cell r="AE286">
            <v>5.3055000000000003</v>
          </cell>
          <cell r="AF286">
            <v>5.1699000000000002</v>
          </cell>
          <cell r="AG286">
            <v>5.4713000000000003</v>
          </cell>
          <cell r="AH286">
            <v>4.9135999999999997</v>
          </cell>
          <cell r="AI286">
            <v>5.4713000000000003</v>
          </cell>
          <cell r="AJ286">
            <v>5.4038000000000004</v>
          </cell>
          <cell r="AK286">
            <v>5.5749000000000004</v>
          </cell>
          <cell r="AL286">
            <v>5.3818999999999999</v>
          </cell>
          <cell r="AM286">
            <v>5.6249000000000002</v>
          </cell>
          <cell r="AN286">
            <v>5.3821000000000003</v>
          </cell>
          <cell r="AO286">
            <v>5.3088593829663377</v>
          </cell>
          <cell r="AP286">
            <v>5.3975719891869831</v>
          </cell>
          <cell r="AQ286">
            <v>5.4040582278481004</v>
          </cell>
          <cell r="AR286">
            <v>5.4161887391614814</v>
          </cell>
          <cell r="AS286">
            <v>5.5683744212367525</v>
          </cell>
          <cell r="AT286">
            <v>5.3814679987703666</v>
          </cell>
          <cell r="AU286">
            <v>5.4025393877551018</v>
          </cell>
          <cell r="AV286">
            <v>5.3205</v>
          </cell>
          <cell r="AW286">
            <v>5.4040582278481004</v>
          </cell>
          <cell r="AX286">
            <v>5.5243000000000002</v>
          </cell>
          <cell r="AZ286">
            <v>190</v>
          </cell>
        </row>
        <row r="287">
          <cell r="D287">
            <v>47908</v>
          </cell>
          <cell r="E287">
            <v>48.356909999999999</v>
          </cell>
          <cell r="F287">
            <v>43.967889999999997</v>
          </cell>
          <cell r="G287">
            <v>46.438490000000002</v>
          </cell>
          <cell r="H287">
            <v>49.783389999999997</v>
          </cell>
          <cell r="I287">
            <v>0</v>
          </cell>
          <cell r="J287">
            <v>43.967889999999997</v>
          </cell>
          <cell r="K287">
            <v>41.967889999999997</v>
          </cell>
          <cell r="L287">
            <v>45.967889999999997</v>
          </cell>
          <cell r="M287">
            <v>46.701129999999999</v>
          </cell>
          <cell r="N287">
            <v>41.976840000000003</v>
          </cell>
          <cell r="O287">
            <v>43.963160000000002</v>
          </cell>
          <cell r="P287">
            <v>47.772260000000003</v>
          </cell>
          <cell r="Q287">
            <v>0</v>
          </cell>
          <cell r="R287">
            <v>41.476840000000003</v>
          </cell>
          <cell r="S287">
            <v>39.976840000000003</v>
          </cell>
          <cell r="T287">
            <v>43.976840000000003</v>
          </cell>
          <cell r="U287">
            <v>47.628188519515476</v>
          </cell>
          <cell r="V287">
            <v>43.091613620457601</v>
          </cell>
          <cell r="W287">
            <v>45.349078277254378</v>
          </cell>
          <cell r="X287">
            <v>0</v>
          </cell>
          <cell r="Y287">
            <v>0</v>
          </cell>
          <cell r="Z287">
            <v>42.871559784656789</v>
          </cell>
          <cell r="AA287">
            <v>0</v>
          </cell>
          <cell r="AB287">
            <v>0</v>
          </cell>
          <cell r="AC287">
            <v>5.2150999999999996</v>
          </cell>
          <cell r="AD287">
            <v>5.0945</v>
          </cell>
          <cell r="AE287">
            <v>5.1848999999999998</v>
          </cell>
          <cell r="AF287">
            <v>5.0190999999999999</v>
          </cell>
          <cell r="AG287">
            <v>5.3356000000000003</v>
          </cell>
          <cell r="AH287">
            <v>4.6725000000000003</v>
          </cell>
          <cell r="AI287">
            <v>5.2603</v>
          </cell>
          <cell r="AJ287">
            <v>5.3070000000000004</v>
          </cell>
          <cell r="AK287">
            <v>5.4751000000000003</v>
          </cell>
          <cell r="AL287">
            <v>5.2885999999999997</v>
          </cell>
          <cell r="AM287">
            <v>5.5251000000000001</v>
          </cell>
          <cell r="AN287">
            <v>5.2876000000000003</v>
          </cell>
          <cell r="AO287">
            <v>5.2181309460246084</v>
          </cell>
          <cell r="AP287">
            <v>5.3053553208201567</v>
          </cell>
          <cell r="AQ287">
            <v>5.2819316455696192</v>
          </cell>
          <cell r="AR287">
            <v>5.323972070794655</v>
          </cell>
          <cell r="AS287">
            <v>5.4132144253524022</v>
          </cell>
          <cell r="AT287">
            <v>5.281150343272877</v>
          </cell>
          <cell r="AU287">
            <v>5.3102944897959183</v>
          </cell>
          <cell r="AV287">
            <v>5.1999000000000004</v>
          </cell>
          <cell r="AW287">
            <v>5.1903873417721504</v>
          </cell>
          <cell r="AX287">
            <v>5.3083999999999998</v>
          </cell>
          <cell r="AZ287">
            <v>191</v>
          </cell>
        </row>
        <row r="288">
          <cell r="D288">
            <v>47939</v>
          </cell>
          <cell r="E288">
            <v>45.318959999999997</v>
          </cell>
          <cell r="F288">
            <v>43.088189999999997</v>
          </cell>
          <cell r="G288">
            <v>42.815800000000003</v>
          </cell>
          <cell r="H288">
            <v>43.5092</v>
          </cell>
          <cell r="I288">
            <v>0</v>
          </cell>
          <cell r="J288">
            <v>41.588189999999997</v>
          </cell>
          <cell r="K288">
            <v>41.088189999999997</v>
          </cell>
          <cell r="L288">
            <v>45.088189999999997</v>
          </cell>
          <cell r="M288">
            <v>43.457790000000003</v>
          </cell>
          <cell r="N288">
            <v>41.412059999999997</v>
          </cell>
          <cell r="O288">
            <v>40.545020000000001</v>
          </cell>
          <cell r="P288">
            <v>46.554319999999997</v>
          </cell>
          <cell r="Q288">
            <v>0</v>
          </cell>
          <cell r="R288">
            <v>40.662059999999997</v>
          </cell>
          <cell r="S288">
            <v>39.412059999999997</v>
          </cell>
          <cell r="T288">
            <v>43.412059999999997</v>
          </cell>
          <cell r="U288">
            <v>44.533132666666674</v>
          </cell>
          <cell r="V288">
            <v>42.38049066666666</v>
          </cell>
          <cell r="W288">
            <v>41.857026222222231</v>
          </cell>
          <cell r="X288">
            <v>0</v>
          </cell>
          <cell r="Y288">
            <v>0</v>
          </cell>
          <cell r="Z288">
            <v>41.19715733333333</v>
          </cell>
          <cell r="AA288">
            <v>0</v>
          </cell>
          <cell r="AB288">
            <v>0</v>
          </cell>
          <cell r="AC288">
            <v>4.8684000000000003</v>
          </cell>
          <cell r="AD288">
            <v>4.6272000000000002</v>
          </cell>
          <cell r="AE288">
            <v>4.8080999999999996</v>
          </cell>
          <cell r="AF288">
            <v>4.8231999999999999</v>
          </cell>
          <cell r="AG288">
            <v>5.1397000000000004</v>
          </cell>
          <cell r="AH288">
            <v>4.4614000000000003</v>
          </cell>
          <cell r="AI288">
            <v>5.0342000000000002</v>
          </cell>
          <cell r="AJ288">
            <v>4.9518000000000004</v>
          </cell>
          <cell r="AK288">
            <v>5.1154999999999999</v>
          </cell>
          <cell r="AL288">
            <v>4.9379999999999997</v>
          </cell>
          <cell r="AM288">
            <v>5.1654999999999998</v>
          </cell>
          <cell r="AN288">
            <v>4.9352</v>
          </cell>
          <cell r="AO288">
            <v>4.870171332222645</v>
          </cell>
          <cell r="AP288">
            <v>4.9516880760991526</v>
          </cell>
          <cell r="AQ288">
            <v>4.9003620253164542</v>
          </cell>
          <cell r="AR288">
            <v>4.9703048260736518</v>
          </cell>
          <cell r="AS288">
            <v>5.2116504784442839</v>
          </cell>
          <cell r="AT288">
            <v>4.931012009427195</v>
          </cell>
          <cell r="AU288">
            <v>4.9565189795918361</v>
          </cell>
          <cell r="AV288">
            <v>4.8231000000000002</v>
          </cell>
          <cell r="AW288">
            <v>4.7171721518987333</v>
          </cell>
          <cell r="AX288">
            <v>4.7889999999999997</v>
          </cell>
          <cell r="AZ288">
            <v>192</v>
          </cell>
        </row>
        <row r="289">
          <cell r="D289">
            <v>47969</v>
          </cell>
          <cell r="E289">
            <v>41.757770000000001</v>
          </cell>
          <cell r="F289">
            <v>44.895519999999998</v>
          </cell>
          <cell r="G289">
            <v>38.643009999999997</v>
          </cell>
          <cell r="H289">
            <v>43.069110000000002</v>
          </cell>
          <cell r="I289">
            <v>0</v>
          </cell>
          <cell r="J289">
            <v>44.895519999999998</v>
          </cell>
          <cell r="K289">
            <v>43.395519999999998</v>
          </cell>
          <cell r="L289">
            <v>46.395519999999998</v>
          </cell>
          <cell r="M289">
            <v>36.564660000000003</v>
          </cell>
          <cell r="N289">
            <v>42.850110000000001</v>
          </cell>
          <cell r="O289">
            <v>33.451549999999997</v>
          </cell>
          <cell r="P289">
            <v>39.626350000000002</v>
          </cell>
          <cell r="Q289">
            <v>0</v>
          </cell>
          <cell r="R289">
            <v>42.850110000000001</v>
          </cell>
          <cell r="S289">
            <v>40.850110000000001</v>
          </cell>
          <cell r="T289">
            <v>44.350110000000001</v>
          </cell>
          <cell r="U289">
            <v>39.468334408602153</v>
          </cell>
          <cell r="V289">
            <v>43.993780107526881</v>
          </cell>
          <cell r="W289">
            <v>36.354301827956988</v>
          </cell>
          <cell r="X289">
            <v>0</v>
          </cell>
          <cell r="Y289">
            <v>0</v>
          </cell>
          <cell r="Z289">
            <v>43.993780107526881</v>
          </cell>
          <cell r="AA289">
            <v>0</v>
          </cell>
          <cell r="AB289">
            <v>0</v>
          </cell>
          <cell r="AC289">
            <v>4.8684000000000003</v>
          </cell>
          <cell r="AD289">
            <v>4.6574</v>
          </cell>
          <cell r="AE289">
            <v>4.7930000000000001</v>
          </cell>
          <cell r="AF289">
            <v>4.8532999999999999</v>
          </cell>
          <cell r="AG289">
            <v>5.1699000000000002</v>
          </cell>
          <cell r="AH289">
            <v>4.4916</v>
          </cell>
          <cell r="AI289">
            <v>5.0643000000000002</v>
          </cell>
          <cell r="AJ289">
            <v>4.9512999999999998</v>
          </cell>
          <cell r="AK289">
            <v>5.1143000000000001</v>
          </cell>
          <cell r="AL289">
            <v>4.9375999999999998</v>
          </cell>
          <cell r="AM289">
            <v>5.1642999999999999</v>
          </cell>
          <cell r="AN289">
            <v>4.9347000000000003</v>
          </cell>
          <cell r="AO289">
            <v>4.870171332222645</v>
          </cell>
          <cell r="AP289">
            <v>4.9516880760991526</v>
          </cell>
          <cell r="AQ289">
            <v>4.8850708860759484</v>
          </cell>
          <cell r="AR289">
            <v>4.9703048260736518</v>
          </cell>
          <cell r="AS289">
            <v>5.2426207428747809</v>
          </cell>
          <cell r="AT289">
            <v>4.9335737473101755</v>
          </cell>
          <cell r="AU289">
            <v>4.9565189795918361</v>
          </cell>
          <cell r="AV289">
            <v>4.8079999999999998</v>
          </cell>
          <cell r="AW289">
            <v>4.7477544303797456</v>
          </cell>
          <cell r="AX289">
            <v>4.8186999999999998</v>
          </cell>
          <cell r="AZ289">
            <v>193</v>
          </cell>
        </row>
        <row r="290">
          <cell r="D290">
            <v>48000</v>
          </cell>
          <cell r="E290">
            <v>44.98921</v>
          </cell>
          <cell r="F290">
            <v>47.372300000000003</v>
          </cell>
          <cell r="G290">
            <v>41.865760000000002</v>
          </cell>
          <cell r="H290">
            <v>47.703760000000003</v>
          </cell>
          <cell r="I290">
            <v>0</v>
          </cell>
          <cell r="J290">
            <v>46.622300000000003</v>
          </cell>
          <cell r="K290">
            <v>45.622300000000003</v>
          </cell>
          <cell r="L290">
            <v>49.872300000000003</v>
          </cell>
          <cell r="M290">
            <v>35.184750000000001</v>
          </cell>
          <cell r="N290">
            <v>39.661740000000002</v>
          </cell>
          <cell r="O290">
            <v>32.169350000000001</v>
          </cell>
          <cell r="P290">
            <v>39.297849999999997</v>
          </cell>
          <cell r="Q290">
            <v>0</v>
          </cell>
          <cell r="R290">
            <v>39.161740000000002</v>
          </cell>
          <cell r="S290">
            <v>38.161740000000002</v>
          </cell>
          <cell r="T290">
            <v>41.661740000000002</v>
          </cell>
          <cell r="U290">
            <v>40.631672222222221</v>
          </cell>
          <cell r="V290">
            <v>43.945384444444443</v>
          </cell>
          <cell r="W290">
            <v>37.556244444444452</v>
          </cell>
          <cell r="X290">
            <v>0</v>
          </cell>
          <cell r="Y290">
            <v>0</v>
          </cell>
          <cell r="Z290">
            <v>43.306495555555557</v>
          </cell>
          <cell r="AA290">
            <v>0</v>
          </cell>
          <cell r="AB290">
            <v>0</v>
          </cell>
          <cell r="AC290">
            <v>4.8231999999999999</v>
          </cell>
          <cell r="AD290">
            <v>4.7176999999999998</v>
          </cell>
          <cell r="AE290">
            <v>4.7477999999999998</v>
          </cell>
          <cell r="AF290">
            <v>4.8383000000000003</v>
          </cell>
          <cell r="AG290">
            <v>5.2</v>
          </cell>
          <cell r="AH290">
            <v>4.5067000000000004</v>
          </cell>
          <cell r="AI290">
            <v>5.0342000000000002</v>
          </cell>
          <cell r="AJ290">
            <v>4.9066000000000001</v>
          </cell>
          <cell r="AK290">
            <v>5.07</v>
          </cell>
          <cell r="AL290">
            <v>4.8926999999999996</v>
          </cell>
          <cell r="AM290">
            <v>5.12</v>
          </cell>
          <cell r="AN290">
            <v>4.8898999999999999</v>
          </cell>
          <cell r="AO290">
            <v>4.8248071137517812</v>
          </cell>
          <cell r="AP290">
            <v>4.9055797419157399</v>
          </cell>
          <cell r="AQ290">
            <v>4.8392987341772136</v>
          </cell>
          <cell r="AR290">
            <v>4.9241964918902381</v>
          </cell>
          <cell r="AS290">
            <v>5.2271870562815108</v>
          </cell>
          <cell r="AT290">
            <v>4.8846957885029205</v>
          </cell>
          <cell r="AU290">
            <v>4.9103965306122452</v>
          </cell>
          <cell r="AV290">
            <v>4.7628000000000004</v>
          </cell>
          <cell r="AW290">
            <v>4.8088177215189862</v>
          </cell>
          <cell r="AX290">
            <v>4.8799000000000001</v>
          </cell>
          <cell r="AZ290">
            <v>194</v>
          </cell>
        </row>
        <row r="291">
          <cell r="D291">
            <v>48030</v>
          </cell>
          <cell r="E291">
            <v>59.159680000000002</v>
          </cell>
          <cell r="F291">
            <v>58.58634</v>
          </cell>
          <cell r="G291">
            <v>56.297179999999997</v>
          </cell>
          <cell r="H291">
            <v>61.77608</v>
          </cell>
          <cell r="I291">
            <v>0</v>
          </cell>
          <cell r="J291">
            <v>62.08634</v>
          </cell>
          <cell r="K291">
            <v>62.33634</v>
          </cell>
          <cell r="L291">
            <v>62.58634</v>
          </cell>
          <cell r="M291">
            <v>50.396039999999999</v>
          </cell>
          <cell r="N291">
            <v>48.995249999999999</v>
          </cell>
          <cell r="O291">
            <v>47.254399999999997</v>
          </cell>
          <cell r="P291">
            <v>53.053100000000001</v>
          </cell>
          <cell r="Q291">
            <v>0</v>
          </cell>
          <cell r="R291">
            <v>49.495249999999999</v>
          </cell>
          <cell r="S291">
            <v>49.995249999999999</v>
          </cell>
          <cell r="T291">
            <v>51.495249999999999</v>
          </cell>
          <cell r="U291">
            <v>55.296139784946241</v>
          </cell>
          <cell r="V291">
            <v>54.35801</v>
          </cell>
          <cell r="W291">
            <v>52.310578064516129</v>
          </cell>
          <cell r="X291">
            <v>0</v>
          </cell>
          <cell r="Y291">
            <v>0</v>
          </cell>
          <cell r="Z291">
            <v>56.535429354838705</v>
          </cell>
          <cell r="AA291">
            <v>0</v>
          </cell>
          <cell r="AB291">
            <v>0</v>
          </cell>
          <cell r="AC291">
            <v>4.9438000000000004</v>
          </cell>
          <cell r="AD291">
            <v>4.8383000000000003</v>
          </cell>
          <cell r="AE291">
            <v>4.8080999999999996</v>
          </cell>
          <cell r="AF291">
            <v>5.0643000000000002</v>
          </cell>
          <cell r="AG291">
            <v>5.4109999999999996</v>
          </cell>
          <cell r="AH291">
            <v>4.7629000000000001</v>
          </cell>
          <cell r="AI291">
            <v>5.2603</v>
          </cell>
          <cell r="AJ291">
            <v>5.0296000000000003</v>
          </cell>
          <cell r="AK291">
            <v>5.1936</v>
          </cell>
          <cell r="AL291">
            <v>5.0141999999999998</v>
          </cell>
          <cell r="AM291">
            <v>5.2435999999999998</v>
          </cell>
          <cell r="AN291">
            <v>5.0118</v>
          </cell>
          <cell r="AO291">
            <v>4.9458452718842203</v>
          </cell>
          <cell r="AP291">
            <v>5.0286033061307762</v>
          </cell>
          <cell r="AQ291">
            <v>4.9003620253164542</v>
          </cell>
          <cell r="AR291">
            <v>5.0472200561052745</v>
          </cell>
          <cell r="AS291">
            <v>5.4597212676201261</v>
          </cell>
          <cell r="AT291">
            <v>5.0108357618608466</v>
          </cell>
          <cell r="AU291">
            <v>5.0334577551020407</v>
          </cell>
          <cell r="AV291">
            <v>4.8231000000000002</v>
          </cell>
          <cell r="AW291">
            <v>4.9309443037974674</v>
          </cell>
          <cell r="AX291">
            <v>5.0144000000000002</v>
          </cell>
          <cell r="AZ291">
            <v>195</v>
          </cell>
        </row>
        <row r="292">
          <cell r="D292">
            <v>48061</v>
          </cell>
          <cell r="E292">
            <v>59.524270000000001</v>
          </cell>
          <cell r="F292">
            <v>60.713509999999999</v>
          </cell>
          <cell r="G292">
            <v>58.535519999999998</v>
          </cell>
          <cell r="H292">
            <v>60.151919999999997</v>
          </cell>
          <cell r="I292">
            <v>0</v>
          </cell>
          <cell r="J292">
            <v>63.713509999999999</v>
          </cell>
          <cell r="K292">
            <v>63.963509999999999</v>
          </cell>
          <cell r="L292">
            <v>64.463509999999999</v>
          </cell>
          <cell r="M292">
            <v>49.884099999999997</v>
          </cell>
          <cell r="N292">
            <v>50.103630000000003</v>
          </cell>
          <cell r="O292">
            <v>48.310180000000003</v>
          </cell>
          <cell r="P292">
            <v>53.818980000000003</v>
          </cell>
          <cell r="Q292">
            <v>0</v>
          </cell>
          <cell r="R292">
            <v>50.603630000000003</v>
          </cell>
          <cell r="S292">
            <v>50.603630000000003</v>
          </cell>
          <cell r="T292">
            <v>52.353630000000003</v>
          </cell>
          <cell r="U292">
            <v>55.274302580645163</v>
          </cell>
          <cell r="V292">
            <v>56.036036021505375</v>
          </cell>
          <cell r="W292">
            <v>54.027574408602149</v>
          </cell>
          <cell r="X292">
            <v>0</v>
          </cell>
          <cell r="Y292">
            <v>0</v>
          </cell>
          <cell r="Z292">
            <v>57.933885483870974</v>
          </cell>
          <cell r="AA292">
            <v>0</v>
          </cell>
          <cell r="AB292">
            <v>0</v>
          </cell>
          <cell r="AC292">
            <v>4.9287000000000001</v>
          </cell>
          <cell r="AD292">
            <v>4.7779999999999996</v>
          </cell>
          <cell r="AE292">
            <v>4.7930000000000001</v>
          </cell>
          <cell r="AF292">
            <v>5.1397000000000004</v>
          </cell>
          <cell r="AG292">
            <v>5.4561999999999999</v>
          </cell>
          <cell r="AH292">
            <v>4.7930000000000001</v>
          </cell>
          <cell r="AI292">
            <v>5.3055000000000003</v>
          </cell>
          <cell r="AJ292">
            <v>5.0145999999999997</v>
          </cell>
          <cell r="AK292">
            <v>5.1782000000000004</v>
          </cell>
          <cell r="AL292">
            <v>4.9989999999999997</v>
          </cell>
          <cell r="AM292">
            <v>5.2282000000000002</v>
          </cell>
          <cell r="AN292">
            <v>4.9965999999999999</v>
          </cell>
          <cell r="AO292">
            <v>4.9306904112888654</v>
          </cell>
          <cell r="AP292">
            <v>5.0131998582066712</v>
          </cell>
          <cell r="AQ292">
            <v>4.8850708860759484</v>
          </cell>
          <cell r="AR292">
            <v>5.0318166081811695</v>
          </cell>
          <cell r="AS292">
            <v>5.5373012655623013</v>
          </cell>
          <cell r="AT292">
            <v>4.9953628650476487</v>
          </cell>
          <cell r="AU292">
            <v>5.0180495918367347</v>
          </cell>
          <cell r="AV292">
            <v>4.8079999999999998</v>
          </cell>
          <cell r="AW292">
            <v>4.8698810126582259</v>
          </cell>
          <cell r="AX292">
            <v>4.9516999999999998</v>
          </cell>
          <cell r="AZ292">
            <v>196</v>
          </cell>
        </row>
        <row r="293">
          <cell r="D293">
            <v>48092</v>
          </cell>
          <cell r="E293">
            <v>54.937939999999998</v>
          </cell>
          <cell r="F293">
            <v>54.817399999999999</v>
          </cell>
          <cell r="G293">
            <v>54.852849999999997</v>
          </cell>
          <cell r="H293">
            <v>56.071249999999999</v>
          </cell>
          <cell r="I293">
            <v>0</v>
          </cell>
          <cell r="J293">
            <v>57.317399999999999</v>
          </cell>
          <cell r="K293">
            <v>57.567399999999999</v>
          </cell>
          <cell r="L293">
            <v>57.817399999999999</v>
          </cell>
          <cell r="M293">
            <v>47.752549999999999</v>
          </cell>
          <cell r="N293">
            <v>46.976190000000003</v>
          </cell>
          <cell r="O293">
            <v>46.998950000000001</v>
          </cell>
          <cell r="P293">
            <v>47.785249999999998</v>
          </cell>
          <cell r="Q293">
            <v>0</v>
          </cell>
          <cell r="R293">
            <v>45.476190000000003</v>
          </cell>
          <cell r="S293">
            <v>44.976190000000003</v>
          </cell>
          <cell r="T293">
            <v>48.726190000000003</v>
          </cell>
          <cell r="U293">
            <v>51.744433333333333</v>
          </cell>
          <cell r="V293">
            <v>51.332417777777778</v>
          </cell>
          <cell r="W293">
            <v>51.362227777777775</v>
          </cell>
          <cell r="X293">
            <v>0</v>
          </cell>
          <cell r="Y293">
            <v>0</v>
          </cell>
          <cell r="Z293">
            <v>52.054639999999999</v>
          </cell>
          <cell r="AA293">
            <v>0</v>
          </cell>
          <cell r="AB293">
            <v>0</v>
          </cell>
          <cell r="AC293">
            <v>4.9739000000000004</v>
          </cell>
          <cell r="AD293">
            <v>4.8080999999999996</v>
          </cell>
          <cell r="AE293">
            <v>4.8383000000000003</v>
          </cell>
          <cell r="AF293">
            <v>5.0190999999999999</v>
          </cell>
          <cell r="AG293">
            <v>5.3506999999999998</v>
          </cell>
          <cell r="AH293">
            <v>4.6725000000000003</v>
          </cell>
          <cell r="AI293">
            <v>5.2451999999999996</v>
          </cell>
          <cell r="AJ293">
            <v>5.0599999999999996</v>
          </cell>
          <cell r="AK293">
            <v>5.2237</v>
          </cell>
          <cell r="AL293">
            <v>5.0442999999999998</v>
          </cell>
          <cell r="AM293">
            <v>5.2736999999999998</v>
          </cell>
          <cell r="AN293">
            <v>5.0419</v>
          </cell>
          <cell r="AO293">
            <v>4.9760546297597292</v>
          </cell>
          <cell r="AP293">
            <v>5.059308192390084</v>
          </cell>
          <cell r="AQ293">
            <v>4.9309443037974674</v>
          </cell>
          <cell r="AR293">
            <v>5.0779249423645831</v>
          </cell>
          <cell r="AS293">
            <v>5.4132144253524022</v>
          </cell>
          <cell r="AT293">
            <v>5.0365556102059648</v>
          </cell>
          <cell r="AU293">
            <v>5.0641720408163264</v>
          </cell>
          <cell r="AV293">
            <v>4.8532999999999999</v>
          </cell>
          <cell r="AW293">
            <v>4.9003620253164542</v>
          </cell>
          <cell r="AX293">
            <v>4.9832999999999998</v>
          </cell>
          <cell r="AZ293">
            <v>197</v>
          </cell>
        </row>
        <row r="294">
          <cell r="D294">
            <v>48122</v>
          </cell>
          <cell r="E294">
            <v>52.533650000000002</v>
          </cell>
          <cell r="F294">
            <v>48.217889999999997</v>
          </cell>
          <cell r="G294">
            <v>50.260660000000001</v>
          </cell>
          <cell r="H294">
            <v>53.704459999999997</v>
          </cell>
          <cell r="I294">
            <v>0</v>
          </cell>
          <cell r="J294">
            <v>47.717889999999997</v>
          </cell>
          <cell r="K294">
            <v>48.217889999999997</v>
          </cell>
          <cell r="L294">
            <v>50.217889999999997</v>
          </cell>
          <cell r="M294">
            <v>46.259799999999998</v>
          </cell>
          <cell r="N294">
            <v>43.444929999999999</v>
          </cell>
          <cell r="O294">
            <v>44.243110000000001</v>
          </cell>
          <cell r="P294">
            <v>48.709009999999999</v>
          </cell>
          <cell r="Q294">
            <v>0</v>
          </cell>
          <cell r="R294">
            <v>42.944929999999999</v>
          </cell>
          <cell r="S294">
            <v>41.444929999999999</v>
          </cell>
          <cell r="T294">
            <v>45.194929999999999</v>
          </cell>
          <cell r="U294">
            <v>49.90268064516129</v>
          </cell>
          <cell r="V294">
            <v>46.216326129032254</v>
          </cell>
          <cell r="W294">
            <v>47.737171290322578</v>
          </cell>
          <cell r="X294">
            <v>0</v>
          </cell>
          <cell r="Y294">
            <v>0</v>
          </cell>
          <cell r="Z294">
            <v>45.716326129032261</v>
          </cell>
          <cell r="AA294">
            <v>0</v>
          </cell>
          <cell r="AB294">
            <v>0</v>
          </cell>
          <cell r="AC294">
            <v>5.1848999999999998</v>
          </cell>
          <cell r="AD294">
            <v>5.1699000000000002</v>
          </cell>
          <cell r="AE294">
            <v>5.0643000000000002</v>
          </cell>
          <cell r="AF294">
            <v>5.0793999999999997</v>
          </cell>
          <cell r="AG294">
            <v>5.3808999999999996</v>
          </cell>
          <cell r="AH294">
            <v>4.7328000000000001</v>
          </cell>
          <cell r="AI294">
            <v>5.3205999999999998</v>
          </cell>
          <cell r="AJ294">
            <v>5.2716000000000003</v>
          </cell>
          <cell r="AK294">
            <v>5.4356</v>
          </cell>
          <cell r="AL294">
            <v>5.2556000000000003</v>
          </cell>
          <cell r="AM294">
            <v>5.4855999999999998</v>
          </cell>
          <cell r="AN294">
            <v>5.2533000000000003</v>
          </cell>
          <cell r="AO294">
            <v>5.1878212248338986</v>
          </cell>
          <cell r="AP294">
            <v>5.2745484249719476</v>
          </cell>
          <cell r="AQ294">
            <v>5.1598050632911381</v>
          </cell>
          <cell r="AR294">
            <v>5.293165174946445</v>
          </cell>
          <cell r="AS294">
            <v>5.4752578454573513</v>
          </cell>
          <cell r="AT294">
            <v>5.2578897632954193</v>
          </cell>
          <cell r="AU294">
            <v>5.2794781632653063</v>
          </cell>
          <cell r="AV294">
            <v>5.0792999999999999</v>
          </cell>
          <cell r="AW294">
            <v>5.2667417721518976</v>
          </cell>
          <cell r="AX294">
            <v>5.3558000000000003</v>
          </cell>
          <cell r="AZ294">
            <v>198</v>
          </cell>
        </row>
        <row r="295">
          <cell r="D295">
            <v>48153</v>
          </cell>
          <cell r="E295">
            <v>53.644309999999997</v>
          </cell>
          <cell r="F295">
            <v>47.873170000000002</v>
          </cell>
          <cell r="G295">
            <v>51.272620000000003</v>
          </cell>
          <cell r="H295">
            <v>54.825119999999998</v>
          </cell>
          <cell r="I295">
            <v>0</v>
          </cell>
          <cell r="J295">
            <v>47.373170000000002</v>
          </cell>
          <cell r="K295">
            <v>46.373170000000002</v>
          </cell>
          <cell r="L295">
            <v>49.873170000000002</v>
          </cell>
          <cell r="M295">
            <v>48.423360000000002</v>
          </cell>
          <cell r="N295">
            <v>44.34695</v>
          </cell>
          <cell r="O295">
            <v>45.940770000000001</v>
          </cell>
          <cell r="P295">
            <v>47.904870000000003</v>
          </cell>
          <cell r="Q295">
            <v>0</v>
          </cell>
          <cell r="R295">
            <v>43.84695</v>
          </cell>
          <cell r="S295">
            <v>42.84695</v>
          </cell>
          <cell r="T295">
            <v>46.09695</v>
          </cell>
          <cell r="U295">
            <v>51.31986485436893</v>
          </cell>
          <cell r="V295">
            <v>46.303244036061031</v>
          </cell>
          <cell r="W295">
            <v>48.898800513176141</v>
          </cell>
          <cell r="X295">
            <v>0</v>
          </cell>
          <cell r="Y295">
            <v>0</v>
          </cell>
          <cell r="Z295">
            <v>45.803244036061024</v>
          </cell>
          <cell r="AA295">
            <v>0</v>
          </cell>
          <cell r="AB295">
            <v>0</v>
          </cell>
          <cell r="AC295">
            <v>5.3959000000000001</v>
          </cell>
          <cell r="AD295">
            <v>5.6070000000000002</v>
          </cell>
          <cell r="AE295">
            <v>5.3959000000000001</v>
          </cell>
          <cell r="AF295">
            <v>5.2754000000000003</v>
          </cell>
          <cell r="AG295">
            <v>5.5014000000000003</v>
          </cell>
          <cell r="AH295">
            <v>4.8684000000000003</v>
          </cell>
          <cell r="AI295">
            <v>5.5617000000000001</v>
          </cell>
          <cell r="AJ295">
            <v>5.4889999999999999</v>
          </cell>
          <cell r="AK295">
            <v>5.6559999999999997</v>
          </cell>
          <cell r="AL295">
            <v>5.4695</v>
          </cell>
          <cell r="AM295">
            <v>5.7060000000000004</v>
          </cell>
          <cell r="AN295">
            <v>5.4684999999999997</v>
          </cell>
          <cell r="AO295">
            <v>5.3995878199080662</v>
          </cell>
          <cell r="AP295">
            <v>5.4897886575538095</v>
          </cell>
          <cell r="AQ295">
            <v>5.4956025316455683</v>
          </cell>
          <cell r="AR295">
            <v>5.5084054075283078</v>
          </cell>
          <cell r="AS295">
            <v>5.6769246836094247</v>
          </cell>
          <cell r="AT295">
            <v>5.4536065375550784</v>
          </cell>
          <cell r="AU295">
            <v>5.4947842857142852</v>
          </cell>
          <cell r="AV295">
            <v>5.4108999999999998</v>
          </cell>
          <cell r="AW295">
            <v>5.7093746835443024</v>
          </cell>
          <cell r="AX295">
            <v>5.8272000000000004</v>
          </cell>
          <cell r="AZ295">
            <v>199</v>
          </cell>
        </row>
        <row r="296">
          <cell r="D296">
            <v>48183</v>
          </cell>
          <cell r="E296">
            <v>56.17362</v>
          </cell>
          <cell r="F296">
            <v>51.685609999999997</v>
          </cell>
          <cell r="G296">
            <v>54.450850000000003</v>
          </cell>
          <cell r="H296">
            <v>57.774549999999998</v>
          </cell>
          <cell r="I296">
            <v>0</v>
          </cell>
          <cell r="J296">
            <v>51.185609999999997</v>
          </cell>
          <cell r="K296">
            <v>49.685609999999997</v>
          </cell>
          <cell r="L296">
            <v>53.685609999999997</v>
          </cell>
          <cell r="M296">
            <v>51.158769999999997</v>
          </cell>
          <cell r="N296">
            <v>48.386969999999998</v>
          </cell>
          <cell r="O296">
            <v>48.538159999999998</v>
          </cell>
          <cell r="P296">
            <v>52.514360000000003</v>
          </cell>
          <cell r="Q296">
            <v>0</v>
          </cell>
          <cell r="R296">
            <v>47.886969999999998</v>
          </cell>
          <cell r="S296">
            <v>46.386969999999998</v>
          </cell>
          <cell r="T296">
            <v>49.636969999999998</v>
          </cell>
          <cell r="U296">
            <v>54.070618387096765</v>
          </cell>
          <cell r="V296">
            <v>50.302309354838705</v>
          </cell>
          <cell r="W296">
            <v>51.97133483870968</v>
          </cell>
          <cell r="X296">
            <v>0</v>
          </cell>
          <cell r="Y296">
            <v>0</v>
          </cell>
          <cell r="Z296">
            <v>49.802309354838705</v>
          </cell>
          <cell r="AA296">
            <v>0</v>
          </cell>
          <cell r="AB296">
            <v>0</v>
          </cell>
          <cell r="AC296">
            <v>5.8480999999999996</v>
          </cell>
          <cell r="AD296">
            <v>6.1797000000000004</v>
          </cell>
          <cell r="AE296">
            <v>5.8632</v>
          </cell>
          <cell r="AF296">
            <v>5.6822999999999997</v>
          </cell>
          <cell r="AG296">
            <v>5.8330000000000002</v>
          </cell>
          <cell r="AH296">
            <v>5.2603</v>
          </cell>
          <cell r="AI296">
            <v>6.0892999999999997</v>
          </cell>
          <cell r="AJ296">
            <v>5.9450000000000003</v>
          </cell>
          <cell r="AK296">
            <v>6.1139000000000001</v>
          </cell>
          <cell r="AL296">
            <v>5.9234</v>
          </cell>
          <cell r="AM296">
            <v>6.1638999999999999</v>
          </cell>
          <cell r="AN296">
            <v>5.9230999999999998</v>
          </cell>
          <cell r="AO296">
            <v>5.8534307312471139</v>
          </cell>
          <cell r="AP296">
            <v>5.951076018565745</v>
          </cell>
          <cell r="AQ296">
            <v>5.9688177215189864</v>
          </cell>
          <cell r="AR296">
            <v>5.9696927685402423</v>
          </cell>
          <cell r="AS296">
            <v>6.0955891552628865</v>
          </cell>
          <cell r="AT296">
            <v>5.9195354237114461</v>
          </cell>
          <cell r="AU296">
            <v>5.956212857142857</v>
          </cell>
          <cell r="AV296">
            <v>5.8781999999999996</v>
          </cell>
          <cell r="AW296">
            <v>6.2893240506329109</v>
          </cell>
          <cell r="AX296">
            <v>6.4207999999999998</v>
          </cell>
          <cell r="AZ296">
            <v>200</v>
          </cell>
        </row>
        <row r="297">
          <cell r="D297">
            <v>48214</v>
          </cell>
          <cell r="E297">
            <v>56.270609999999998</v>
          </cell>
          <cell r="F297">
            <v>52.86309</v>
          </cell>
          <cell r="G297">
            <v>55.379959999999997</v>
          </cell>
          <cell r="H297">
            <v>58.690460000000002</v>
          </cell>
          <cell r="I297">
            <v>0</v>
          </cell>
          <cell r="J297">
            <v>52.36309</v>
          </cell>
          <cell r="K297">
            <v>50.86309</v>
          </cell>
          <cell r="L297">
            <v>54.86309</v>
          </cell>
          <cell r="M297">
            <v>51.540430000000001</v>
          </cell>
          <cell r="N297">
            <v>49.056809999999999</v>
          </cell>
          <cell r="O297">
            <v>49.465899999999998</v>
          </cell>
          <cell r="P297">
            <v>53.394300000000001</v>
          </cell>
          <cell r="Q297">
            <v>0</v>
          </cell>
          <cell r="R297">
            <v>48.556809999999999</v>
          </cell>
          <cell r="S297">
            <v>47.056809999999999</v>
          </cell>
          <cell r="T297">
            <v>51.056809999999999</v>
          </cell>
          <cell r="U297">
            <v>54.185261827956992</v>
          </cell>
          <cell r="V297">
            <v>51.185052580645163</v>
          </cell>
          <cell r="W297">
            <v>52.772686236559132</v>
          </cell>
          <cell r="X297">
            <v>0</v>
          </cell>
          <cell r="Y297">
            <v>0</v>
          </cell>
          <cell r="Z297">
            <v>50.685052580645163</v>
          </cell>
          <cell r="AA297">
            <v>0</v>
          </cell>
          <cell r="AB297">
            <v>0</v>
          </cell>
          <cell r="AC297">
            <v>5.9170999999999996</v>
          </cell>
          <cell r="AD297">
            <v>6.0869999999999997</v>
          </cell>
          <cell r="AE297">
            <v>5.9480000000000004</v>
          </cell>
          <cell r="AF297">
            <v>5.7934999999999999</v>
          </cell>
          <cell r="AG297">
            <v>5.8707000000000003</v>
          </cell>
          <cell r="AH297">
            <v>5.2835999999999999</v>
          </cell>
          <cell r="AI297">
            <v>6.1642999999999999</v>
          </cell>
          <cell r="AJ297">
            <v>6.0130999999999997</v>
          </cell>
          <cell r="AK297">
            <v>6.1832000000000003</v>
          </cell>
          <cell r="AL297">
            <v>5.9924999999999997</v>
          </cell>
          <cell r="AM297">
            <v>6.2332000000000001</v>
          </cell>
          <cell r="AN297">
            <v>5.9923000000000002</v>
          </cell>
          <cell r="AO297">
            <v>5.9226814187358228</v>
          </cell>
          <cell r="AP297">
            <v>6.0214626349076807</v>
          </cell>
          <cell r="AQ297">
            <v>6.0546911392405054</v>
          </cell>
          <cell r="AR297">
            <v>6.040079384882179</v>
          </cell>
          <cell r="AS297">
            <v>6.2100042185410018</v>
          </cell>
          <cell r="AT297">
            <v>5.9876776513987089</v>
          </cell>
          <cell r="AU297">
            <v>6.0266210204081627</v>
          </cell>
          <cell r="AV297">
            <v>5.9630000000000001</v>
          </cell>
          <cell r="AW297">
            <v>6.195450632911391</v>
          </cell>
          <cell r="AX297">
            <v>6.3162000000000003</v>
          </cell>
          <cell r="AZ297">
            <v>201</v>
          </cell>
        </row>
        <row r="298">
          <cell r="D298">
            <v>48245</v>
          </cell>
          <cell r="E298">
            <v>54.469099999999997</v>
          </cell>
          <cell r="F298">
            <v>51.738010000000003</v>
          </cell>
          <cell r="G298">
            <v>55.907879999999999</v>
          </cell>
          <cell r="H298">
            <v>59.366280000000003</v>
          </cell>
          <cell r="I298">
            <v>0</v>
          </cell>
          <cell r="J298">
            <v>51.738010000000003</v>
          </cell>
          <cell r="K298">
            <v>49.738010000000003</v>
          </cell>
          <cell r="L298">
            <v>53.738010000000003</v>
          </cell>
          <cell r="M298">
            <v>50.652729999999998</v>
          </cell>
          <cell r="N298">
            <v>48.199309999999997</v>
          </cell>
          <cell r="O298">
            <v>50.794539999999998</v>
          </cell>
          <cell r="P298">
            <v>54.363340000000001</v>
          </cell>
          <cell r="Q298">
            <v>0</v>
          </cell>
          <cell r="R298">
            <v>47.699309999999997</v>
          </cell>
          <cell r="S298">
            <v>46.199309999999997</v>
          </cell>
          <cell r="T298">
            <v>49.949309999999997</v>
          </cell>
          <cell r="U298">
            <v>52.758313448275857</v>
          </cell>
          <cell r="V298">
            <v>50.151696206896553</v>
          </cell>
          <cell r="W298">
            <v>53.615693103448272</v>
          </cell>
          <cell r="X298">
            <v>0</v>
          </cell>
          <cell r="Y298">
            <v>0</v>
          </cell>
          <cell r="Z298">
            <v>49.927558275862069</v>
          </cell>
          <cell r="AA298">
            <v>0</v>
          </cell>
          <cell r="AB298">
            <v>0</v>
          </cell>
          <cell r="AC298">
            <v>5.7779999999999996</v>
          </cell>
          <cell r="AD298">
            <v>5.7625999999999999</v>
          </cell>
          <cell r="AE298">
            <v>5.7625999999999999</v>
          </cell>
          <cell r="AF298">
            <v>5.6852999999999998</v>
          </cell>
          <cell r="AG298">
            <v>5.8861999999999997</v>
          </cell>
          <cell r="AH298">
            <v>5.2991000000000001</v>
          </cell>
          <cell r="AI298">
            <v>5.9634</v>
          </cell>
          <cell r="AJ298">
            <v>5.8762999999999996</v>
          </cell>
          <cell r="AK298">
            <v>6.0473999999999997</v>
          </cell>
          <cell r="AL298">
            <v>5.8544</v>
          </cell>
          <cell r="AM298">
            <v>6.0974000000000004</v>
          </cell>
          <cell r="AN298">
            <v>5.8547000000000002</v>
          </cell>
          <cell r="AO298">
            <v>5.7830760472911935</v>
          </cell>
          <cell r="AP298">
            <v>5.8795672967458943</v>
          </cell>
          <cell r="AQ298">
            <v>5.8669443037974673</v>
          </cell>
          <cell r="AR298">
            <v>5.8981840467203916</v>
          </cell>
          <cell r="AS298">
            <v>6.0986758925815412</v>
          </cell>
          <cell r="AT298">
            <v>5.865636458653551</v>
          </cell>
          <cell r="AU298">
            <v>5.8846822448979585</v>
          </cell>
          <cell r="AV298">
            <v>5.7775999999999996</v>
          </cell>
          <cell r="AW298">
            <v>5.8669443037974673</v>
          </cell>
          <cell r="AX298">
            <v>5.9813000000000001</v>
          </cell>
          <cell r="AZ298">
            <v>202</v>
          </cell>
        </row>
        <row r="299">
          <cell r="D299">
            <v>48274</v>
          </cell>
          <cell r="E299">
            <v>51.857430000000001</v>
          </cell>
          <cell r="F299">
            <v>47.034219999999998</v>
          </cell>
          <cell r="G299">
            <v>49.553660000000001</v>
          </cell>
          <cell r="H299">
            <v>52.898560000000003</v>
          </cell>
          <cell r="I299">
            <v>0</v>
          </cell>
          <cell r="J299">
            <v>47.034219999999998</v>
          </cell>
          <cell r="K299">
            <v>45.034219999999998</v>
          </cell>
          <cell r="L299">
            <v>49.034219999999998</v>
          </cell>
          <cell r="M299">
            <v>50.157310000000003</v>
          </cell>
          <cell r="N299">
            <v>45.143439999999998</v>
          </cell>
          <cell r="O299">
            <v>47.146320000000003</v>
          </cell>
          <cell r="P299">
            <v>50.955419999999997</v>
          </cell>
          <cell r="Q299">
            <v>0</v>
          </cell>
          <cell r="R299">
            <v>44.643439999999998</v>
          </cell>
          <cell r="S299">
            <v>43.143439999999998</v>
          </cell>
          <cell r="T299">
            <v>47.143439999999998</v>
          </cell>
          <cell r="U299">
            <v>51.145805074024224</v>
          </cell>
          <cell r="V299">
            <v>46.242789878869445</v>
          </cell>
          <cell r="W299">
            <v>48.54601162853298</v>
          </cell>
          <cell r="X299">
            <v>0</v>
          </cell>
          <cell r="Y299">
            <v>0</v>
          </cell>
          <cell r="Z299">
            <v>46.033503203230147</v>
          </cell>
          <cell r="AA299">
            <v>0</v>
          </cell>
          <cell r="AB299">
            <v>0</v>
          </cell>
          <cell r="AC299">
            <v>5.6699000000000002</v>
          </cell>
          <cell r="AD299">
            <v>5.5617000000000001</v>
          </cell>
          <cell r="AE299">
            <v>5.6390000000000002</v>
          </cell>
          <cell r="AF299">
            <v>5.4999000000000002</v>
          </cell>
          <cell r="AG299">
            <v>5.7161999999999997</v>
          </cell>
          <cell r="AH299">
            <v>5.0827999999999998</v>
          </cell>
          <cell r="AI299">
            <v>5.7161999999999997</v>
          </cell>
          <cell r="AJ299">
            <v>5.7618</v>
          </cell>
          <cell r="AK299">
            <v>5.9298999999999999</v>
          </cell>
          <cell r="AL299">
            <v>5.7434000000000003</v>
          </cell>
          <cell r="AM299">
            <v>5.9798999999999998</v>
          </cell>
          <cell r="AN299">
            <v>5.7423999999999999</v>
          </cell>
          <cell r="AO299">
            <v>5.6745833035588822</v>
          </cell>
          <cell r="AP299">
            <v>5.7692949311435271</v>
          </cell>
          <cell r="AQ299">
            <v>5.7417797468354417</v>
          </cell>
          <cell r="AR299">
            <v>5.7879116811180253</v>
          </cell>
          <cell r="AS299">
            <v>5.9079155262887131</v>
          </cell>
          <cell r="AT299">
            <v>5.7471816989445639</v>
          </cell>
          <cell r="AU299">
            <v>5.7743761224489791</v>
          </cell>
          <cell r="AV299">
            <v>5.6539999999999999</v>
          </cell>
          <cell r="AW299">
            <v>5.6635012658227835</v>
          </cell>
          <cell r="AX299">
            <v>5.7755999999999998</v>
          </cell>
          <cell r="AZ299">
            <v>203</v>
          </cell>
        </row>
        <row r="300">
          <cell r="D300">
            <v>48305</v>
          </cell>
          <cell r="E300">
            <v>47.978920000000002</v>
          </cell>
          <cell r="F300">
            <v>45.39246</v>
          </cell>
          <cell r="G300">
            <v>45.158299999999997</v>
          </cell>
          <cell r="H300">
            <v>45.851700000000001</v>
          </cell>
          <cell r="I300">
            <v>0</v>
          </cell>
          <cell r="J300">
            <v>43.89246</v>
          </cell>
          <cell r="K300">
            <v>43.39246</v>
          </cell>
          <cell r="L300">
            <v>47.39246</v>
          </cell>
          <cell r="M300">
            <v>46.38993</v>
          </cell>
          <cell r="N300">
            <v>44.155459999999998</v>
          </cell>
          <cell r="O300">
            <v>43.319470000000003</v>
          </cell>
          <cell r="P300">
            <v>49.328670000000002</v>
          </cell>
          <cell r="Q300">
            <v>0</v>
          </cell>
          <cell r="R300">
            <v>43.405459999999998</v>
          </cell>
          <cell r="S300">
            <v>42.155459999999998</v>
          </cell>
          <cell r="T300">
            <v>46.155459999999998</v>
          </cell>
          <cell r="U300">
            <v>47.308013111111116</v>
          </cell>
          <cell r="V300">
            <v>44.870171111111105</v>
          </cell>
          <cell r="W300">
            <v>44.381905111111116</v>
          </cell>
          <cell r="X300">
            <v>0</v>
          </cell>
          <cell r="Y300">
            <v>0</v>
          </cell>
          <cell r="Z300">
            <v>43.686837777777775</v>
          </cell>
          <cell r="AA300">
            <v>0</v>
          </cell>
          <cell r="AB300">
            <v>0</v>
          </cell>
          <cell r="AC300">
            <v>5.2064000000000004</v>
          </cell>
          <cell r="AD300">
            <v>4.9592000000000001</v>
          </cell>
          <cell r="AE300">
            <v>5.1445999999999996</v>
          </cell>
          <cell r="AF300">
            <v>5.1755000000000004</v>
          </cell>
          <cell r="AG300">
            <v>5.4381000000000004</v>
          </cell>
          <cell r="AH300">
            <v>4.7428999999999997</v>
          </cell>
          <cell r="AI300">
            <v>5.3762999999999996</v>
          </cell>
          <cell r="AJ300">
            <v>5.2897999999999996</v>
          </cell>
          <cell r="AK300">
            <v>5.4535</v>
          </cell>
          <cell r="AL300">
            <v>5.2759999999999998</v>
          </cell>
          <cell r="AM300">
            <v>5.5034999999999998</v>
          </cell>
          <cell r="AN300">
            <v>5.2732000000000001</v>
          </cell>
          <cell r="AO300">
            <v>5.209399337602119</v>
          </cell>
          <cell r="AP300">
            <v>5.2964804865857387</v>
          </cell>
          <cell r="AQ300">
            <v>5.2411215189873399</v>
          </cell>
          <cell r="AR300">
            <v>5.3150972365602369</v>
          </cell>
          <cell r="AS300">
            <v>5.5741363308982406</v>
          </cell>
          <cell r="AT300">
            <v>5.2773589712060662</v>
          </cell>
          <cell r="AU300">
            <v>5.3014169387755095</v>
          </cell>
          <cell r="AV300">
            <v>5.1596000000000002</v>
          </cell>
          <cell r="AW300">
            <v>5.0533746835443027</v>
          </cell>
          <cell r="AX300">
            <v>5.1210000000000004</v>
          </cell>
          <cell r="AZ300">
            <v>204</v>
          </cell>
        </row>
        <row r="301">
          <cell r="D301">
            <v>48335</v>
          </cell>
          <cell r="E301">
            <v>44.20796</v>
          </cell>
          <cell r="F301">
            <v>47.609740000000002</v>
          </cell>
          <cell r="G301">
            <v>40.982149999999997</v>
          </cell>
          <cell r="H301">
            <v>45.408250000000002</v>
          </cell>
          <cell r="I301">
            <v>0</v>
          </cell>
          <cell r="J301">
            <v>47.609740000000002</v>
          </cell>
          <cell r="K301">
            <v>46.109740000000002</v>
          </cell>
          <cell r="L301">
            <v>49.109740000000002</v>
          </cell>
          <cell r="M301">
            <v>38.996000000000002</v>
          </cell>
          <cell r="N301">
            <v>45.519150000000003</v>
          </cell>
          <cell r="O301">
            <v>35.778640000000003</v>
          </cell>
          <cell r="P301">
            <v>41.953440000000001</v>
          </cell>
          <cell r="Q301">
            <v>0</v>
          </cell>
          <cell r="R301">
            <v>45.519150000000003</v>
          </cell>
          <cell r="S301">
            <v>43.519150000000003</v>
          </cell>
          <cell r="T301">
            <v>47.019150000000003</v>
          </cell>
          <cell r="U301">
            <v>41.798129032258068</v>
          </cell>
          <cell r="V301">
            <v>46.643123118279568</v>
          </cell>
          <cell r="W301">
            <v>38.576226021505377</v>
          </cell>
          <cell r="X301">
            <v>0</v>
          </cell>
          <cell r="Y301">
            <v>0</v>
          </cell>
          <cell r="Z301">
            <v>46.643123118279576</v>
          </cell>
          <cell r="AA301">
            <v>0</v>
          </cell>
          <cell r="AB301">
            <v>0</v>
          </cell>
          <cell r="AC301">
            <v>5.2064000000000004</v>
          </cell>
          <cell r="AD301">
            <v>4.9901</v>
          </cell>
          <cell r="AE301">
            <v>5.1292</v>
          </cell>
          <cell r="AF301">
            <v>5.2064000000000004</v>
          </cell>
          <cell r="AG301">
            <v>5.4535999999999998</v>
          </cell>
          <cell r="AH301">
            <v>4.7584</v>
          </cell>
          <cell r="AI301">
            <v>5.4071999999999996</v>
          </cell>
          <cell r="AJ301">
            <v>5.2892999999999999</v>
          </cell>
          <cell r="AK301">
            <v>5.4523000000000001</v>
          </cell>
          <cell r="AL301">
            <v>5.2755999999999998</v>
          </cell>
          <cell r="AM301">
            <v>5.5023</v>
          </cell>
          <cell r="AN301">
            <v>5.2727000000000004</v>
          </cell>
          <cell r="AO301">
            <v>5.209399337602119</v>
          </cell>
          <cell r="AP301">
            <v>5.2964804865857387</v>
          </cell>
          <cell r="AQ301">
            <v>5.22552658227848</v>
          </cell>
          <cell r="AR301">
            <v>5.3150972365602369</v>
          </cell>
          <cell r="AS301">
            <v>5.6059297252803786</v>
          </cell>
          <cell r="AT301">
            <v>5.2799207090890468</v>
          </cell>
          <cell r="AU301">
            <v>5.3014169387755095</v>
          </cell>
          <cell r="AV301">
            <v>5.1441999999999997</v>
          </cell>
          <cell r="AW301">
            <v>5.0846658227848094</v>
          </cell>
          <cell r="AX301">
            <v>5.1513999999999998</v>
          </cell>
          <cell r="AZ301">
            <v>205</v>
          </cell>
        </row>
        <row r="302">
          <cell r="D302">
            <v>48366</v>
          </cell>
          <cell r="E302">
            <v>48.554169999999999</v>
          </cell>
          <cell r="F302">
            <v>51.101439999999997</v>
          </cell>
          <cell r="G302">
            <v>45.31673</v>
          </cell>
          <cell r="H302">
            <v>51.154730000000001</v>
          </cell>
          <cell r="I302">
            <v>0</v>
          </cell>
          <cell r="J302">
            <v>50.351439999999997</v>
          </cell>
          <cell r="K302">
            <v>49.351439999999997</v>
          </cell>
          <cell r="L302">
            <v>53.601439999999997</v>
          </cell>
          <cell r="M302">
            <v>38.315820000000002</v>
          </cell>
          <cell r="N302">
            <v>43.203789999999998</v>
          </cell>
          <cell r="O302">
            <v>35.189160000000001</v>
          </cell>
          <cell r="P302">
            <v>42.317659999999997</v>
          </cell>
          <cell r="Q302">
            <v>0</v>
          </cell>
          <cell r="R302">
            <v>42.703789999999998</v>
          </cell>
          <cell r="S302">
            <v>41.703789999999998</v>
          </cell>
          <cell r="T302">
            <v>45.203789999999998</v>
          </cell>
          <cell r="U302">
            <v>44.231311111111111</v>
          </cell>
          <cell r="V302">
            <v>47.766876666666661</v>
          </cell>
          <cell r="W302">
            <v>41.040644888888885</v>
          </cell>
          <cell r="X302">
            <v>0</v>
          </cell>
          <cell r="Y302">
            <v>0</v>
          </cell>
          <cell r="Z302">
            <v>47.122432222222216</v>
          </cell>
          <cell r="AA302">
            <v>0</v>
          </cell>
          <cell r="AB302">
            <v>0</v>
          </cell>
          <cell r="AC302">
            <v>5.1755000000000004</v>
          </cell>
          <cell r="AD302">
            <v>5.0518999999999998</v>
          </cell>
          <cell r="AE302">
            <v>5.0983000000000001</v>
          </cell>
          <cell r="AF302">
            <v>5.2064000000000004</v>
          </cell>
          <cell r="AG302">
            <v>5.4690000000000003</v>
          </cell>
          <cell r="AH302">
            <v>4.8201999999999998</v>
          </cell>
          <cell r="AI302">
            <v>5.3917999999999999</v>
          </cell>
          <cell r="AJ302">
            <v>5.2588999999999997</v>
          </cell>
          <cell r="AK302">
            <v>5.4222999999999999</v>
          </cell>
          <cell r="AL302">
            <v>5.2450000000000001</v>
          </cell>
          <cell r="AM302">
            <v>5.4722999999999997</v>
          </cell>
          <cell r="AN302">
            <v>5.2422000000000004</v>
          </cell>
          <cell r="AO302">
            <v>5.1783870732050019</v>
          </cell>
          <cell r="AP302">
            <v>5.2649595236152198</v>
          </cell>
          <cell r="AQ302">
            <v>5.1942354430379734</v>
          </cell>
          <cell r="AR302">
            <v>5.283576273589718</v>
          </cell>
          <cell r="AS302">
            <v>5.6059297252803786</v>
          </cell>
          <cell r="AT302">
            <v>5.2456958909724358</v>
          </cell>
          <cell r="AU302">
            <v>5.269886326530612</v>
          </cell>
          <cell r="AV302">
            <v>5.1132999999999997</v>
          </cell>
          <cell r="AW302">
            <v>5.1472481012658218</v>
          </cell>
          <cell r="AX302">
            <v>5.2141999999999999</v>
          </cell>
          <cell r="AZ302">
            <v>206</v>
          </cell>
        </row>
        <row r="303">
          <cell r="D303">
            <v>48396</v>
          </cell>
          <cell r="E303">
            <v>61.651040000000002</v>
          </cell>
          <cell r="F303">
            <v>61.003360000000001</v>
          </cell>
          <cell r="G303">
            <v>58.45919</v>
          </cell>
          <cell r="H303">
            <v>63.938090000000003</v>
          </cell>
          <cell r="I303">
            <v>0</v>
          </cell>
          <cell r="J303">
            <v>64.503360000000001</v>
          </cell>
          <cell r="K303">
            <v>64.753360000000001</v>
          </cell>
          <cell r="L303">
            <v>65.003360000000001</v>
          </cell>
          <cell r="M303">
            <v>52.513910000000003</v>
          </cell>
          <cell r="N303">
            <v>51.208640000000003</v>
          </cell>
          <cell r="O303">
            <v>49.233289999999997</v>
          </cell>
          <cell r="P303">
            <v>55.03199</v>
          </cell>
          <cell r="Q303">
            <v>0</v>
          </cell>
          <cell r="R303">
            <v>51.708640000000003</v>
          </cell>
          <cell r="S303">
            <v>52.208640000000003</v>
          </cell>
          <cell r="T303">
            <v>53.708640000000003</v>
          </cell>
          <cell r="U303">
            <v>57.622842903225809</v>
          </cell>
          <cell r="V303">
            <v>56.685257634408607</v>
          </cell>
          <cell r="W303">
            <v>54.391857741935482</v>
          </cell>
          <cell r="X303">
            <v>0</v>
          </cell>
          <cell r="Y303">
            <v>0</v>
          </cell>
          <cell r="Z303">
            <v>58.862676989247319</v>
          </cell>
          <cell r="AA303">
            <v>0</v>
          </cell>
          <cell r="AB303">
            <v>0</v>
          </cell>
          <cell r="AC303">
            <v>5.2218999999999998</v>
          </cell>
          <cell r="AD303">
            <v>5.1136999999999997</v>
          </cell>
          <cell r="AE303">
            <v>5.0827999999999998</v>
          </cell>
          <cell r="AF303">
            <v>5.3762999999999996</v>
          </cell>
          <cell r="AG303">
            <v>5.5462999999999996</v>
          </cell>
          <cell r="AH303">
            <v>4.8819999999999997</v>
          </cell>
          <cell r="AI303">
            <v>5.5308000000000002</v>
          </cell>
          <cell r="AJ303">
            <v>5.3076999999999996</v>
          </cell>
          <cell r="AK303">
            <v>5.4717000000000002</v>
          </cell>
          <cell r="AL303">
            <v>5.2923</v>
          </cell>
          <cell r="AM303">
            <v>5.5217000000000001</v>
          </cell>
          <cell r="AN303">
            <v>5.2899000000000003</v>
          </cell>
          <cell r="AO303">
            <v>5.2249556514582789</v>
          </cell>
          <cell r="AP303">
            <v>5.3122919728654496</v>
          </cell>
          <cell r="AQ303">
            <v>5.1785392405063275</v>
          </cell>
          <cell r="AR303">
            <v>5.330908722839947</v>
          </cell>
          <cell r="AS303">
            <v>5.7807419487601601</v>
          </cell>
          <cell r="AT303">
            <v>5.2958034839635211</v>
          </cell>
          <cell r="AU303">
            <v>5.3172332653061218</v>
          </cell>
          <cell r="AV303">
            <v>5.0978000000000003</v>
          </cell>
          <cell r="AW303">
            <v>5.2098303797468342</v>
          </cell>
          <cell r="AX303">
            <v>5.2897999999999996</v>
          </cell>
          <cell r="AZ303">
            <v>207</v>
          </cell>
        </row>
        <row r="304">
          <cell r="D304">
            <v>48427</v>
          </cell>
          <cell r="E304">
            <v>62.116669999999999</v>
          </cell>
          <cell r="F304">
            <v>63.260559999999998</v>
          </cell>
          <cell r="G304">
            <v>60.667589999999997</v>
          </cell>
          <cell r="H304">
            <v>62.283990000000003</v>
          </cell>
          <cell r="I304">
            <v>0</v>
          </cell>
          <cell r="J304">
            <v>66.260559999999998</v>
          </cell>
          <cell r="K304">
            <v>66.510559999999998</v>
          </cell>
          <cell r="L304">
            <v>67.010559999999998</v>
          </cell>
          <cell r="M304">
            <v>52.577289999999998</v>
          </cell>
          <cell r="N304">
            <v>52.166319999999999</v>
          </cell>
          <cell r="O304">
            <v>50.435160000000003</v>
          </cell>
          <cell r="P304">
            <v>55.943959999999997</v>
          </cell>
          <cell r="Q304">
            <v>0</v>
          </cell>
          <cell r="R304">
            <v>52.666319999999999</v>
          </cell>
          <cell r="S304">
            <v>52.666319999999999</v>
          </cell>
          <cell r="T304">
            <v>54.416319999999999</v>
          </cell>
          <cell r="U304">
            <v>57.911136881720431</v>
          </cell>
          <cell r="V304">
            <v>58.369550967741937</v>
          </cell>
          <cell r="W304">
            <v>56.156518709677421</v>
          </cell>
          <cell r="X304">
            <v>0</v>
          </cell>
          <cell r="Y304">
            <v>0</v>
          </cell>
          <cell r="Z304">
            <v>60.267400430107521</v>
          </cell>
          <cell r="AA304">
            <v>0</v>
          </cell>
          <cell r="AB304">
            <v>0</v>
          </cell>
          <cell r="AC304">
            <v>5.1909999999999998</v>
          </cell>
          <cell r="AD304">
            <v>5.0365000000000002</v>
          </cell>
          <cell r="AE304">
            <v>5.0518999999999998</v>
          </cell>
          <cell r="AF304">
            <v>5.4071999999999996</v>
          </cell>
          <cell r="AG304">
            <v>5.5772000000000004</v>
          </cell>
          <cell r="AH304">
            <v>4.8510999999999997</v>
          </cell>
          <cell r="AI304">
            <v>5.5617000000000001</v>
          </cell>
          <cell r="AJ304">
            <v>5.2767999999999997</v>
          </cell>
          <cell r="AK304">
            <v>5.4405000000000001</v>
          </cell>
          <cell r="AL304">
            <v>5.2613000000000003</v>
          </cell>
          <cell r="AM304">
            <v>5.4904999999999999</v>
          </cell>
          <cell r="AN304">
            <v>5.2587999999999999</v>
          </cell>
          <cell r="AO304">
            <v>5.1939433870611609</v>
          </cell>
          <cell r="AP304">
            <v>5.2807710098949299</v>
          </cell>
          <cell r="AQ304">
            <v>5.1472481012658218</v>
          </cell>
          <cell r="AR304">
            <v>5.2993877598694281</v>
          </cell>
          <cell r="AS304">
            <v>5.8125353431422981</v>
          </cell>
          <cell r="AT304">
            <v>5.2641404037298907</v>
          </cell>
          <cell r="AU304">
            <v>5.2857026530612243</v>
          </cell>
          <cell r="AV304">
            <v>5.0669000000000004</v>
          </cell>
          <cell r="AW304">
            <v>5.131653164556961</v>
          </cell>
          <cell r="AX304">
            <v>5.2102000000000004</v>
          </cell>
          <cell r="AZ304">
            <v>208</v>
          </cell>
        </row>
        <row r="305">
          <cell r="D305">
            <v>48458</v>
          </cell>
          <cell r="E305">
            <v>55.738880000000002</v>
          </cell>
          <cell r="F305">
            <v>55.611449999999998</v>
          </cell>
          <cell r="G305">
            <v>55.359630000000003</v>
          </cell>
          <cell r="H305">
            <v>56.578029999999998</v>
          </cell>
          <cell r="I305">
            <v>0</v>
          </cell>
          <cell r="J305">
            <v>58.111449999999998</v>
          </cell>
          <cell r="K305">
            <v>58.361449999999998</v>
          </cell>
          <cell r="L305">
            <v>58.611449999999998</v>
          </cell>
          <cell r="M305">
            <v>48.984810000000003</v>
          </cell>
          <cell r="N305">
            <v>48.057180000000002</v>
          </cell>
          <cell r="O305">
            <v>47.898569999999999</v>
          </cell>
          <cell r="P305">
            <v>48.684869999999997</v>
          </cell>
          <cell r="Q305">
            <v>0</v>
          </cell>
          <cell r="R305">
            <v>46.557180000000002</v>
          </cell>
          <cell r="S305">
            <v>46.057180000000002</v>
          </cell>
          <cell r="T305">
            <v>49.807180000000002</v>
          </cell>
          <cell r="U305">
            <v>52.737071111111113</v>
          </cell>
          <cell r="V305">
            <v>52.253996666666666</v>
          </cell>
          <cell r="W305">
            <v>52.043603333333337</v>
          </cell>
          <cell r="X305">
            <v>0</v>
          </cell>
          <cell r="Y305">
            <v>0</v>
          </cell>
          <cell r="Z305">
            <v>52.976218888888887</v>
          </cell>
          <cell r="AA305">
            <v>0</v>
          </cell>
          <cell r="AB305">
            <v>0</v>
          </cell>
          <cell r="AC305">
            <v>5.0518999999999998</v>
          </cell>
          <cell r="AD305">
            <v>4.8974000000000002</v>
          </cell>
          <cell r="AE305">
            <v>4.9283000000000001</v>
          </cell>
          <cell r="AF305">
            <v>5.1445999999999996</v>
          </cell>
          <cell r="AG305">
            <v>5.33</v>
          </cell>
          <cell r="AH305">
            <v>4.6501999999999999</v>
          </cell>
          <cell r="AI305">
            <v>5.33</v>
          </cell>
          <cell r="AJ305">
            <v>5.1379999999999999</v>
          </cell>
          <cell r="AK305">
            <v>5.3017000000000003</v>
          </cell>
          <cell r="AL305">
            <v>5.1223000000000001</v>
          </cell>
          <cell r="AM305">
            <v>5.3517000000000001</v>
          </cell>
          <cell r="AN305">
            <v>5.1199000000000003</v>
          </cell>
          <cell r="AO305">
            <v>5.0543380156165316</v>
          </cell>
          <cell r="AP305">
            <v>5.1388756717331425</v>
          </cell>
          <cell r="AQ305">
            <v>5.0220835443037961</v>
          </cell>
          <cell r="AR305">
            <v>5.1574924217076408</v>
          </cell>
          <cell r="AS305">
            <v>5.5423429365161017</v>
          </cell>
          <cell r="AT305">
            <v>5.1164818321549337</v>
          </cell>
          <cell r="AU305">
            <v>5.1437638775510202</v>
          </cell>
          <cell r="AV305">
            <v>4.9432999999999998</v>
          </cell>
          <cell r="AW305">
            <v>4.9907924050632904</v>
          </cell>
          <cell r="AX305">
            <v>5.0726000000000004</v>
          </cell>
          <cell r="AZ305">
            <v>209</v>
          </cell>
        </row>
        <row r="306">
          <cell r="D306">
            <v>48488</v>
          </cell>
          <cell r="E306">
            <v>53.53004</v>
          </cell>
          <cell r="F306">
            <v>48.98021</v>
          </cell>
          <cell r="G306">
            <v>51.16534</v>
          </cell>
          <cell r="H306">
            <v>54.609139999999996</v>
          </cell>
          <cell r="I306">
            <v>0</v>
          </cell>
          <cell r="J306">
            <v>48.48021</v>
          </cell>
          <cell r="K306">
            <v>48.98021</v>
          </cell>
          <cell r="L306">
            <v>50.98021</v>
          </cell>
          <cell r="M306">
            <v>47.431089999999998</v>
          </cell>
          <cell r="N306">
            <v>44.268000000000001</v>
          </cell>
          <cell r="O306">
            <v>45.17266</v>
          </cell>
          <cell r="P306">
            <v>49.638559999999998</v>
          </cell>
          <cell r="Q306">
            <v>0</v>
          </cell>
          <cell r="R306">
            <v>43.768000000000001</v>
          </cell>
          <cell r="S306">
            <v>42.268000000000001</v>
          </cell>
          <cell r="T306">
            <v>46.018000000000001</v>
          </cell>
          <cell r="U306">
            <v>50.841255591397847</v>
          </cell>
          <cell r="V306">
            <v>46.902784086021505</v>
          </cell>
          <cell r="W306">
            <v>48.523405806451606</v>
          </cell>
          <cell r="X306">
            <v>0</v>
          </cell>
          <cell r="Y306">
            <v>0</v>
          </cell>
          <cell r="Z306">
            <v>46.402784086021512</v>
          </cell>
          <cell r="AA306">
            <v>0</v>
          </cell>
          <cell r="AB306">
            <v>0</v>
          </cell>
          <cell r="AC306">
            <v>5.2991000000000001</v>
          </cell>
          <cell r="AD306">
            <v>5.2835999999999999</v>
          </cell>
          <cell r="AE306">
            <v>5.1755000000000004</v>
          </cell>
          <cell r="AF306">
            <v>5.2064000000000004</v>
          </cell>
          <cell r="AG306">
            <v>5.3609</v>
          </cell>
          <cell r="AH306">
            <v>4.7584</v>
          </cell>
          <cell r="AI306">
            <v>5.4381000000000004</v>
          </cell>
          <cell r="AJ306">
            <v>5.3857999999999997</v>
          </cell>
          <cell r="AK306">
            <v>5.5498000000000003</v>
          </cell>
          <cell r="AL306">
            <v>5.3697999999999997</v>
          </cell>
          <cell r="AM306">
            <v>5.5998000000000001</v>
          </cell>
          <cell r="AN306">
            <v>5.3674999999999997</v>
          </cell>
          <cell r="AO306">
            <v>5.3024361307934713</v>
          </cell>
          <cell r="AP306">
            <v>5.3910433754972962</v>
          </cell>
          <cell r="AQ306">
            <v>5.2724126582278474</v>
          </cell>
          <cell r="AR306">
            <v>5.4096601254717944</v>
          </cell>
          <cell r="AS306">
            <v>5.6059297252803786</v>
          </cell>
          <cell r="AT306">
            <v>5.374909949789938</v>
          </cell>
          <cell r="AU306">
            <v>5.3960087755102037</v>
          </cell>
          <cell r="AV306">
            <v>5.1905000000000001</v>
          </cell>
          <cell r="AW306">
            <v>5.3818810126582264</v>
          </cell>
          <cell r="AX306">
            <v>5.4695999999999998</v>
          </cell>
          <cell r="AZ306">
            <v>210</v>
          </cell>
        </row>
        <row r="307">
          <cell r="D307">
            <v>48519</v>
          </cell>
          <cell r="E307">
            <v>54.925429999999999</v>
          </cell>
          <cell r="F307">
            <v>48.531059999999997</v>
          </cell>
          <cell r="G307">
            <v>52.423699999999997</v>
          </cell>
          <cell r="H307">
            <v>55.976199999999999</v>
          </cell>
          <cell r="I307">
            <v>0</v>
          </cell>
          <cell r="J307">
            <v>48.031059999999997</v>
          </cell>
          <cell r="K307">
            <v>47.031059999999997</v>
          </cell>
          <cell r="L307">
            <v>50.531059999999997</v>
          </cell>
          <cell r="M307">
            <v>49.102339999999998</v>
          </cell>
          <cell r="N307">
            <v>44.75412</v>
          </cell>
          <cell r="O307">
            <v>46.632550000000002</v>
          </cell>
          <cell r="P307">
            <v>48.596649999999997</v>
          </cell>
          <cell r="Q307">
            <v>0</v>
          </cell>
          <cell r="R307">
            <v>44.25412</v>
          </cell>
          <cell r="S307">
            <v>43.25412</v>
          </cell>
          <cell r="T307">
            <v>46.50412</v>
          </cell>
          <cell r="U307">
            <v>52.332903106796117</v>
          </cell>
          <cell r="V307">
            <v>46.84950973647711</v>
          </cell>
          <cell r="W307">
            <v>49.845393273231622</v>
          </cell>
          <cell r="X307">
            <v>0</v>
          </cell>
          <cell r="Y307">
            <v>0</v>
          </cell>
          <cell r="Z307">
            <v>46.349509736477117</v>
          </cell>
          <cell r="AA307">
            <v>0</v>
          </cell>
          <cell r="AB307">
            <v>0</v>
          </cell>
          <cell r="AC307">
            <v>5.4226999999999999</v>
          </cell>
          <cell r="AD307">
            <v>5.6543999999999999</v>
          </cell>
          <cell r="AE307">
            <v>5.4381000000000004</v>
          </cell>
          <cell r="AF307">
            <v>5.33</v>
          </cell>
          <cell r="AG307">
            <v>5.3917999999999999</v>
          </cell>
          <cell r="AH307">
            <v>4.8510999999999997</v>
          </cell>
          <cell r="AI307">
            <v>5.6081000000000003</v>
          </cell>
          <cell r="AJ307">
            <v>5.5156999999999998</v>
          </cell>
          <cell r="AK307">
            <v>5.6826999999999996</v>
          </cell>
          <cell r="AL307">
            <v>5.4962</v>
          </cell>
          <cell r="AM307">
            <v>5.7327000000000004</v>
          </cell>
          <cell r="AN307">
            <v>5.4951999999999996</v>
          </cell>
          <cell r="AO307">
            <v>5.4264851883819425</v>
          </cell>
          <cell r="AP307">
            <v>5.5171272273793734</v>
          </cell>
          <cell r="AQ307">
            <v>5.5383367088607587</v>
          </cell>
          <cell r="AR307">
            <v>5.5357439773538717</v>
          </cell>
          <cell r="AS307">
            <v>5.7331033028089307</v>
          </cell>
          <cell r="AT307">
            <v>5.4810683676606216</v>
          </cell>
          <cell r="AU307">
            <v>5.5221312244897955</v>
          </cell>
          <cell r="AV307">
            <v>5.4531000000000001</v>
          </cell>
          <cell r="AW307">
            <v>5.7573746835443025</v>
          </cell>
          <cell r="AX307">
            <v>5.8746999999999998</v>
          </cell>
          <cell r="AZ307">
            <v>211</v>
          </cell>
        </row>
        <row r="308">
          <cell r="D308">
            <v>48549</v>
          </cell>
          <cell r="E308">
            <v>57.39978</v>
          </cell>
          <cell r="F308">
            <v>52.574390000000001</v>
          </cell>
          <cell r="G308">
            <v>55.282049999999998</v>
          </cell>
          <cell r="H308">
            <v>58.605849999999997</v>
          </cell>
          <cell r="I308">
            <v>0</v>
          </cell>
          <cell r="J308">
            <v>52.074390000000001</v>
          </cell>
          <cell r="K308">
            <v>50.574390000000001</v>
          </cell>
          <cell r="L308">
            <v>54.574390000000001</v>
          </cell>
          <cell r="M308">
            <v>52.338729999999998</v>
          </cell>
          <cell r="N308">
            <v>49.3476</v>
          </cell>
          <cell r="O308">
            <v>49.627769999999998</v>
          </cell>
          <cell r="P308">
            <v>53.603969999999997</v>
          </cell>
          <cell r="Q308">
            <v>0</v>
          </cell>
          <cell r="R308">
            <v>48.8476</v>
          </cell>
          <cell r="S308">
            <v>47.3476</v>
          </cell>
          <cell r="T308">
            <v>50.5976</v>
          </cell>
          <cell r="U308">
            <v>55.168564408602151</v>
          </cell>
          <cell r="V308">
            <v>51.151826666666672</v>
          </cell>
          <cell r="W308">
            <v>52.78930290322581</v>
          </cell>
          <cell r="X308">
            <v>0</v>
          </cell>
          <cell r="Y308">
            <v>0</v>
          </cell>
          <cell r="Z308">
            <v>50.651826666666672</v>
          </cell>
          <cell r="AA308">
            <v>0</v>
          </cell>
          <cell r="AB308">
            <v>0</v>
          </cell>
          <cell r="AC308">
            <v>5.9634</v>
          </cell>
          <cell r="AD308">
            <v>6.2724000000000002</v>
          </cell>
          <cell r="AE308">
            <v>5.9634</v>
          </cell>
          <cell r="AF308">
            <v>5.7161999999999997</v>
          </cell>
          <cell r="AG308">
            <v>5.7625999999999999</v>
          </cell>
          <cell r="AH308">
            <v>5.2527999999999997</v>
          </cell>
          <cell r="AI308">
            <v>6.2260999999999997</v>
          </cell>
          <cell r="AJ308">
            <v>6.0602999999999998</v>
          </cell>
          <cell r="AK308">
            <v>6.2291999999999996</v>
          </cell>
          <cell r="AL308">
            <v>6.0387000000000004</v>
          </cell>
          <cell r="AM308">
            <v>6.2792000000000003</v>
          </cell>
          <cell r="AN308">
            <v>6.0385</v>
          </cell>
          <cell r="AO308">
            <v>5.9691496336738998</v>
          </cell>
          <cell r="AP308">
            <v>6.0686930745690102</v>
          </cell>
          <cell r="AQ308">
            <v>6.0702860759493662</v>
          </cell>
          <cell r="AR308">
            <v>6.0873098245435076</v>
          </cell>
          <cell r="AS308">
            <v>6.1304692869636792</v>
          </cell>
          <cell r="AT308">
            <v>6.037682774874475</v>
          </cell>
          <cell r="AU308">
            <v>6.0738659183673471</v>
          </cell>
          <cell r="AV308">
            <v>5.9783999999999997</v>
          </cell>
          <cell r="AW308">
            <v>6.383197468354429</v>
          </cell>
          <cell r="AX308">
            <v>6.5134999999999996</v>
          </cell>
          <cell r="AZ308">
            <v>212</v>
          </cell>
        </row>
        <row r="309">
          <cell r="D309">
            <v>48580</v>
          </cell>
          <cell r="E309">
            <v>56.59628</v>
          </cell>
          <cell r="F309">
            <v>53.332529999999998</v>
          </cell>
          <cell r="G309">
            <v>55.648539999999997</v>
          </cell>
          <cell r="H309">
            <v>58.959040000000002</v>
          </cell>
          <cell r="I309">
            <v>0</v>
          </cell>
          <cell r="J309">
            <v>52.832529999999998</v>
          </cell>
          <cell r="K309">
            <v>51.332529999999998</v>
          </cell>
          <cell r="L309">
            <v>55.332529999999998</v>
          </cell>
          <cell r="M309">
            <v>52.328859999999999</v>
          </cell>
          <cell r="N309">
            <v>49.754510000000003</v>
          </cell>
          <cell r="O309">
            <v>50.349670000000003</v>
          </cell>
          <cell r="P309">
            <v>54.27807</v>
          </cell>
          <cell r="Q309">
            <v>0</v>
          </cell>
          <cell r="R309">
            <v>49.254510000000003</v>
          </cell>
          <cell r="S309">
            <v>47.754510000000003</v>
          </cell>
          <cell r="T309">
            <v>51.754510000000003</v>
          </cell>
          <cell r="U309">
            <v>54.623171827956988</v>
          </cell>
          <cell r="V309">
            <v>51.678176666666666</v>
          </cell>
          <cell r="W309">
            <v>53.19852483870968</v>
          </cell>
          <cell r="X309">
            <v>0</v>
          </cell>
          <cell r="Y309">
            <v>0</v>
          </cell>
          <cell r="Z309">
            <v>51.178176666666673</v>
          </cell>
          <cell r="AA309">
            <v>0</v>
          </cell>
          <cell r="AB309">
            <v>0</v>
          </cell>
          <cell r="AC309">
            <v>6.0332999999999997</v>
          </cell>
          <cell r="AD309">
            <v>6.1757999999999997</v>
          </cell>
          <cell r="AE309">
            <v>6.0332999999999997</v>
          </cell>
          <cell r="AF309">
            <v>5.78</v>
          </cell>
          <cell r="AG309">
            <v>5.7957999999999998</v>
          </cell>
          <cell r="AH309">
            <v>5.2573999999999996</v>
          </cell>
          <cell r="AI309">
            <v>6.2709000000000001</v>
          </cell>
          <cell r="AJ309">
            <v>6.1292999999999997</v>
          </cell>
          <cell r="AK309">
            <v>6.2995000000000001</v>
          </cell>
          <cell r="AL309">
            <v>6.1086999999999998</v>
          </cell>
          <cell r="AM309">
            <v>6.3494999999999999</v>
          </cell>
          <cell r="AN309">
            <v>6.1085000000000003</v>
          </cell>
          <cell r="AO309">
            <v>6.0393035909994177</v>
          </cell>
          <cell r="AP309">
            <v>6.1399977772110574</v>
          </cell>
          <cell r="AQ309">
            <v>6.1410708860759478</v>
          </cell>
          <cell r="AR309">
            <v>6.1586145271855557</v>
          </cell>
          <cell r="AS309">
            <v>6.1961139006070587</v>
          </cell>
          <cell r="AT309">
            <v>6.1067472281996107</v>
          </cell>
          <cell r="AU309">
            <v>6.1451924489795919</v>
          </cell>
          <cell r="AV309">
            <v>6.0483000000000002</v>
          </cell>
          <cell r="AW309">
            <v>6.2853746835443021</v>
          </cell>
          <cell r="AX309">
            <v>6.4050000000000002</v>
          </cell>
          <cell r="AZ309">
            <v>213</v>
          </cell>
        </row>
        <row r="310">
          <cell r="D310">
            <v>48611</v>
          </cell>
          <cell r="E310">
            <v>54.654850000000003</v>
          </cell>
          <cell r="F310">
            <v>52.289769999999997</v>
          </cell>
          <cell r="G310">
            <v>56.26858</v>
          </cell>
          <cell r="H310">
            <v>59.726979999999998</v>
          </cell>
          <cell r="I310">
            <v>0</v>
          </cell>
          <cell r="J310">
            <v>52.289769999999997</v>
          </cell>
          <cell r="K310">
            <v>50.289769999999997</v>
          </cell>
          <cell r="L310">
            <v>54.289769999999997</v>
          </cell>
          <cell r="M310">
            <v>51.782600000000002</v>
          </cell>
          <cell r="N310">
            <v>48.934620000000002</v>
          </cell>
          <cell r="O310">
            <v>51.47184</v>
          </cell>
          <cell r="P310">
            <v>55.040640000000003</v>
          </cell>
          <cell r="Q310">
            <v>0</v>
          </cell>
          <cell r="R310">
            <v>48.434620000000002</v>
          </cell>
          <cell r="S310">
            <v>46.934620000000002</v>
          </cell>
          <cell r="T310">
            <v>50.684620000000002</v>
          </cell>
          <cell r="U310">
            <v>53.423885714285717</v>
          </cell>
          <cell r="V310">
            <v>50.851848571428576</v>
          </cell>
          <cell r="W310">
            <v>54.21283428571428</v>
          </cell>
          <cell r="X310">
            <v>0</v>
          </cell>
          <cell r="Y310">
            <v>0</v>
          </cell>
          <cell r="Z310">
            <v>50.637562857142854</v>
          </cell>
          <cell r="AA310">
            <v>0</v>
          </cell>
          <cell r="AB310">
            <v>0</v>
          </cell>
          <cell r="AC310">
            <v>5.8907999999999996</v>
          </cell>
          <cell r="AD310">
            <v>5.8590999999999998</v>
          </cell>
          <cell r="AE310">
            <v>5.8590999999999998</v>
          </cell>
          <cell r="AF310">
            <v>5.7483000000000004</v>
          </cell>
          <cell r="AG310">
            <v>5.8274999999999997</v>
          </cell>
          <cell r="AH310">
            <v>5.3048999999999999</v>
          </cell>
          <cell r="AI310">
            <v>6.0650000000000004</v>
          </cell>
          <cell r="AJ310">
            <v>5.9890999999999996</v>
          </cell>
          <cell r="AK310">
            <v>6.1601999999999997</v>
          </cell>
          <cell r="AL310">
            <v>5.9672000000000001</v>
          </cell>
          <cell r="AM310">
            <v>6.2102000000000004</v>
          </cell>
          <cell r="AN310">
            <v>5.9673999999999996</v>
          </cell>
          <cell r="AO310">
            <v>5.8962858668379532</v>
          </cell>
          <cell r="AP310">
            <v>5.9946341130266241</v>
          </cell>
          <cell r="AQ310">
            <v>5.9646658227848084</v>
          </cell>
          <cell r="AR310">
            <v>6.0132508630011223</v>
          </cell>
          <cell r="AS310">
            <v>6.1634973762732796</v>
          </cell>
          <cell r="AT310">
            <v>5.9812220719336002</v>
          </cell>
          <cell r="AU310">
            <v>5.9997842857142851</v>
          </cell>
          <cell r="AV310">
            <v>5.8741000000000003</v>
          </cell>
          <cell r="AW310">
            <v>5.9646658227848084</v>
          </cell>
          <cell r="AX310">
            <v>6.0778999999999996</v>
          </cell>
          <cell r="AZ310">
            <v>214</v>
          </cell>
        </row>
        <row r="311">
          <cell r="D311">
            <v>48639</v>
          </cell>
          <cell r="E311">
            <v>52.469740000000002</v>
          </cell>
          <cell r="F311">
            <v>47.631489999999999</v>
          </cell>
          <cell r="G311">
            <v>49.818339999999999</v>
          </cell>
          <cell r="H311">
            <v>53.163240000000002</v>
          </cell>
          <cell r="I311">
            <v>0</v>
          </cell>
          <cell r="J311">
            <v>47.631489999999999</v>
          </cell>
          <cell r="K311">
            <v>45.631489999999999</v>
          </cell>
          <cell r="L311">
            <v>49.631489999999999</v>
          </cell>
          <cell r="M311">
            <v>50.525649999999999</v>
          </cell>
          <cell r="N311">
            <v>45.332949999999997</v>
          </cell>
          <cell r="O311">
            <v>47.304169999999999</v>
          </cell>
          <cell r="P311">
            <v>51.11327</v>
          </cell>
          <cell r="Q311">
            <v>0</v>
          </cell>
          <cell r="R311">
            <v>44.832949999999997</v>
          </cell>
          <cell r="S311">
            <v>43.332949999999997</v>
          </cell>
          <cell r="T311">
            <v>47.332949999999997</v>
          </cell>
          <cell r="U311">
            <v>51.655995733512782</v>
          </cell>
          <cell r="V311">
            <v>46.669382409152085</v>
          </cell>
          <cell r="W311">
            <v>48.765975437415882</v>
          </cell>
          <cell r="X311">
            <v>0</v>
          </cell>
          <cell r="Y311">
            <v>0</v>
          </cell>
          <cell r="Z311">
            <v>46.46009573351278</v>
          </cell>
          <cell r="AA311">
            <v>0</v>
          </cell>
          <cell r="AB311">
            <v>0</v>
          </cell>
          <cell r="AC311">
            <v>5.6848999999999998</v>
          </cell>
          <cell r="AD311">
            <v>5.5583</v>
          </cell>
          <cell r="AE311">
            <v>5.6532999999999998</v>
          </cell>
          <cell r="AF311">
            <v>5.5266000000000002</v>
          </cell>
          <cell r="AG311">
            <v>5.6848999999999998</v>
          </cell>
          <cell r="AH311">
            <v>5.0831999999999997</v>
          </cell>
          <cell r="AI311">
            <v>5.7324999999999999</v>
          </cell>
          <cell r="AJ311">
            <v>5.7769000000000004</v>
          </cell>
          <cell r="AK311">
            <v>5.9450000000000003</v>
          </cell>
          <cell r="AL311">
            <v>5.7584999999999997</v>
          </cell>
          <cell r="AM311">
            <v>5.9950000000000001</v>
          </cell>
          <cell r="AN311">
            <v>5.7573999999999996</v>
          </cell>
          <cell r="AO311">
            <v>5.6896378008390371</v>
          </cell>
          <cell r="AP311">
            <v>5.7845963694787308</v>
          </cell>
          <cell r="AQ311">
            <v>5.756260759493669</v>
          </cell>
          <cell r="AR311">
            <v>5.803213119453229</v>
          </cell>
          <cell r="AS311">
            <v>5.9353874884247348</v>
          </cell>
          <cell r="AT311">
            <v>5.7625521262424435</v>
          </cell>
          <cell r="AU311">
            <v>5.7896822448979588</v>
          </cell>
          <cell r="AV311">
            <v>5.6683000000000003</v>
          </cell>
          <cell r="AW311">
            <v>5.6600582278480998</v>
          </cell>
          <cell r="AX311">
            <v>5.7721999999999998</v>
          </cell>
          <cell r="AZ311">
            <v>215</v>
          </cell>
        </row>
        <row r="312">
          <cell r="D312">
            <v>48670</v>
          </cell>
          <cell r="E312">
            <v>49.586399999999998</v>
          </cell>
          <cell r="F312">
            <v>46.821269999999998</v>
          </cell>
          <cell r="G312">
            <v>46.544519999999999</v>
          </cell>
          <cell r="H312">
            <v>47.237920000000003</v>
          </cell>
          <cell r="I312">
            <v>0</v>
          </cell>
          <cell r="J312">
            <v>45.321269999999998</v>
          </cell>
          <cell r="K312">
            <v>44.821269999999998</v>
          </cell>
          <cell r="L312">
            <v>48.821269999999998</v>
          </cell>
          <cell r="M312">
            <v>48.125059999999998</v>
          </cell>
          <cell r="N312">
            <v>46.029040000000002</v>
          </cell>
          <cell r="O312">
            <v>44.889049999999997</v>
          </cell>
          <cell r="P312">
            <v>50.898350000000001</v>
          </cell>
          <cell r="Q312">
            <v>0</v>
          </cell>
          <cell r="R312">
            <v>45.279040000000002</v>
          </cell>
          <cell r="S312">
            <v>44.029040000000002</v>
          </cell>
          <cell r="T312">
            <v>48.029040000000002</v>
          </cell>
          <cell r="U312">
            <v>48.969389777777778</v>
          </cell>
          <cell r="V312">
            <v>46.486772888888886</v>
          </cell>
          <cell r="W312">
            <v>45.845543777777777</v>
          </cell>
          <cell r="X312">
            <v>0</v>
          </cell>
          <cell r="Y312">
            <v>0</v>
          </cell>
          <cell r="Z312">
            <v>45.303439555555549</v>
          </cell>
          <cell r="AA312">
            <v>0</v>
          </cell>
          <cell r="AB312">
            <v>0</v>
          </cell>
          <cell r="AC312">
            <v>5.4157000000000002</v>
          </cell>
          <cell r="AD312">
            <v>5.1307</v>
          </cell>
          <cell r="AE312">
            <v>5.3365999999999998</v>
          </cell>
          <cell r="AF312">
            <v>5.3841000000000001</v>
          </cell>
          <cell r="AG312">
            <v>5.5740999999999996</v>
          </cell>
          <cell r="AH312">
            <v>4.9565000000000001</v>
          </cell>
          <cell r="AI312">
            <v>5.5740999999999996</v>
          </cell>
          <cell r="AJ312">
            <v>5.4992000000000001</v>
          </cell>
          <cell r="AK312">
            <v>5.6627999999999998</v>
          </cell>
          <cell r="AL312">
            <v>5.4852999999999996</v>
          </cell>
          <cell r="AM312">
            <v>5.7127999999999997</v>
          </cell>
          <cell r="AN312">
            <v>5.4824999999999999</v>
          </cell>
          <cell r="AO312">
            <v>5.4194597563178695</v>
          </cell>
          <cell r="AP312">
            <v>5.509986556156278</v>
          </cell>
          <cell r="AQ312">
            <v>5.4355518987341762</v>
          </cell>
          <cell r="AR312">
            <v>5.5286033061307771</v>
          </cell>
          <cell r="AS312">
            <v>5.788767465788661</v>
          </cell>
          <cell r="AT312">
            <v>5.4918276667691357</v>
          </cell>
          <cell r="AU312">
            <v>5.5149883673469384</v>
          </cell>
          <cell r="AV312">
            <v>5.3516000000000004</v>
          </cell>
          <cell r="AW312">
            <v>5.2270455696202518</v>
          </cell>
          <cell r="AX312">
            <v>5.2925000000000004</v>
          </cell>
          <cell r="AZ312">
            <v>216</v>
          </cell>
        </row>
        <row r="313">
          <cell r="D313">
            <v>48700</v>
          </cell>
          <cell r="E313">
            <v>46.142359999999996</v>
          </cell>
          <cell r="F313">
            <v>49.474969999999999</v>
          </cell>
          <cell r="G313">
            <v>42.826000000000001</v>
          </cell>
          <cell r="H313">
            <v>47.252099999999999</v>
          </cell>
          <cell r="I313">
            <v>0</v>
          </cell>
          <cell r="J313">
            <v>49.474969999999999</v>
          </cell>
          <cell r="K313">
            <v>47.974969999999999</v>
          </cell>
          <cell r="L313">
            <v>50.974969999999999</v>
          </cell>
          <cell r="M313">
            <v>40.987839999999998</v>
          </cell>
          <cell r="N313">
            <v>47.331910000000001</v>
          </cell>
          <cell r="O313">
            <v>37.724130000000002</v>
          </cell>
          <cell r="P313">
            <v>43.898829999999997</v>
          </cell>
          <cell r="Q313">
            <v>0</v>
          </cell>
          <cell r="R313">
            <v>47.331910000000001</v>
          </cell>
          <cell r="S313">
            <v>45.331910000000001</v>
          </cell>
          <cell r="T313">
            <v>48.831910000000001</v>
          </cell>
          <cell r="U313">
            <v>43.759087311827948</v>
          </cell>
          <cell r="V313">
            <v>48.48409279569892</v>
          </cell>
          <cell r="W313">
            <v>40.467070860215053</v>
          </cell>
          <cell r="X313">
            <v>0</v>
          </cell>
          <cell r="Y313">
            <v>0</v>
          </cell>
          <cell r="Z313">
            <v>48.484092795698928</v>
          </cell>
          <cell r="AA313">
            <v>0</v>
          </cell>
          <cell r="AB313">
            <v>0</v>
          </cell>
          <cell r="AC313">
            <v>5.3998999999999997</v>
          </cell>
          <cell r="AD313">
            <v>5.1782000000000004</v>
          </cell>
          <cell r="AE313">
            <v>5.3207000000000004</v>
          </cell>
          <cell r="AF313">
            <v>5.4157000000000002</v>
          </cell>
          <cell r="AG313">
            <v>5.6058000000000003</v>
          </cell>
          <cell r="AH313">
            <v>4.9565000000000001</v>
          </cell>
          <cell r="AI313">
            <v>5.6058000000000003</v>
          </cell>
          <cell r="AJ313">
            <v>5.4828000000000001</v>
          </cell>
          <cell r="AK313">
            <v>5.6458000000000004</v>
          </cell>
          <cell r="AL313">
            <v>5.4691000000000001</v>
          </cell>
          <cell r="AM313">
            <v>5.6958000000000002</v>
          </cell>
          <cell r="AN313">
            <v>5.4661999999999997</v>
          </cell>
          <cell r="AO313">
            <v>5.4036023525161081</v>
          </cell>
          <cell r="AP313">
            <v>5.4938690411098641</v>
          </cell>
          <cell r="AQ313">
            <v>5.4194506329113921</v>
          </cell>
          <cell r="AR313">
            <v>5.5124857910843623</v>
          </cell>
          <cell r="AS313">
            <v>5.8212810988784858</v>
          </cell>
          <cell r="AT313">
            <v>5.4781992212316846</v>
          </cell>
          <cell r="AU313">
            <v>5.4988659183673469</v>
          </cell>
          <cell r="AV313">
            <v>5.3357000000000001</v>
          </cell>
          <cell r="AW313">
            <v>5.2751468354430369</v>
          </cell>
          <cell r="AX313">
            <v>5.3395000000000001</v>
          </cell>
          <cell r="AZ313">
            <v>217</v>
          </cell>
        </row>
        <row r="314">
          <cell r="D314">
            <v>48731</v>
          </cell>
          <cell r="E314">
            <v>50.711649999999999</v>
          </cell>
          <cell r="F314">
            <v>53.257069999999999</v>
          </cell>
          <cell r="G314">
            <v>47.38317</v>
          </cell>
          <cell r="H314">
            <v>53.221170000000001</v>
          </cell>
          <cell r="I314">
            <v>0</v>
          </cell>
          <cell r="J314">
            <v>52.507069999999999</v>
          </cell>
          <cell r="K314">
            <v>51.507069999999999</v>
          </cell>
          <cell r="L314">
            <v>55.757069999999999</v>
          </cell>
          <cell r="M314">
            <v>40.058309999999999</v>
          </cell>
          <cell r="N314">
            <v>44.821770000000001</v>
          </cell>
          <cell r="O314">
            <v>36.829979999999999</v>
          </cell>
          <cell r="P314">
            <v>43.958480000000002</v>
          </cell>
          <cell r="Q314">
            <v>0</v>
          </cell>
          <cell r="R314">
            <v>44.321770000000001</v>
          </cell>
          <cell r="S314">
            <v>43.321770000000001</v>
          </cell>
          <cell r="T314">
            <v>46.821770000000001</v>
          </cell>
          <cell r="U314">
            <v>46.21357311111111</v>
          </cell>
          <cell r="V314">
            <v>49.695498888888892</v>
          </cell>
          <cell r="W314">
            <v>42.927378666666669</v>
          </cell>
          <cell r="X314">
            <v>0</v>
          </cell>
          <cell r="Y314">
            <v>0</v>
          </cell>
          <cell r="Z314">
            <v>49.051054444444439</v>
          </cell>
          <cell r="AA314">
            <v>0</v>
          </cell>
          <cell r="AB314">
            <v>0</v>
          </cell>
          <cell r="AC314">
            <v>5.3841000000000001</v>
          </cell>
          <cell r="AD314">
            <v>5.2732000000000001</v>
          </cell>
          <cell r="AE314">
            <v>5.3048999999999999</v>
          </cell>
          <cell r="AF314">
            <v>5.4316000000000004</v>
          </cell>
          <cell r="AG314">
            <v>5.6374000000000004</v>
          </cell>
          <cell r="AH314">
            <v>4.9882</v>
          </cell>
          <cell r="AI314">
            <v>5.6058000000000003</v>
          </cell>
          <cell r="AJ314">
            <v>5.4675000000000002</v>
          </cell>
          <cell r="AK314">
            <v>5.6307999999999998</v>
          </cell>
          <cell r="AL314">
            <v>5.4535999999999998</v>
          </cell>
          <cell r="AM314">
            <v>5.6807999999999996</v>
          </cell>
          <cell r="AN314">
            <v>5.4507000000000003</v>
          </cell>
          <cell r="AO314">
            <v>5.3877449487143458</v>
          </cell>
          <cell r="AP314">
            <v>5.4777515260634502</v>
          </cell>
          <cell r="AQ314">
            <v>5.4034506329113912</v>
          </cell>
          <cell r="AR314">
            <v>5.4963682760379475</v>
          </cell>
          <cell r="AS314">
            <v>5.8376408066673529</v>
          </cell>
          <cell r="AT314">
            <v>5.4594472999282724</v>
          </cell>
          <cell r="AU314">
            <v>5.4827434693877555</v>
          </cell>
          <cell r="AV314">
            <v>5.3198999999999996</v>
          </cell>
          <cell r="AW314">
            <v>5.3713493670886061</v>
          </cell>
          <cell r="AX314">
            <v>5.4355000000000002</v>
          </cell>
          <cell r="AZ314">
            <v>218</v>
          </cell>
        </row>
        <row r="315">
          <cell r="D315">
            <v>48761</v>
          </cell>
          <cell r="E315">
            <v>64.783420000000007</v>
          </cell>
          <cell r="F315">
            <v>63.981729999999999</v>
          </cell>
          <cell r="G315">
            <v>61.320680000000003</v>
          </cell>
          <cell r="H315">
            <v>66.799580000000006</v>
          </cell>
          <cell r="I315">
            <v>0</v>
          </cell>
          <cell r="J315">
            <v>67.481729999999999</v>
          </cell>
          <cell r="K315">
            <v>67.731729999999999</v>
          </cell>
          <cell r="L315">
            <v>67.981729999999999</v>
          </cell>
          <cell r="M315">
            <v>55.38794</v>
          </cell>
          <cell r="N315">
            <v>54.191339999999997</v>
          </cell>
          <cell r="O315">
            <v>52.034910000000004</v>
          </cell>
          <cell r="P315">
            <v>57.83361</v>
          </cell>
          <cell r="Q315">
            <v>0</v>
          </cell>
          <cell r="R315">
            <v>54.691339999999997</v>
          </cell>
          <cell r="S315">
            <v>55.191339999999997</v>
          </cell>
          <cell r="T315">
            <v>56.691339999999997</v>
          </cell>
          <cell r="U315">
            <v>60.439273333333333</v>
          </cell>
          <cell r="V315">
            <v>59.454990537634401</v>
          </cell>
          <cell r="W315">
            <v>57.027259462365599</v>
          </cell>
          <cell r="X315">
            <v>0</v>
          </cell>
          <cell r="Y315">
            <v>0</v>
          </cell>
          <cell r="Z315">
            <v>61.56789376344085</v>
          </cell>
          <cell r="AA315">
            <v>0</v>
          </cell>
          <cell r="AB315">
            <v>0</v>
          </cell>
          <cell r="AC315">
            <v>5.5266000000000002</v>
          </cell>
          <cell r="AD315">
            <v>5.4157000000000002</v>
          </cell>
          <cell r="AE315">
            <v>5.3841000000000001</v>
          </cell>
          <cell r="AF315">
            <v>5.6691000000000003</v>
          </cell>
          <cell r="AG315">
            <v>5.8274999999999997</v>
          </cell>
          <cell r="AH315">
            <v>5.1623999999999999</v>
          </cell>
          <cell r="AI315">
            <v>5.8433000000000002</v>
          </cell>
          <cell r="AJ315">
            <v>5.6124000000000001</v>
          </cell>
          <cell r="AK315">
            <v>5.7763999999999998</v>
          </cell>
          <cell r="AL315">
            <v>5.5970000000000004</v>
          </cell>
          <cell r="AM315">
            <v>5.8263999999999996</v>
          </cell>
          <cell r="AN315">
            <v>5.5945999999999998</v>
          </cell>
          <cell r="AO315">
            <v>5.5307626728758095</v>
          </cell>
          <cell r="AP315">
            <v>5.6231151902478826</v>
          </cell>
          <cell r="AQ315">
            <v>5.4836531645569613</v>
          </cell>
          <cell r="AR315">
            <v>5.6417319402223818</v>
          </cell>
          <cell r="AS315">
            <v>6.0820075110608087</v>
          </cell>
          <cell r="AT315">
            <v>5.6080280971411005</v>
          </cell>
          <cell r="AU315">
            <v>5.6281516326530605</v>
          </cell>
          <cell r="AV315">
            <v>5.3990999999999998</v>
          </cell>
          <cell r="AW315">
            <v>5.5156531645569613</v>
          </cell>
          <cell r="AX315">
            <v>5.5918000000000001</v>
          </cell>
          <cell r="AZ315">
            <v>219</v>
          </cell>
        </row>
        <row r="316">
          <cell r="D316">
            <v>48792</v>
          </cell>
          <cell r="E316">
            <v>65.161460000000005</v>
          </cell>
          <cell r="F316">
            <v>67.014269999999996</v>
          </cell>
          <cell r="G316">
            <v>63.589039999999997</v>
          </cell>
          <cell r="H316">
            <v>65.205439999999996</v>
          </cell>
          <cell r="I316">
            <v>0</v>
          </cell>
          <cell r="J316">
            <v>70.014269999999996</v>
          </cell>
          <cell r="K316">
            <v>70.264269999999996</v>
          </cell>
          <cell r="L316">
            <v>70.764269999999996</v>
          </cell>
          <cell r="M316">
            <v>55.017659999999999</v>
          </cell>
          <cell r="N316">
            <v>54.622390000000003</v>
          </cell>
          <cell r="O316">
            <v>52.60904</v>
          </cell>
          <cell r="P316">
            <v>58.117840000000001</v>
          </cell>
          <cell r="Q316">
            <v>0</v>
          </cell>
          <cell r="R316">
            <v>55.122390000000003</v>
          </cell>
          <cell r="S316">
            <v>55.122390000000003</v>
          </cell>
          <cell r="T316">
            <v>56.872390000000003</v>
          </cell>
          <cell r="U316">
            <v>60.907608387096772</v>
          </cell>
          <cell r="V316">
            <v>61.817675161290332</v>
          </cell>
          <cell r="W316">
            <v>58.984523870967735</v>
          </cell>
          <cell r="X316">
            <v>0</v>
          </cell>
          <cell r="Y316">
            <v>0</v>
          </cell>
          <cell r="Z316">
            <v>63.769288064516125</v>
          </cell>
          <cell r="AA316">
            <v>0</v>
          </cell>
          <cell r="AB316">
            <v>0</v>
          </cell>
          <cell r="AC316">
            <v>5.4949000000000003</v>
          </cell>
          <cell r="AD316">
            <v>5.3365999999999998</v>
          </cell>
          <cell r="AE316">
            <v>5.3524000000000003</v>
          </cell>
          <cell r="AF316">
            <v>5.7008000000000001</v>
          </cell>
          <cell r="AG316">
            <v>5.875</v>
          </cell>
          <cell r="AH316">
            <v>5.194</v>
          </cell>
          <cell r="AI316">
            <v>5.875</v>
          </cell>
          <cell r="AJ316">
            <v>5.5808</v>
          </cell>
          <cell r="AK316">
            <v>5.7445000000000004</v>
          </cell>
          <cell r="AL316">
            <v>5.5651999999999999</v>
          </cell>
          <cell r="AM316">
            <v>5.7945000000000002</v>
          </cell>
          <cell r="AN316">
            <v>5.5628000000000002</v>
          </cell>
          <cell r="AO316">
            <v>5.4989475019570841</v>
          </cell>
          <cell r="AP316">
            <v>5.5907781505661527</v>
          </cell>
          <cell r="AQ316">
            <v>5.4515518987341762</v>
          </cell>
          <cell r="AR316">
            <v>5.6093949005406518</v>
          </cell>
          <cell r="AS316">
            <v>6.1146240353945878</v>
          </cell>
          <cell r="AT316">
            <v>5.5755452607849172</v>
          </cell>
          <cell r="AU316">
            <v>5.5958046938775503</v>
          </cell>
          <cell r="AV316">
            <v>5.3673999999999999</v>
          </cell>
          <cell r="AW316">
            <v>5.4355518987341762</v>
          </cell>
          <cell r="AX316">
            <v>5.5103</v>
          </cell>
          <cell r="AZ316">
            <v>220</v>
          </cell>
        </row>
        <row r="317">
          <cell r="D317">
            <v>48823</v>
          </cell>
          <cell r="E317">
            <v>59.295299999999997</v>
          </cell>
          <cell r="F317">
            <v>59.635809999999999</v>
          </cell>
          <cell r="G317">
            <v>58.704900000000002</v>
          </cell>
          <cell r="H317">
            <v>59.923299999999998</v>
          </cell>
          <cell r="I317">
            <v>0</v>
          </cell>
          <cell r="J317">
            <v>62.135809999999999</v>
          </cell>
          <cell r="K317">
            <v>62.385809999999999</v>
          </cell>
          <cell r="L317">
            <v>62.635809999999999</v>
          </cell>
          <cell r="M317">
            <v>52.817630000000001</v>
          </cell>
          <cell r="N317">
            <v>51.970050000000001</v>
          </cell>
          <cell r="O317">
            <v>51.347729999999999</v>
          </cell>
          <cell r="P317">
            <v>52.134030000000003</v>
          </cell>
          <cell r="Q317">
            <v>0</v>
          </cell>
          <cell r="R317">
            <v>50.470050000000001</v>
          </cell>
          <cell r="S317">
            <v>49.970050000000001</v>
          </cell>
          <cell r="T317">
            <v>53.720050000000001</v>
          </cell>
          <cell r="U317">
            <v>56.416335555555555</v>
          </cell>
          <cell r="V317">
            <v>56.228805555555553</v>
          </cell>
          <cell r="W317">
            <v>55.435046666666665</v>
          </cell>
          <cell r="X317">
            <v>0</v>
          </cell>
          <cell r="Y317">
            <v>0</v>
          </cell>
          <cell r="Z317">
            <v>56.951027777777782</v>
          </cell>
          <cell r="AA317">
            <v>0</v>
          </cell>
          <cell r="AB317">
            <v>0</v>
          </cell>
          <cell r="AC317">
            <v>5.5740999999999996</v>
          </cell>
          <cell r="AD317">
            <v>5.4157000000000002</v>
          </cell>
          <cell r="AE317">
            <v>5.4474</v>
          </cell>
          <cell r="AF317">
            <v>5.6691000000000003</v>
          </cell>
          <cell r="AG317">
            <v>5.8274999999999997</v>
          </cell>
          <cell r="AH317">
            <v>5.1782000000000004</v>
          </cell>
          <cell r="AI317">
            <v>5.8590999999999998</v>
          </cell>
          <cell r="AJ317">
            <v>5.6600999999999999</v>
          </cell>
          <cell r="AK317">
            <v>5.8239000000000001</v>
          </cell>
          <cell r="AL317">
            <v>5.6444999999999999</v>
          </cell>
          <cell r="AM317">
            <v>5.8738999999999999</v>
          </cell>
          <cell r="AN317">
            <v>5.6421000000000001</v>
          </cell>
          <cell r="AO317">
            <v>5.5784352475962979</v>
          </cell>
          <cell r="AP317">
            <v>5.6715697449760274</v>
          </cell>
          <cell r="AQ317">
            <v>5.5477544303797455</v>
          </cell>
          <cell r="AR317">
            <v>5.6901864949505256</v>
          </cell>
          <cell r="AS317">
            <v>6.0820075110608087</v>
          </cell>
          <cell r="AT317">
            <v>5.651577641151758</v>
          </cell>
          <cell r="AU317">
            <v>5.6766210204081631</v>
          </cell>
          <cell r="AV317">
            <v>5.4623999999999997</v>
          </cell>
          <cell r="AW317">
            <v>5.5156531645569613</v>
          </cell>
          <cell r="AX317">
            <v>5.5909000000000004</v>
          </cell>
          <cell r="AZ317">
            <v>221</v>
          </cell>
        </row>
        <row r="318">
          <cell r="D318">
            <v>48853</v>
          </cell>
          <cell r="E318">
            <v>57.258769999999998</v>
          </cell>
          <cell r="F318">
            <v>52.99335</v>
          </cell>
          <cell r="G318">
            <v>54.934530000000002</v>
          </cell>
          <cell r="H318">
            <v>58.378230000000002</v>
          </cell>
          <cell r="I318">
            <v>0</v>
          </cell>
          <cell r="J318">
            <v>52.49335</v>
          </cell>
          <cell r="K318">
            <v>52.99335</v>
          </cell>
          <cell r="L318">
            <v>54.99335</v>
          </cell>
          <cell r="M318">
            <v>51.19453</v>
          </cell>
          <cell r="N318">
            <v>47.914180000000002</v>
          </cell>
          <cell r="O318">
            <v>48.813090000000003</v>
          </cell>
          <cell r="P318">
            <v>53.27899</v>
          </cell>
          <cell r="Q318">
            <v>0</v>
          </cell>
          <cell r="R318">
            <v>47.414180000000002</v>
          </cell>
          <cell r="S318">
            <v>45.914180000000002</v>
          </cell>
          <cell r="T318">
            <v>49.664180000000002</v>
          </cell>
          <cell r="U318">
            <v>54.585287849462361</v>
          </cell>
          <cell r="V318">
            <v>50.754146021505377</v>
          </cell>
          <cell r="W318">
            <v>52.235830645161293</v>
          </cell>
          <cell r="X318">
            <v>0</v>
          </cell>
          <cell r="Y318">
            <v>0</v>
          </cell>
          <cell r="Z318">
            <v>50.254146021505385</v>
          </cell>
          <cell r="AA318">
            <v>0</v>
          </cell>
          <cell r="AB318">
            <v>0</v>
          </cell>
          <cell r="AC318">
            <v>5.8274999999999997</v>
          </cell>
          <cell r="AD318">
            <v>5.8274999999999997</v>
          </cell>
          <cell r="AE318">
            <v>5.7165999999999997</v>
          </cell>
          <cell r="AF318">
            <v>5.7165999999999997</v>
          </cell>
          <cell r="AG318">
            <v>5.8590999999999998</v>
          </cell>
          <cell r="AH318">
            <v>5.2099000000000002</v>
          </cell>
          <cell r="AI318">
            <v>5.97</v>
          </cell>
          <cell r="AJ318">
            <v>5.9142000000000001</v>
          </cell>
          <cell r="AK318">
            <v>6.0781999999999998</v>
          </cell>
          <cell r="AL318">
            <v>5.8982000000000001</v>
          </cell>
          <cell r="AM318">
            <v>6.1281999999999996</v>
          </cell>
          <cell r="AN318">
            <v>5.8959000000000001</v>
          </cell>
          <cell r="AO318">
            <v>5.8327558883157025</v>
          </cell>
          <cell r="AP318">
            <v>5.9300620432520654</v>
          </cell>
          <cell r="AQ318">
            <v>5.8203620253164541</v>
          </cell>
          <cell r="AR318">
            <v>5.9486787932265637</v>
          </cell>
          <cell r="AS318">
            <v>6.1308808519394997</v>
          </cell>
          <cell r="AT318">
            <v>5.9163588687365518</v>
          </cell>
          <cell r="AU318">
            <v>5.935192448979592</v>
          </cell>
          <cell r="AV318">
            <v>5.7316000000000003</v>
          </cell>
          <cell r="AW318">
            <v>5.9326658227848084</v>
          </cell>
          <cell r="AX318">
            <v>6.0133999999999999</v>
          </cell>
          <cell r="AZ318">
            <v>222</v>
          </cell>
        </row>
        <row r="319">
          <cell r="D319">
            <v>48884</v>
          </cell>
          <cell r="E319">
            <v>59.001829999999998</v>
          </cell>
          <cell r="F319">
            <v>53.021900000000002</v>
          </cell>
          <cell r="G319">
            <v>56.186619999999998</v>
          </cell>
          <cell r="H319">
            <v>59.73912</v>
          </cell>
          <cell r="I319">
            <v>0</v>
          </cell>
          <cell r="J319">
            <v>52.521900000000002</v>
          </cell>
          <cell r="K319">
            <v>51.521900000000002</v>
          </cell>
          <cell r="L319">
            <v>55.021900000000002</v>
          </cell>
          <cell r="M319">
            <v>53.333440000000003</v>
          </cell>
          <cell r="N319">
            <v>48.66422</v>
          </cell>
          <cell r="O319">
            <v>50.419980000000002</v>
          </cell>
          <cell r="P319">
            <v>52.384079999999997</v>
          </cell>
          <cell r="Q319">
            <v>0</v>
          </cell>
          <cell r="R319">
            <v>48.16422</v>
          </cell>
          <cell r="S319">
            <v>47.16422</v>
          </cell>
          <cell r="T319">
            <v>50.41422</v>
          </cell>
          <cell r="U319">
            <v>56.478177864077679</v>
          </cell>
          <cell r="V319">
            <v>51.081795589459084</v>
          </cell>
          <cell r="W319">
            <v>53.619225492371704</v>
          </cell>
          <cell r="X319">
            <v>0</v>
          </cell>
          <cell r="Y319">
            <v>0</v>
          </cell>
          <cell r="Z319">
            <v>50.581795589459084</v>
          </cell>
          <cell r="AA319">
            <v>0</v>
          </cell>
          <cell r="AB319">
            <v>0</v>
          </cell>
          <cell r="AC319">
            <v>6.0332999999999997</v>
          </cell>
          <cell r="AD319">
            <v>6.2392000000000003</v>
          </cell>
          <cell r="AE319">
            <v>6.0175000000000001</v>
          </cell>
          <cell r="AF319">
            <v>5.9382999999999999</v>
          </cell>
          <cell r="AG319">
            <v>5.9858000000000002</v>
          </cell>
          <cell r="AH319">
            <v>5.3365999999999998</v>
          </cell>
          <cell r="AI319">
            <v>6.2074999999999996</v>
          </cell>
          <cell r="AJ319">
            <v>6.1262999999999996</v>
          </cell>
          <cell r="AK319">
            <v>6.2934000000000001</v>
          </cell>
          <cell r="AL319">
            <v>6.1069000000000004</v>
          </cell>
          <cell r="AM319">
            <v>6.3433999999999999</v>
          </cell>
          <cell r="AN319">
            <v>6.1058000000000003</v>
          </cell>
          <cell r="AO319">
            <v>6.0393035909994177</v>
          </cell>
          <cell r="AP319">
            <v>6.1399977772110574</v>
          </cell>
          <cell r="AQ319">
            <v>6.1250708860759477</v>
          </cell>
          <cell r="AR319">
            <v>6.1586145271855557</v>
          </cell>
          <cell r="AS319">
            <v>6.3589907397880436</v>
          </cell>
          <cell r="AT319">
            <v>6.1067472281996107</v>
          </cell>
          <cell r="AU319">
            <v>6.1451924489795919</v>
          </cell>
          <cell r="AV319">
            <v>6.0324999999999998</v>
          </cell>
          <cell r="AW319">
            <v>6.3495772151898722</v>
          </cell>
          <cell r="AX319">
            <v>6.4595000000000002</v>
          </cell>
          <cell r="AZ319">
            <v>223</v>
          </cell>
        </row>
        <row r="320">
          <cell r="D320">
            <v>48914</v>
          </cell>
          <cell r="E320">
            <v>59.869819999999997</v>
          </cell>
          <cell r="F320">
            <v>55.431980000000003</v>
          </cell>
          <cell r="G320">
            <v>57.676279999999998</v>
          </cell>
          <cell r="H320">
            <v>61.000079999999997</v>
          </cell>
          <cell r="I320">
            <v>0</v>
          </cell>
          <cell r="J320">
            <v>54.931980000000003</v>
          </cell>
          <cell r="K320">
            <v>53.431980000000003</v>
          </cell>
          <cell r="L320">
            <v>57.431980000000003</v>
          </cell>
          <cell r="M320">
            <v>55.46275</v>
          </cell>
          <cell r="N320">
            <v>52.121870000000001</v>
          </cell>
          <cell r="O320">
            <v>52.446489999999997</v>
          </cell>
          <cell r="P320">
            <v>56.422690000000003</v>
          </cell>
          <cell r="Q320">
            <v>0</v>
          </cell>
          <cell r="R320">
            <v>51.621870000000001</v>
          </cell>
          <cell r="S320">
            <v>50.121870000000001</v>
          </cell>
          <cell r="T320">
            <v>53.371870000000001</v>
          </cell>
          <cell r="U320">
            <v>57.926918172043003</v>
          </cell>
          <cell r="V320">
            <v>53.972684193548382</v>
          </cell>
          <cell r="W320">
            <v>55.370673655913976</v>
          </cell>
          <cell r="X320">
            <v>0</v>
          </cell>
          <cell r="Y320">
            <v>0</v>
          </cell>
          <cell r="Z320">
            <v>53.472684193548389</v>
          </cell>
          <cell r="AA320">
            <v>0</v>
          </cell>
          <cell r="AB320">
            <v>0</v>
          </cell>
          <cell r="AC320">
            <v>6.3658999999999999</v>
          </cell>
          <cell r="AD320">
            <v>6.6984000000000004</v>
          </cell>
          <cell r="AE320">
            <v>6.3817000000000004</v>
          </cell>
          <cell r="AF320">
            <v>6.2866999999999997</v>
          </cell>
          <cell r="AG320">
            <v>6.3342000000000001</v>
          </cell>
          <cell r="AH320">
            <v>5.7165999999999997</v>
          </cell>
          <cell r="AI320">
            <v>6.6192000000000002</v>
          </cell>
          <cell r="AJ320">
            <v>6.4627999999999997</v>
          </cell>
          <cell r="AK320">
            <v>6.6315999999999997</v>
          </cell>
          <cell r="AL320">
            <v>6.4412000000000003</v>
          </cell>
          <cell r="AM320">
            <v>6.6816000000000004</v>
          </cell>
          <cell r="AN320">
            <v>6.4409000000000001</v>
          </cell>
          <cell r="AO320">
            <v>6.373111977358036</v>
          </cell>
          <cell r="AP320">
            <v>6.4792816698969702</v>
          </cell>
          <cell r="AQ320">
            <v>6.4938810126582265</v>
          </cell>
          <cell r="AR320">
            <v>6.4978984198714684</v>
          </cell>
          <cell r="AS320">
            <v>6.7174638337277495</v>
          </cell>
          <cell r="AT320">
            <v>6.450122574034225</v>
          </cell>
          <cell r="AU320">
            <v>6.4845802040816327</v>
          </cell>
          <cell r="AV320">
            <v>6.3967000000000001</v>
          </cell>
          <cell r="AW320">
            <v>6.8145898734177202</v>
          </cell>
          <cell r="AX320">
            <v>6.9394999999999998</v>
          </cell>
          <cell r="AZ320">
            <v>224</v>
          </cell>
        </row>
        <row r="321">
          <cell r="D321">
            <v>48945</v>
          </cell>
          <cell r="E321">
            <v>60.523910000000001</v>
          </cell>
          <cell r="F321">
            <v>56.295299999999997</v>
          </cell>
          <cell r="G321">
            <v>59.275590000000001</v>
          </cell>
          <cell r="H321">
            <v>62.586089999999999</v>
          </cell>
          <cell r="I321">
            <v>0</v>
          </cell>
          <cell r="J321">
            <v>55.795299999999997</v>
          </cell>
          <cell r="K321">
            <v>54.295299999999997</v>
          </cell>
          <cell r="L321">
            <v>58.295299999999997</v>
          </cell>
          <cell r="M321">
            <v>55.559370000000001</v>
          </cell>
          <cell r="N321">
            <v>52.48695</v>
          </cell>
          <cell r="O321">
            <v>53.386139999999997</v>
          </cell>
          <cell r="P321">
            <v>57.314540000000001</v>
          </cell>
          <cell r="Q321">
            <v>0</v>
          </cell>
          <cell r="R321">
            <v>51.98695</v>
          </cell>
          <cell r="S321">
            <v>50.48695</v>
          </cell>
          <cell r="T321">
            <v>54.48695</v>
          </cell>
          <cell r="U321">
            <v>58.228477526881719</v>
          </cell>
          <cell r="V321">
            <v>54.534449999999993</v>
          </cell>
          <cell r="W321">
            <v>56.552510967741938</v>
          </cell>
          <cell r="X321">
            <v>0</v>
          </cell>
          <cell r="Y321">
            <v>0</v>
          </cell>
          <cell r="Z321">
            <v>54.034450000000007</v>
          </cell>
          <cell r="AA321">
            <v>0</v>
          </cell>
          <cell r="AB321">
            <v>0</v>
          </cell>
          <cell r="AC321">
            <v>6.4600999999999997</v>
          </cell>
          <cell r="AD321">
            <v>6.6386000000000003</v>
          </cell>
          <cell r="AE321">
            <v>6.4763000000000002</v>
          </cell>
          <cell r="AF321">
            <v>6.3788999999999998</v>
          </cell>
          <cell r="AG321">
            <v>6.3788999999999998</v>
          </cell>
          <cell r="AH321">
            <v>5.7458999999999998</v>
          </cell>
          <cell r="AI321">
            <v>6.7035999999999998</v>
          </cell>
          <cell r="AJ321">
            <v>6.5560999999999998</v>
          </cell>
          <cell r="AK321">
            <v>6.7263000000000002</v>
          </cell>
          <cell r="AL321">
            <v>6.5354999999999999</v>
          </cell>
          <cell r="AM321">
            <v>6.7763</v>
          </cell>
          <cell r="AN321">
            <v>6.5353000000000003</v>
          </cell>
          <cell r="AO321">
            <v>6.4676542202774039</v>
          </cell>
          <cell r="AP321">
            <v>6.5753747026420486</v>
          </cell>
          <cell r="AQ321">
            <v>6.5896784810126574</v>
          </cell>
          <cell r="AR321">
            <v>6.593991452616546</v>
          </cell>
          <cell r="AS321">
            <v>6.8123295606543879</v>
          </cell>
          <cell r="AT321">
            <v>6.544087119581925</v>
          </cell>
          <cell r="AU321">
            <v>6.5807026530612243</v>
          </cell>
          <cell r="AV321">
            <v>6.4912999999999998</v>
          </cell>
          <cell r="AW321">
            <v>6.7540329113924038</v>
          </cell>
          <cell r="AX321">
            <v>6.8677999999999999</v>
          </cell>
          <cell r="AZ321">
            <v>225</v>
          </cell>
        </row>
        <row r="322">
          <cell r="D322">
            <v>48976</v>
          </cell>
          <cell r="E322">
            <v>58.860259999999997</v>
          </cell>
          <cell r="F322">
            <v>55.635730000000002</v>
          </cell>
          <cell r="G322">
            <v>59.882269999999998</v>
          </cell>
          <cell r="H322">
            <v>63.340670000000003</v>
          </cell>
          <cell r="I322">
            <v>0</v>
          </cell>
          <cell r="J322">
            <v>55.635730000000002</v>
          </cell>
          <cell r="K322">
            <v>53.635730000000002</v>
          </cell>
          <cell r="L322">
            <v>57.635730000000002</v>
          </cell>
          <cell r="M322">
            <v>55.755249999999997</v>
          </cell>
          <cell r="N322">
            <v>52.0867</v>
          </cell>
          <cell r="O322">
            <v>55.00544</v>
          </cell>
          <cell r="P322">
            <v>58.574240000000003</v>
          </cell>
          <cell r="Q322">
            <v>0</v>
          </cell>
          <cell r="R322">
            <v>51.5867</v>
          </cell>
          <cell r="S322">
            <v>50.0867</v>
          </cell>
          <cell r="T322">
            <v>53.8367</v>
          </cell>
          <cell r="U322">
            <v>57.52954142857142</v>
          </cell>
          <cell r="V322">
            <v>54.114717142857145</v>
          </cell>
          <cell r="W322">
            <v>57.792199999999994</v>
          </cell>
          <cell r="X322">
            <v>0</v>
          </cell>
          <cell r="Y322">
            <v>0</v>
          </cell>
          <cell r="Z322">
            <v>53.90043142857143</v>
          </cell>
          <cell r="AA322">
            <v>0</v>
          </cell>
          <cell r="AB322">
            <v>0</v>
          </cell>
          <cell r="AC322">
            <v>6.4276</v>
          </cell>
          <cell r="AD322">
            <v>6.4439000000000002</v>
          </cell>
          <cell r="AE322">
            <v>6.4439000000000002</v>
          </cell>
          <cell r="AF322">
            <v>6.3301999999999996</v>
          </cell>
          <cell r="AG322">
            <v>6.4114000000000004</v>
          </cell>
          <cell r="AH322">
            <v>5.7784000000000004</v>
          </cell>
          <cell r="AI322">
            <v>6.6062000000000003</v>
          </cell>
          <cell r="AJ322">
            <v>6.5259</v>
          </cell>
          <cell r="AK322">
            <v>6.6970000000000001</v>
          </cell>
          <cell r="AL322">
            <v>6.5039999999999996</v>
          </cell>
          <cell r="AM322">
            <v>6.7469999999999999</v>
          </cell>
          <cell r="AN322">
            <v>6.5042999999999997</v>
          </cell>
          <cell r="AO322">
            <v>6.4350361428370704</v>
          </cell>
          <cell r="AP322">
            <v>6.5422215862491075</v>
          </cell>
          <cell r="AQ322">
            <v>6.556868354430379</v>
          </cell>
          <cell r="AR322">
            <v>6.5608383362236058</v>
          </cell>
          <cell r="AS322">
            <v>6.7622215248482354</v>
          </cell>
          <cell r="AT322">
            <v>6.5312784301670259</v>
          </cell>
          <cell r="AU322">
            <v>6.5475393877551022</v>
          </cell>
          <cell r="AV322">
            <v>6.4588999999999999</v>
          </cell>
          <cell r="AW322">
            <v>6.556868354430379</v>
          </cell>
          <cell r="AX322">
            <v>6.6626000000000003</v>
          </cell>
          <cell r="AZ322">
            <v>226</v>
          </cell>
        </row>
        <row r="323">
          <cell r="D323">
            <v>49004</v>
          </cell>
          <cell r="E323">
            <v>55.986240000000002</v>
          </cell>
          <cell r="F323">
            <v>50.902929999999998</v>
          </cell>
          <cell r="G323">
            <v>53.137869999999999</v>
          </cell>
          <cell r="H323">
            <v>56.482770000000002</v>
          </cell>
          <cell r="I323">
            <v>0</v>
          </cell>
          <cell r="J323">
            <v>50.902929999999998</v>
          </cell>
          <cell r="K323">
            <v>48.902929999999998</v>
          </cell>
          <cell r="L323">
            <v>52.902929999999998</v>
          </cell>
          <cell r="M323">
            <v>54.522620000000003</v>
          </cell>
          <cell r="N323">
            <v>48.956800000000001</v>
          </cell>
          <cell r="O323">
            <v>51.113779999999998</v>
          </cell>
          <cell r="P323">
            <v>54.922879999999999</v>
          </cell>
          <cell r="Q323">
            <v>0</v>
          </cell>
          <cell r="R323">
            <v>48.456800000000001</v>
          </cell>
          <cell r="S323">
            <v>46.956800000000001</v>
          </cell>
          <cell r="T323">
            <v>50.956800000000001</v>
          </cell>
          <cell r="U323">
            <v>55.373607671601611</v>
          </cell>
          <cell r="V323">
            <v>50.088331843876176</v>
          </cell>
          <cell r="W323">
            <v>52.290639865410498</v>
          </cell>
          <cell r="X323">
            <v>0</v>
          </cell>
          <cell r="Y323">
            <v>0</v>
          </cell>
          <cell r="Z323">
            <v>49.879045168236871</v>
          </cell>
          <cell r="AA323">
            <v>0</v>
          </cell>
          <cell r="AB323">
            <v>0</v>
          </cell>
          <cell r="AC323">
            <v>6.1841999999999997</v>
          </cell>
          <cell r="AD323">
            <v>6.0705</v>
          </cell>
          <cell r="AE323">
            <v>6.1516999999999999</v>
          </cell>
          <cell r="AF323">
            <v>6.0542999999999996</v>
          </cell>
          <cell r="AG323">
            <v>6.1679000000000004</v>
          </cell>
          <cell r="AH323">
            <v>5.5023999999999997</v>
          </cell>
          <cell r="AI323">
            <v>6.2328999999999999</v>
          </cell>
          <cell r="AJ323">
            <v>6.2760999999999996</v>
          </cell>
          <cell r="AK323">
            <v>6.4442000000000004</v>
          </cell>
          <cell r="AL323">
            <v>6.2576999999999998</v>
          </cell>
          <cell r="AM323">
            <v>6.4942000000000002</v>
          </cell>
          <cell r="AN323">
            <v>6.2567000000000004</v>
          </cell>
          <cell r="AO323">
            <v>6.1907518336377683</v>
          </cell>
          <cell r="AP323">
            <v>6.293930246863205</v>
          </cell>
          <cell r="AQ323">
            <v>6.2609696202531628</v>
          </cell>
          <cell r="AR323">
            <v>6.3125469968377024</v>
          </cell>
          <cell r="AS323">
            <v>6.4783445827760051</v>
          </cell>
          <cell r="AT323">
            <v>6.2741824162311719</v>
          </cell>
          <cell r="AU323">
            <v>6.2991720408163259</v>
          </cell>
          <cell r="AV323">
            <v>6.1666999999999996</v>
          </cell>
          <cell r="AW323">
            <v>6.1787417721518976</v>
          </cell>
          <cell r="AX323">
            <v>6.2843999999999998</v>
          </cell>
          <cell r="AZ323">
            <v>227</v>
          </cell>
        </row>
        <row r="324">
          <cell r="D324">
            <v>49035</v>
          </cell>
          <cell r="E324">
            <v>52.429839999999999</v>
          </cell>
          <cell r="F324">
            <v>48.692810000000001</v>
          </cell>
          <cell r="G324">
            <v>49.067549999999997</v>
          </cell>
          <cell r="H324">
            <v>49.760950000000001</v>
          </cell>
          <cell r="I324">
            <v>0</v>
          </cell>
          <cell r="J324">
            <v>47.192810000000001</v>
          </cell>
          <cell r="K324">
            <v>46.692810000000001</v>
          </cell>
          <cell r="L324">
            <v>50.692810000000001</v>
          </cell>
          <cell r="M324">
            <v>50.378729999999997</v>
          </cell>
          <cell r="N324">
            <v>47.791679999999999</v>
          </cell>
          <cell r="O324">
            <v>47.009790000000002</v>
          </cell>
          <cell r="P324">
            <v>53.018990000000002</v>
          </cell>
          <cell r="Q324">
            <v>0</v>
          </cell>
          <cell r="R324">
            <v>47.041679999999999</v>
          </cell>
          <cell r="S324">
            <v>45.791679999999999</v>
          </cell>
          <cell r="T324">
            <v>49.791679999999999</v>
          </cell>
          <cell r="U324">
            <v>51.518235555555556</v>
          </cell>
          <cell r="V324">
            <v>48.292307777777786</v>
          </cell>
          <cell r="W324">
            <v>48.152990000000003</v>
          </cell>
          <cell r="X324">
            <v>0</v>
          </cell>
          <cell r="Y324">
            <v>0</v>
          </cell>
          <cell r="Z324">
            <v>47.125641111111115</v>
          </cell>
          <cell r="AA324">
            <v>0</v>
          </cell>
          <cell r="AB324">
            <v>0</v>
          </cell>
          <cell r="AC324">
            <v>5.7134</v>
          </cell>
          <cell r="AD324">
            <v>5.4375</v>
          </cell>
          <cell r="AE324">
            <v>5.6322999999999999</v>
          </cell>
          <cell r="AF324">
            <v>5.7297000000000002</v>
          </cell>
          <cell r="AG324">
            <v>5.8920000000000003</v>
          </cell>
          <cell r="AH324">
            <v>5.194</v>
          </cell>
          <cell r="AI324">
            <v>5.8920000000000003</v>
          </cell>
          <cell r="AJ324">
            <v>5.7968999999999999</v>
          </cell>
          <cell r="AK324">
            <v>5.9604999999999997</v>
          </cell>
          <cell r="AL324">
            <v>5.7830000000000004</v>
          </cell>
          <cell r="AM324">
            <v>6.0105000000000004</v>
          </cell>
          <cell r="AN324">
            <v>5.7801999999999998</v>
          </cell>
          <cell r="AO324">
            <v>5.7182413456713306</v>
          </cell>
          <cell r="AP324">
            <v>5.8136691023156182</v>
          </cell>
          <cell r="AQ324">
            <v>5.7349949367088593</v>
          </cell>
          <cell r="AR324">
            <v>5.8322858522901155</v>
          </cell>
          <cell r="AS324">
            <v>6.1443596048976232</v>
          </cell>
          <cell r="AT324">
            <v>5.7968794138743736</v>
          </cell>
          <cell r="AU324">
            <v>5.8187638775510209</v>
          </cell>
          <cell r="AV324">
            <v>5.6473000000000004</v>
          </cell>
          <cell r="AW324">
            <v>5.5377291139240494</v>
          </cell>
          <cell r="AX324">
            <v>5.5993000000000004</v>
          </cell>
          <cell r="AZ324">
            <v>228</v>
          </cell>
        </row>
        <row r="325">
          <cell r="D325">
            <v>49065</v>
          </cell>
          <cell r="E325">
            <v>48.959789999999998</v>
          </cell>
          <cell r="F325">
            <v>51.6252</v>
          </cell>
          <cell r="G325">
            <v>45.545340000000003</v>
          </cell>
          <cell r="H325">
            <v>49.971440000000001</v>
          </cell>
          <cell r="I325">
            <v>0</v>
          </cell>
          <cell r="J325">
            <v>51.6252</v>
          </cell>
          <cell r="K325">
            <v>50.1252</v>
          </cell>
          <cell r="L325">
            <v>53.1252</v>
          </cell>
          <cell r="M325">
            <v>43.02814</v>
          </cell>
          <cell r="N325">
            <v>49.254449999999999</v>
          </cell>
          <cell r="O325">
            <v>39.695999999999998</v>
          </cell>
          <cell r="P325">
            <v>45.870800000000003</v>
          </cell>
          <cell r="Q325">
            <v>0</v>
          </cell>
          <cell r="R325">
            <v>49.254449999999999</v>
          </cell>
          <cell r="S325">
            <v>47.254449999999999</v>
          </cell>
          <cell r="T325">
            <v>50.754449999999999</v>
          </cell>
          <cell r="U325">
            <v>46.34476150537634</v>
          </cell>
          <cell r="V325">
            <v>50.580030645161294</v>
          </cell>
          <cell r="W325">
            <v>42.96659870967742</v>
          </cell>
          <cell r="X325">
            <v>0</v>
          </cell>
          <cell r="Y325">
            <v>0</v>
          </cell>
          <cell r="Z325">
            <v>50.580030645161287</v>
          </cell>
          <cell r="AA325">
            <v>0</v>
          </cell>
          <cell r="AB325">
            <v>0</v>
          </cell>
          <cell r="AC325">
            <v>5.6647999999999996</v>
          </cell>
          <cell r="AD325">
            <v>5.4375</v>
          </cell>
          <cell r="AE325">
            <v>5.5835999999999997</v>
          </cell>
          <cell r="AF325">
            <v>5.7297000000000002</v>
          </cell>
          <cell r="AG325">
            <v>5.9245000000000001</v>
          </cell>
          <cell r="AH325">
            <v>5.2264999999999997</v>
          </cell>
          <cell r="AI325">
            <v>5.8757999999999999</v>
          </cell>
          <cell r="AJ325">
            <v>5.7476000000000003</v>
          </cell>
          <cell r="AK325">
            <v>5.9107000000000003</v>
          </cell>
          <cell r="AL325">
            <v>5.734</v>
          </cell>
          <cell r="AM325">
            <v>5.9607000000000001</v>
          </cell>
          <cell r="AN325">
            <v>5.7309999999999999</v>
          </cell>
          <cell r="AO325">
            <v>5.6694647744836306</v>
          </cell>
          <cell r="AP325">
            <v>5.7640924421095585</v>
          </cell>
          <cell r="AQ325">
            <v>5.6856784810126566</v>
          </cell>
          <cell r="AR325">
            <v>5.7827091920840559</v>
          </cell>
          <cell r="AS325">
            <v>6.1443596048976232</v>
          </cell>
          <cell r="AT325">
            <v>5.7496409673122253</v>
          </cell>
          <cell r="AU325">
            <v>5.7691720408163265</v>
          </cell>
          <cell r="AV325">
            <v>5.5986000000000002</v>
          </cell>
          <cell r="AW325">
            <v>5.5377291139240494</v>
          </cell>
          <cell r="AX325">
            <v>5.5987999999999998</v>
          </cell>
          <cell r="AZ325">
            <v>229</v>
          </cell>
        </row>
        <row r="326">
          <cell r="D326">
            <v>49096</v>
          </cell>
          <cell r="E326">
            <v>53.566119999999998</v>
          </cell>
          <cell r="F326">
            <v>55.27657</v>
          </cell>
          <cell r="G326">
            <v>50.141500000000001</v>
          </cell>
          <cell r="H326">
            <v>55.979500000000002</v>
          </cell>
          <cell r="I326">
            <v>0</v>
          </cell>
          <cell r="J326">
            <v>54.52657</v>
          </cell>
          <cell r="K326">
            <v>53.52657</v>
          </cell>
          <cell r="L326">
            <v>57.77657</v>
          </cell>
          <cell r="M326">
            <v>42.494210000000002</v>
          </cell>
          <cell r="N326">
            <v>46.75938</v>
          </cell>
          <cell r="O326">
            <v>39.206870000000002</v>
          </cell>
          <cell r="P326">
            <v>46.335369999999998</v>
          </cell>
          <cell r="Q326">
            <v>0</v>
          </cell>
          <cell r="R326">
            <v>46.25938</v>
          </cell>
          <cell r="S326">
            <v>45.25938</v>
          </cell>
          <cell r="T326">
            <v>48.75938</v>
          </cell>
          <cell r="U326">
            <v>48.891313555555556</v>
          </cell>
          <cell r="V326">
            <v>51.680423111111111</v>
          </cell>
          <cell r="W326">
            <v>45.524656222222227</v>
          </cell>
          <cell r="X326">
            <v>0</v>
          </cell>
          <cell r="Y326">
            <v>0</v>
          </cell>
          <cell r="Z326">
            <v>51.035978666666665</v>
          </cell>
          <cell r="AA326">
            <v>0</v>
          </cell>
          <cell r="AB326">
            <v>0</v>
          </cell>
          <cell r="AC326">
            <v>5.681</v>
          </cell>
          <cell r="AD326">
            <v>5.5510999999999999</v>
          </cell>
          <cell r="AE326">
            <v>5.5998000000000001</v>
          </cell>
          <cell r="AF326">
            <v>5.7134</v>
          </cell>
          <cell r="AG326">
            <v>5.9245000000000001</v>
          </cell>
          <cell r="AH326">
            <v>5.2264999999999997</v>
          </cell>
          <cell r="AI326">
            <v>5.8920000000000003</v>
          </cell>
          <cell r="AJ326">
            <v>5.7644000000000002</v>
          </cell>
          <cell r="AK326">
            <v>5.9278000000000004</v>
          </cell>
          <cell r="AL326">
            <v>5.7504999999999997</v>
          </cell>
          <cell r="AM326">
            <v>5.9778000000000002</v>
          </cell>
          <cell r="AN326">
            <v>5.7477</v>
          </cell>
          <cell r="AO326">
            <v>5.685723631546197</v>
          </cell>
          <cell r="AP326">
            <v>5.7806179955115784</v>
          </cell>
          <cell r="AQ326">
            <v>5.7020835443037967</v>
          </cell>
          <cell r="AR326">
            <v>5.7992347454860758</v>
          </cell>
          <cell r="AS326">
            <v>6.1275883321329356</v>
          </cell>
          <cell r="AT326">
            <v>5.7636792909109547</v>
          </cell>
          <cell r="AU326">
            <v>5.7857026530612243</v>
          </cell>
          <cell r="AV326">
            <v>5.6147999999999998</v>
          </cell>
          <cell r="AW326">
            <v>5.652767088607594</v>
          </cell>
          <cell r="AX326">
            <v>5.7134</v>
          </cell>
          <cell r="AZ326">
            <v>230</v>
          </cell>
        </row>
        <row r="327">
          <cell r="D327">
            <v>49126</v>
          </cell>
          <cell r="E327">
            <v>67.578739999999996</v>
          </cell>
          <cell r="F327">
            <v>66.202200000000005</v>
          </cell>
          <cell r="G327">
            <v>63.849339999999998</v>
          </cell>
          <cell r="H327">
            <v>69.328239999999994</v>
          </cell>
          <cell r="I327">
            <v>0</v>
          </cell>
          <cell r="J327">
            <v>69.702200000000005</v>
          </cell>
          <cell r="K327">
            <v>69.952200000000005</v>
          </cell>
          <cell r="L327">
            <v>70.202200000000005</v>
          </cell>
          <cell r="M327">
            <v>57.52073</v>
          </cell>
          <cell r="N327">
            <v>55.86497</v>
          </cell>
          <cell r="O327">
            <v>54.034829999999999</v>
          </cell>
          <cell r="P327">
            <v>59.833530000000003</v>
          </cell>
          <cell r="Q327">
            <v>0</v>
          </cell>
          <cell r="R327">
            <v>56.36497</v>
          </cell>
          <cell r="S327">
            <v>56.86497</v>
          </cell>
          <cell r="T327">
            <v>58.36497</v>
          </cell>
          <cell r="U327">
            <v>62.928262258064521</v>
          </cell>
          <cell r="V327">
            <v>61.422620537634401</v>
          </cell>
          <cell r="W327">
            <v>59.311448279569895</v>
          </cell>
          <cell r="X327">
            <v>0</v>
          </cell>
          <cell r="Y327">
            <v>0</v>
          </cell>
          <cell r="Z327">
            <v>63.535523763440857</v>
          </cell>
          <cell r="AA327">
            <v>0</v>
          </cell>
          <cell r="AB327">
            <v>0</v>
          </cell>
          <cell r="AC327">
            <v>5.8108000000000004</v>
          </cell>
          <cell r="AD327">
            <v>5.681</v>
          </cell>
          <cell r="AE327">
            <v>5.6485000000000003</v>
          </cell>
          <cell r="AF327">
            <v>5.9245000000000001</v>
          </cell>
          <cell r="AG327">
            <v>6.0705</v>
          </cell>
          <cell r="AH327">
            <v>5.4212999999999996</v>
          </cell>
          <cell r="AI327">
            <v>6.1029999999999998</v>
          </cell>
          <cell r="AJ327">
            <v>5.8967000000000001</v>
          </cell>
          <cell r="AK327">
            <v>6.0606999999999998</v>
          </cell>
          <cell r="AL327">
            <v>5.8811999999999998</v>
          </cell>
          <cell r="AM327">
            <v>6.1106999999999996</v>
          </cell>
          <cell r="AN327">
            <v>5.8788</v>
          </cell>
          <cell r="AO327">
            <v>5.8159952146771303</v>
          </cell>
          <cell r="AP327">
            <v>5.9130264419055392</v>
          </cell>
          <cell r="AQ327">
            <v>5.7513999999999994</v>
          </cell>
          <cell r="AR327">
            <v>5.9316431918800374</v>
          </cell>
          <cell r="AS327">
            <v>6.3447917481222351</v>
          </cell>
          <cell r="AT327">
            <v>5.8992464596782463</v>
          </cell>
          <cell r="AU327">
            <v>5.9181516326530605</v>
          </cell>
          <cell r="AV327">
            <v>5.6635</v>
          </cell>
          <cell r="AW327">
            <v>5.784311392405062</v>
          </cell>
          <cell r="AX327">
            <v>5.8571</v>
          </cell>
          <cell r="AZ327">
            <v>231</v>
          </cell>
        </row>
        <row r="328">
          <cell r="D328">
            <v>49157</v>
          </cell>
          <cell r="E328">
            <v>67.905850000000001</v>
          </cell>
          <cell r="F328">
            <v>68.295760000000001</v>
          </cell>
          <cell r="G328">
            <v>65.570999999999998</v>
          </cell>
          <cell r="H328">
            <v>67.187399999999997</v>
          </cell>
          <cell r="I328">
            <v>0</v>
          </cell>
          <cell r="J328">
            <v>71.295760000000001</v>
          </cell>
          <cell r="K328">
            <v>71.545760000000001</v>
          </cell>
          <cell r="L328">
            <v>72.045760000000001</v>
          </cell>
          <cell r="M328">
            <v>57.746250000000003</v>
          </cell>
          <cell r="N328">
            <v>56.379800000000003</v>
          </cell>
          <cell r="O328">
            <v>55.043599999999998</v>
          </cell>
          <cell r="P328">
            <v>60.552399999999999</v>
          </cell>
          <cell r="Q328">
            <v>0</v>
          </cell>
          <cell r="R328">
            <v>56.879800000000003</v>
          </cell>
          <cell r="S328">
            <v>56.879800000000003</v>
          </cell>
          <cell r="T328">
            <v>58.629800000000003</v>
          </cell>
          <cell r="U328">
            <v>63.645372580645159</v>
          </cell>
          <cell r="V328">
            <v>63.298744516129041</v>
          </cell>
          <cell r="W328">
            <v>61.156283870967734</v>
          </cell>
          <cell r="X328">
            <v>0</v>
          </cell>
          <cell r="Y328">
            <v>0</v>
          </cell>
          <cell r="Z328">
            <v>65.250357419354842</v>
          </cell>
          <cell r="AA328">
            <v>0</v>
          </cell>
          <cell r="AB328">
            <v>0</v>
          </cell>
          <cell r="AC328">
            <v>5.7621000000000002</v>
          </cell>
          <cell r="AD328">
            <v>5.5998000000000001</v>
          </cell>
          <cell r="AE328">
            <v>5.6161000000000003</v>
          </cell>
          <cell r="AF328">
            <v>5.9732000000000003</v>
          </cell>
          <cell r="AG328">
            <v>6.1029999999999998</v>
          </cell>
          <cell r="AH328">
            <v>5.4051</v>
          </cell>
          <cell r="AI328">
            <v>6.1355000000000004</v>
          </cell>
          <cell r="AJ328">
            <v>5.8479999999999999</v>
          </cell>
          <cell r="AK328">
            <v>6.0117000000000003</v>
          </cell>
          <cell r="AL328">
            <v>5.8324999999999996</v>
          </cell>
          <cell r="AM328">
            <v>6.0617000000000001</v>
          </cell>
          <cell r="AN328">
            <v>5.83</v>
          </cell>
          <cell r="AO328">
            <v>5.7671182801742296</v>
          </cell>
          <cell r="AP328">
            <v>5.8633477721105782</v>
          </cell>
          <cell r="AQ328">
            <v>5.718589873417721</v>
          </cell>
          <cell r="AR328">
            <v>5.8819645220850765</v>
          </cell>
          <cell r="AS328">
            <v>6.3948997839283876</v>
          </cell>
          <cell r="AT328">
            <v>5.8493438057177993</v>
          </cell>
          <cell r="AU328">
            <v>5.8684577551020398</v>
          </cell>
          <cell r="AV328">
            <v>5.6311</v>
          </cell>
          <cell r="AW328">
            <v>5.7020835443037967</v>
          </cell>
          <cell r="AX328">
            <v>5.7736000000000001</v>
          </cell>
          <cell r="AZ328">
            <v>232</v>
          </cell>
        </row>
        <row r="329">
          <cell r="D329">
            <v>49188</v>
          </cell>
          <cell r="E329">
            <v>60.528889999999997</v>
          </cell>
          <cell r="F329">
            <v>60.246830000000003</v>
          </cell>
          <cell r="G329">
            <v>59.585630000000002</v>
          </cell>
          <cell r="H329">
            <v>60.804029999999997</v>
          </cell>
          <cell r="I329">
            <v>0</v>
          </cell>
          <cell r="J329">
            <v>62.746830000000003</v>
          </cell>
          <cell r="K329">
            <v>62.996830000000003</v>
          </cell>
          <cell r="L329">
            <v>63.246830000000003</v>
          </cell>
          <cell r="M329">
            <v>54.554310000000001</v>
          </cell>
          <cell r="N329">
            <v>53.118499999999997</v>
          </cell>
          <cell r="O329">
            <v>52.656080000000003</v>
          </cell>
          <cell r="P329">
            <v>53.442279999999997</v>
          </cell>
          <cell r="Q329">
            <v>0</v>
          </cell>
          <cell r="R329">
            <v>51.618499999999997</v>
          </cell>
          <cell r="S329">
            <v>51.118499999999997</v>
          </cell>
          <cell r="T329">
            <v>54.868499999999997</v>
          </cell>
          <cell r="U329">
            <v>57.87352111111111</v>
          </cell>
          <cell r="V329">
            <v>57.078683333333331</v>
          </cell>
          <cell r="W329">
            <v>56.505830000000003</v>
          </cell>
          <cell r="X329">
            <v>0</v>
          </cell>
          <cell r="Y329">
            <v>0</v>
          </cell>
          <cell r="Z329">
            <v>57.800905555555559</v>
          </cell>
          <cell r="AA329">
            <v>0</v>
          </cell>
          <cell r="AB329">
            <v>0</v>
          </cell>
          <cell r="AC329">
            <v>5.7458999999999998</v>
          </cell>
          <cell r="AD329">
            <v>5.5510999999999999</v>
          </cell>
          <cell r="AE329">
            <v>5.5835999999999997</v>
          </cell>
          <cell r="AF329">
            <v>5.8270999999999997</v>
          </cell>
          <cell r="AG329">
            <v>5.9569000000000001</v>
          </cell>
          <cell r="AH329">
            <v>5.2427000000000001</v>
          </cell>
          <cell r="AI329">
            <v>6.0056000000000003</v>
          </cell>
          <cell r="AJ329">
            <v>5.8319999999999999</v>
          </cell>
          <cell r="AK329">
            <v>5.9957000000000003</v>
          </cell>
          <cell r="AL329">
            <v>5.8163</v>
          </cell>
          <cell r="AM329">
            <v>6.0457000000000001</v>
          </cell>
          <cell r="AN329">
            <v>5.8139000000000003</v>
          </cell>
          <cell r="AO329">
            <v>5.7508594231116641</v>
          </cell>
          <cell r="AP329">
            <v>5.8468222187085583</v>
          </cell>
          <cell r="AQ329">
            <v>5.6856784810126566</v>
          </cell>
          <cell r="AR329">
            <v>5.8654389686830566</v>
          </cell>
          <cell r="AS329">
            <v>6.2445756765099283</v>
          </cell>
          <cell r="AT329">
            <v>5.8276202684701301</v>
          </cell>
          <cell r="AU329">
            <v>5.8519271428571429</v>
          </cell>
          <cell r="AV329">
            <v>5.5986000000000002</v>
          </cell>
          <cell r="AW329">
            <v>5.652767088607594</v>
          </cell>
          <cell r="AX329">
            <v>5.7263000000000002</v>
          </cell>
          <cell r="AZ329">
            <v>233</v>
          </cell>
        </row>
        <row r="330">
          <cell r="D330">
            <v>49218</v>
          </cell>
          <cell r="E330">
            <v>58.397390000000001</v>
          </cell>
          <cell r="F330">
            <v>53.076540000000001</v>
          </cell>
          <cell r="G330">
            <v>55.886339999999997</v>
          </cell>
          <cell r="H330">
            <v>59.33014</v>
          </cell>
          <cell r="I330">
            <v>0</v>
          </cell>
          <cell r="J330">
            <v>52.576540000000001</v>
          </cell>
          <cell r="K330">
            <v>53.076540000000001</v>
          </cell>
          <cell r="L330">
            <v>55.076540000000001</v>
          </cell>
          <cell r="M330">
            <v>52.345170000000003</v>
          </cell>
          <cell r="N330">
            <v>48.3917</v>
          </cell>
          <cell r="O330">
            <v>49.711570000000002</v>
          </cell>
          <cell r="P330">
            <v>54.17747</v>
          </cell>
          <cell r="Q330">
            <v>0</v>
          </cell>
          <cell r="R330">
            <v>47.8917</v>
          </cell>
          <cell r="S330">
            <v>46.3917</v>
          </cell>
          <cell r="T330">
            <v>50.1417</v>
          </cell>
          <cell r="U330">
            <v>55.729206989247317</v>
          </cell>
          <cell r="V330">
            <v>51.01118043010753</v>
          </cell>
          <cell r="W330">
            <v>53.164129569892467</v>
          </cell>
          <cell r="X330">
            <v>0</v>
          </cell>
          <cell r="Y330">
            <v>0</v>
          </cell>
          <cell r="Z330">
            <v>50.51118043010753</v>
          </cell>
          <cell r="AA330">
            <v>0</v>
          </cell>
          <cell r="AB330">
            <v>0</v>
          </cell>
          <cell r="AC330">
            <v>5.9569000000000001</v>
          </cell>
          <cell r="AD330">
            <v>5.9406999999999996</v>
          </cell>
          <cell r="AE330">
            <v>5.8270999999999997</v>
          </cell>
          <cell r="AF330">
            <v>5.8757999999999999</v>
          </cell>
          <cell r="AG330">
            <v>6.0056000000000003</v>
          </cell>
          <cell r="AH330">
            <v>5.3239000000000001</v>
          </cell>
          <cell r="AI330">
            <v>6.0868000000000002</v>
          </cell>
          <cell r="AJ330">
            <v>6.0435999999999996</v>
          </cell>
          <cell r="AK330">
            <v>6.2076000000000002</v>
          </cell>
          <cell r="AL330">
            <v>6.0275999999999996</v>
          </cell>
          <cell r="AM330">
            <v>6.2576000000000001</v>
          </cell>
          <cell r="AN330">
            <v>6.0252999999999997</v>
          </cell>
          <cell r="AO330">
            <v>5.9626260181858326</v>
          </cell>
          <cell r="AP330">
            <v>6.062062451290422</v>
          </cell>
          <cell r="AQ330">
            <v>5.9322607594936692</v>
          </cell>
          <cell r="AR330">
            <v>6.0806792012649193</v>
          </cell>
          <cell r="AS330">
            <v>6.2946837123160817</v>
          </cell>
          <cell r="AT330">
            <v>6.0489544215595865</v>
          </cell>
          <cell r="AU330">
            <v>6.0672332653061227</v>
          </cell>
          <cell r="AV330">
            <v>5.8421000000000003</v>
          </cell>
          <cell r="AW330">
            <v>6.0472987341772138</v>
          </cell>
          <cell r="AX330">
            <v>6.1266999999999996</v>
          </cell>
          <cell r="AZ330">
            <v>234</v>
          </cell>
        </row>
        <row r="331">
          <cell r="D331">
            <v>49249</v>
          </cell>
          <cell r="E331">
            <v>61.505479999999999</v>
          </cell>
          <cell r="F331">
            <v>54.716839999999998</v>
          </cell>
          <cell r="G331">
            <v>58.590969999999999</v>
          </cell>
          <cell r="H331">
            <v>62.143470000000001</v>
          </cell>
          <cell r="I331">
            <v>0</v>
          </cell>
          <cell r="J331">
            <v>54.216839999999998</v>
          </cell>
          <cell r="K331">
            <v>53.216839999999998</v>
          </cell>
          <cell r="L331">
            <v>56.716839999999998</v>
          </cell>
          <cell r="M331">
            <v>55.340969999999999</v>
          </cell>
          <cell r="N331">
            <v>50.203679999999999</v>
          </cell>
          <cell r="O331">
            <v>52.329160000000002</v>
          </cell>
          <cell r="P331">
            <v>54.293259999999997</v>
          </cell>
          <cell r="Q331">
            <v>0</v>
          </cell>
          <cell r="R331">
            <v>49.703679999999999</v>
          </cell>
          <cell r="S331">
            <v>48.703679999999999</v>
          </cell>
          <cell r="T331">
            <v>51.953679999999999</v>
          </cell>
          <cell r="U331">
            <v>58.76094780859917</v>
          </cell>
          <cell r="V331">
            <v>52.707513564493759</v>
          </cell>
          <cell r="W331">
            <v>55.803118391123441</v>
          </cell>
          <cell r="X331">
            <v>0</v>
          </cell>
          <cell r="Y331">
            <v>0</v>
          </cell>
          <cell r="Z331">
            <v>52.207513564493752</v>
          </cell>
          <cell r="AA331">
            <v>0</v>
          </cell>
          <cell r="AB331">
            <v>0</v>
          </cell>
          <cell r="AC331">
            <v>6.2328999999999999</v>
          </cell>
          <cell r="AD331">
            <v>6.4763000000000002</v>
          </cell>
          <cell r="AE331">
            <v>6.2491000000000003</v>
          </cell>
          <cell r="AF331">
            <v>6.1192000000000002</v>
          </cell>
          <cell r="AG331">
            <v>6.1841999999999997</v>
          </cell>
          <cell r="AH331">
            <v>5.6161000000000003</v>
          </cell>
          <cell r="AI331">
            <v>6.4276</v>
          </cell>
          <cell r="AJ331">
            <v>6.3258999999999999</v>
          </cell>
          <cell r="AK331">
            <v>6.4928999999999997</v>
          </cell>
          <cell r="AL331">
            <v>6.3064</v>
          </cell>
          <cell r="AM331">
            <v>6.5429000000000004</v>
          </cell>
          <cell r="AN331">
            <v>6.3053999999999997</v>
          </cell>
          <cell r="AO331">
            <v>6.239628768140669</v>
          </cell>
          <cell r="AP331">
            <v>6.343608916658166</v>
          </cell>
          <cell r="AQ331">
            <v>6.3596025316455682</v>
          </cell>
          <cell r="AR331">
            <v>6.3622256666326633</v>
          </cell>
          <cell r="AS331">
            <v>6.545121000102891</v>
          </cell>
          <cell r="AT331">
            <v>6.3112763807767198</v>
          </cell>
          <cell r="AU331">
            <v>6.3488659183673466</v>
          </cell>
          <cell r="AV331">
            <v>6.2641</v>
          </cell>
          <cell r="AW331">
            <v>6.5896784810126574</v>
          </cell>
          <cell r="AX331">
            <v>6.6966000000000001</v>
          </cell>
          <cell r="AZ331">
            <v>235</v>
          </cell>
        </row>
        <row r="332">
          <cell r="D332">
            <v>49279</v>
          </cell>
          <cell r="E332">
            <v>62.400919999999999</v>
          </cell>
          <cell r="F332">
            <v>57.18974</v>
          </cell>
          <cell r="G332">
            <v>59.905479999999997</v>
          </cell>
          <cell r="H332">
            <v>63.229280000000003</v>
          </cell>
          <cell r="I332">
            <v>0</v>
          </cell>
          <cell r="J332">
            <v>56.68974</v>
          </cell>
          <cell r="K332">
            <v>55.18974</v>
          </cell>
          <cell r="L332">
            <v>59.18974</v>
          </cell>
          <cell r="M332">
            <v>58.150179999999999</v>
          </cell>
          <cell r="N332">
            <v>54.180169999999997</v>
          </cell>
          <cell r="O332">
            <v>55.099719999999998</v>
          </cell>
          <cell r="P332">
            <v>59.075920000000004</v>
          </cell>
          <cell r="Q332">
            <v>0</v>
          </cell>
          <cell r="R332">
            <v>53.680169999999997</v>
          </cell>
          <cell r="S332">
            <v>52.180169999999997</v>
          </cell>
          <cell r="T332">
            <v>55.430169999999997</v>
          </cell>
          <cell r="U332">
            <v>60.435524086021509</v>
          </cell>
          <cell r="V332">
            <v>55.798218387096767</v>
          </cell>
          <cell r="W332">
            <v>57.683461935483869</v>
          </cell>
          <cell r="X332">
            <v>0</v>
          </cell>
          <cell r="Y332">
            <v>0</v>
          </cell>
          <cell r="Z332">
            <v>55.298218387096775</v>
          </cell>
          <cell r="AA332">
            <v>0</v>
          </cell>
          <cell r="AB332">
            <v>0</v>
          </cell>
          <cell r="AC332">
            <v>6.6386000000000003</v>
          </cell>
          <cell r="AD332">
            <v>6.9794999999999998</v>
          </cell>
          <cell r="AE332">
            <v>6.6711</v>
          </cell>
          <cell r="AF332">
            <v>6.5411999999999999</v>
          </cell>
          <cell r="AG332">
            <v>6.5736999999999997</v>
          </cell>
          <cell r="AH332">
            <v>6.0217999999999998</v>
          </cell>
          <cell r="AI332">
            <v>6.8982999999999999</v>
          </cell>
          <cell r="AJ332">
            <v>6.7355</v>
          </cell>
          <cell r="AK332">
            <v>6.9043999999999999</v>
          </cell>
          <cell r="AL332">
            <v>6.7138999999999998</v>
          </cell>
          <cell r="AM332">
            <v>6.9543999999999997</v>
          </cell>
          <cell r="AN332">
            <v>6.7137000000000002</v>
          </cell>
          <cell r="AO332">
            <v>6.646802737911238</v>
          </cell>
          <cell r="AP332">
            <v>6.7574618188309694</v>
          </cell>
          <cell r="AQ332">
            <v>6.7869443037974673</v>
          </cell>
          <cell r="AR332">
            <v>6.7760785688054685</v>
          </cell>
          <cell r="AS332">
            <v>6.9793220495935797</v>
          </cell>
          <cell r="AT332">
            <v>6.7295569423096637</v>
          </cell>
          <cell r="AU332">
            <v>6.7628455102040812</v>
          </cell>
          <cell r="AV332">
            <v>6.6860999999999997</v>
          </cell>
          <cell r="AW332">
            <v>7.0992481012658208</v>
          </cell>
          <cell r="AX332">
            <v>7.2206000000000001</v>
          </cell>
          <cell r="AZ332">
            <v>236</v>
          </cell>
        </row>
        <row r="333">
          <cell r="D333">
            <v>49310</v>
          </cell>
          <cell r="E333">
            <v>63.025359999999999</v>
          </cell>
          <cell r="F333">
            <v>58.45749</v>
          </cell>
          <cell r="G333">
            <v>61.627180000000003</v>
          </cell>
          <cell r="H333">
            <v>64.93768</v>
          </cell>
          <cell r="I333">
            <v>0</v>
          </cell>
          <cell r="J333">
            <v>57.95749</v>
          </cell>
          <cell r="K333">
            <v>56.45749</v>
          </cell>
          <cell r="L333">
            <v>60.45749</v>
          </cell>
          <cell r="M333">
            <v>58.088160000000002</v>
          </cell>
          <cell r="N333">
            <v>54.459389999999999</v>
          </cell>
          <cell r="O333">
            <v>55.532269999999997</v>
          </cell>
          <cell r="P333">
            <v>59.46067</v>
          </cell>
          <cell r="Q333">
            <v>0</v>
          </cell>
          <cell r="R333">
            <v>53.959389999999999</v>
          </cell>
          <cell r="S333">
            <v>52.459389999999999</v>
          </cell>
          <cell r="T333">
            <v>56.459389999999999</v>
          </cell>
          <cell r="U333">
            <v>60.84874494623655</v>
          </cell>
          <cell r="V333">
            <v>56.694886774193549</v>
          </cell>
          <cell r="W333">
            <v>58.940176666666666</v>
          </cell>
          <cell r="X333">
            <v>0</v>
          </cell>
          <cell r="Y333">
            <v>0</v>
          </cell>
          <cell r="Z333">
            <v>56.194886774193549</v>
          </cell>
          <cell r="AA333">
            <v>0</v>
          </cell>
          <cell r="AB333">
            <v>0</v>
          </cell>
          <cell r="AC333">
            <v>6.7546999999999997</v>
          </cell>
          <cell r="AD333">
            <v>6.9211</v>
          </cell>
          <cell r="AE333">
            <v>6.7713000000000001</v>
          </cell>
          <cell r="AF333">
            <v>6.6715</v>
          </cell>
          <cell r="AG333">
            <v>6.6715</v>
          </cell>
          <cell r="AH333">
            <v>6.1391</v>
          </cell>
          <cell r="AI333">
            <v>7.0042</v>
          </cell>
          <cell r="AJ333">
            <v>6.8506999999999998</v>
          </cell>
          <cell r="AK333">
            <v>7.0209000000000001</v>
          </cell>
          <cell r="AL333">
            <v>6.8300999999999998</v>
          </cell>
          <cell r="AM333">
            <v>7.0709</v>
          </cell>
          <cell r="AN333">
            <v>6.8299000000000003</v>
          </cell>
          <cell r="AO333">
            <v>6.7633245468596312</v>
          </cell>
          <cell r="AP333">
            <v>6.8758949515454457</v>
          </cell>
          <cell r="AQ333">
            <v>6.8884126582278471</v>
          </cell>
          <cell r="AR333">
            <v>6.8945117015199431</v>
          </cell>
          <cell r="AS333">
            <v>7.1133893404671262</v>
          </cell>
          <cell r="AT333">
            <v>6.8459623117122659</v>
          </cell>
          <cell r="AU333">
            <v>6.8813148979591832</v>
          </cell>
          <cell r="AV333">
            <v>6.7862999999999998</v>
          </cell>
          <cell r="AW333">
            <v>7.0401088607594922</v>
          </cell>
          <cell r="AX333">
            <v>7.1501999999999999</v>
          </cell>
          <cell r="AZ333">
            <v>237</v>
          </cell>
        </row>
        <row r="334">
          <cell r="D334">
            <v>49341</v>
          </cell>
          <cell r="E334">
            <v>62.639159999999997</v>
          </cell>
          <cell r="F334">
            <v>58.908920000000002</v>
          </cell>
          <cell r="G334">
            <v>63.497680000000003</v>
          </cell>
          <cell r="H334">
            <v>66.95608</v>
          </cell>
          <cell r="I334">
            <v>0</v>
          </cell>
          <cell r="J334">
            <v>58.908920000000002</v>
          </cell>
          <cell r="K334">
            <v>56.908920000000002</v>
          </cell>
          <cell r="L334">
            <v>60.908920000000002</v>
          </cell>
          <cell r="M334">
            <v>58.768360000000001</v>
          </cell>
          <cell r="N334">
            <v>54.553199999999997</v>
          </cell>
          <cell r="O334">
            <v>57.805790000000002</v>
          </cell>
          <cell r="P334">
            <v>61.374589999999998</v>
          </cell>
          <cell r="Q334">
            <v>0</v>
          </cell>
          <cell r="R334">
            <v>54.053199999999997</v>
          </cell>
          <cell r="S334">
            <v>52.553199999999997</v>
          </cell>
          <cell r="T334">
            <v>56.303199999999997</v>
          </cell>
          <cell r="U334">
            <v>60.980245714285715</v>
          </cell>
          <cell r="V334">
            <v>57.042182857142855</v>
          </cell>
          <cell r="W334">
            <v>61.058298571428566</v>
          </cell>
          <cell r="X334">
            <v>0</v>
          </cell>
          <cell r="Y334">
            <v>0</v>
          </cell>
          <cell r="Z334">
            <v>56.82789714285714</v>
          </cell>
          <cell r="AA334">
            <v>0</v>
          </cell>
          <cell r="AB334">
            <v>0</v>
          </cell>
          <cell r="AC334">
            <v>6.7880000000000003</v>
          </cell>
          <cell r="AD334">
            <v>6.8045999999999998</v>
          </cell>
          <cell r="AE334">
            <v>6.8045999999999998</v>
          </cell>
          <cell r="AF334">
            <v>6.6715</v>
          </cell>
          <cell r="AG334">
            <v>6.7214</v>
          </cell>
          <cell r="AH334">
            <v>6.1391</v>
          </cell>
          <cell r="AI334">
            <v>6.9710000000000001</v>
          </cell>
          <cell r="AJ334">
            <v>6.8863000000000003</v>
          </cell>
          <cell r="AK334">
            <v>7.0572999999999997</v>
          </cell>
          <cell r="AL334">
            <v>6.8643999999999998</v>
          </cell>
          <cell r="AM334">
            <v>7.1073000000000004</v>
          </cell>
          <cell r="AN334">
            <v>6.8646000000000003</v>
          </cell>
          <cell r="AO334">
            <v>6.7967455308215738</v>
          </cell>
          <cell r="AP334">
            <v>6.909864144649597</v>
          </cell>
          <cell r="AQ334">
            <v>6.9221341772151881</v>
          </cell>
          <cell r="AR334">
            <v>6.9284808946240952</v>
          </cell>
          <cell r="AS334">
            <v>7.1133893404671262</v>
          </cell>
          <cell r="AT334">
            <v>6.9005785633773957</v>
          </cell>
          <cell r="AU334">
            <v>6.9152944897959179</v>
          </cell>
          <cell r="AV334">
            <v>6.8196000000000003</v>
          </cell>
          <cell r="AW334">
            <v>6.9221341772151881</v>
          </cell>
          <cell r="AX334">
            <v>7.0233999999999996</v>
          </cell>
          <cell r="AZ334">
            <v>238</v>
          </cell>
        </row>
        <row r="335">
          <cell r="D335">
            <v>49369</v>
          </cell>
          <cell r="E335">
            <v>59.638309999999997</v>
          </cell>
          <cell r="F335">
            <v>54.244230000000002</v>
          </cell>
          <cell r="G335">
            <v>57.012509999999999</v>
          </cell>
          <cell r="H335">
            <v>60.357410000000002</v>
          </cell>
          <cell r="I335">
            <v>0</v>
          </cell>
          <cell r="J335">
            <v>54.244230000000002</v>
          </cell>
          <cell r="K335">
            <v>52.244230000000002</v>
          </cell>
          <cell r="L335">
            <v>56.244230000000002</v>
          </cell>
          <cell r="M335">
            <v>58.114780000000003</v>
          </cell>
          <cell r="N335">
            <v>52.028480000000002</v>
          </cell>
          <cell r="O335">
            <v>54.610900000000001</v>
          </cell>
          <cell r="P335">
            <v>58.42</v>
          </cell>
          <cell r="Q335">
            <v>0</v>
          </cell>
          <cell r="R335">
            <v>51.528480000000002</v>
          </cell>
          <cell r="S335">
            <v>50.028480000000002</v>
          </cell>
          <cell r="T335">
            <v>54.028480000000002</v>
          </cell>
          <cell r="U335">
            <v>59.000600942126511</v>
          </cell>
          <cell r="V335">
            <v>53.316776096904441</v>
          </cell>
          <cell r="W335">
            <v>56.007260053835793</v>
          </cell>
          <cell r="X335">
            <v>0</v>
          </cell>
          <cell r="Y335">
            <v>0</v>
          </cell>
          <cell r="Z335">
            <v>53.10748942126515</v>
          </cell>
          <cell r="AA335">
            <v>0</v>
          </cell>
          <cell r="AB335">
            <v>0</v>
          </cell>
          <cell r="AC335">
            <v>6.6215999999999999</v>
          </cell>
          <cell r="AD335">
            <v>6.5050999999999997</v>
          </cell>
          <cell r="AE335">
            <v>6.5883000000000003</v>
          </cell>
          <cell r="AF335">
            <v>6.4551999999999996</v>
          </cell>
          <cell r="AG335">
            <v>6.5883000000000003</v>
          </cell>
          <cell r="AH335">
            <v>5.9893999999999998</v>
          </cell>
          <cell r="AI335">
            <v>6.6715</v>
          </cell>
          <cell r="AJ335">
            <v>6.7134999999999998</v>
          </cell>
          <cell r="AK335">
            <v>6.8815999999999997</v>
          </cell>
          <cell r="AL335">
            <v>6.6951000000000001</v>
          </cell>
          <cell r="AM335">
            <v>6.9316000000000004</v>
          </cell>
          <cell r="AN335">
            <v>6.6940999999999997</v>
          </cell>
          <cell r="AO335">
            <v>6.6297409743270634</v>
          </cell>
          <cell r="AP335">
            <v>6.7401201887177393</v>
          </cell>
          <cell r="AQ335">
            <v>6.7030962025316443</v>
          </cell>
          <cell r="AR335">
            <v>6.7587369386922376</v>
          </cell>
          <cell r="AS335">
            <v>6.8908355797921592</v>
          </cell>
          <cell r="AT335">
            <v>6.7223840762373204</v>
          </cell>
          <cell r="AU335">
            <v>6.7454985714285716</v>
          </cell>
          <cell r="AV335">
            <v>6.6032999999999999</v>
          </cell>
          <cell r="AW335">
            <v>6.6188430379746821</v>
          </cell>
          <cell r="AX335">
            <v>6.7190000000000003</v>
          </cell>
          <cell r="AZ335">
            <v>239</v>
          </cell>
        </row>
        <row r="336">
          <cell r="D336">
            <v>49400</v>
          </cell>
          <cell r="E336">
            <v>55.467460000000003</v>
          </cell>
          <cell r="F336">
            <v>51.077129999999997</v>
          </cell>
          <cell r="G336">
            <v>52.043790000000001</v>
          </cell>
          <cell r="H336">
            <v>52.737189999999998</v>
          </cell>
          <cell r="I336">
            <v>0</v>
          </cell>
          <cell r="J336">
            <v>49.577129999999997</v>
          </cell>
          <cell r="K336">
            <v>49.077129999999997</v>
          </cell>
          <cell r="L336">
            <v>53.077129999999997</v>
          </cell>
          <cell r="M336">
            <v>53.394120000000001</v>
          </cell>
          <cell r="N336">
            <v>49.833309999999997</v>
          </cell>
          <cell r="O336">
            <v>49.978720000000003</v>
          </cell>
          <cell r="P336">
            <v>55.987920000000003</v>
          </cell>
          <cell r="Q336">
            <v>0</v>
          </cell>
          <cell r="R336">
            <v>49.083309999999997</v>
          </cell>
          <cell r="S336">
            <v>47.833309999999997</v>
          </cell>
          <cell r="T336">
            <v>51.833309999999997</v>
          </cell>
          <cell r="U336">
            <v>54.545975555555557</v>
          </cell>
          <cell r="V336">
            <v>50.524321111111107</v>
          </cell>
          <cell r="W336">
            <v>51.125981111111109</v>
          </cell>
          <cell r="X336">
            <v>0</v>
          </cell>
          <cell r="Y336">
            <v>0</v>
          </cell>
          <cell r="Z336">
            <v>49.357654444444442</v>
          </cell>
          <cell r="AA336">
            <v>0</v>
          </cell>
          <cell r="AB336">
            <v>0</v>
          </cell>
          <cell r="AC336">
            <v>6.1224999999999996</v>
          </cell>
          <cell r="AD336">
            <v>5.8563000000000001</v>
          </cell>
          <cell r="AE336">
            <v>6.0392999999999999</v>
          </cell>
          <cell r="AF336">
            <v>6.1224999999999996</v>
          </cell>
          <cell r="AG336">
            <v>6.2556000000000003</v>
          </cell>
          <cell r="AH336">
            <v>5.5900999999999996</v>
          </cell>
          <cell r="AI336">
            <v>6.3055000000000003</v>
          </cell>
          <cell r="AJ336">
            <v>6.2058999999999997</v>
          </cell>
          <cell r="AK336">
            <v>6.3696000000000002</v>
          </cell>
          <cell r="AL336">
            <v>6.1920999999999999</v>
          </cell>
          <cell r="AM336">
            <v>6.4196</v>
          </cell>
          <cell r="AN336">
            <v>6.1893000000000002</v>
          </cell>
          <cell r="AO336">
            <v>6.1288276681587339</v>
          </cell>
          <cell r="AP336">
            <v>6.2309903305110677</v>
          </cell>
          <cell r="AQ336">
            <v>6.1471468354430367</v>
          </cell>
          <cell r="AR336">
            <v>6.2496070804855659</v>
          </cell>
          <cell r="AS336">
            <v>6.5485164111534102</v>
          </cell>
          <cell r="AT336">
            <v>6.2160822010451895</v>
          </cell>
          <cell r="AU336">
            <v>6.2362128571428572</v>
          </cell>
          <cell r="AV336">
            <v>6.0542999999999996</v>
          </cell>
          <cell r="AW336">
            <v>5.9618303797468339</v>
          </cell>
          <cell r="AX336">
            <v>6.0179999999999998</v>
          </cell>
          <cell r="AZ336">
            <v>240</v>
          </cell>
        </row>
        <row r="337">
          <cell r="D337">
            <v>49430</v>
          </cell>
          <cell r="E337">
            <v>50.425899999999999</v>
          </cell>
          <cell r="F337">
            <v>52.709789999999998</v>
          </cell>
          <cell r="G337">
            <v>46.946959999999997</v>
          </cell>
          <cell r="H337">
            <v>51.373060000000002</v>
          </cell>
          <cell r="I337">
            <v>0</v>
          </cell>
          <cell r="J337">
            <v>52.709789999999998</v>
          </cell>
          <cell r="K337">
            <v>51.209789999999998</v>
          </cell>
          <cell r="L337">
            <v>54.209789999999998</v>
          </cell>
          <cell r="M337">
            <v>44.487540000000003</v>
          </cell>
          <cell r="N337">
            <v>50.678640000000001</v>
          </cell>
          <cell r="O337">
            <v>41.07891</v>
          </cell>
          <cell r="P337">
            <v>47.253709999999998</v>
          </cell>
          <cell r="Q337">
            <v>0</v>
          </cell>
          <cell r="R337">
            <v>50.678640000000001</v>
          </cell>
          <cell r="S337">
            <v>48.678640000000001</v>
          </cell>
          <cell r="T337">
            <v>52.178640000000001</v>
          </cell>
          <cell r="U337">
            <v>47.807913333333332</v>
          </cell>
          <cell r="V337">
            <v>51.814336774193549</v>
          </cell>
          <cell r="W337">
            <v>44.359970215053757</v>
          </cell>
          <cell r="X337">
            <v>0</v>
          </cell>
          <cell r="Y337">
            <v>0</v>
          </cell>
          <cell r="Z337">
            <v>51.814336774193549</v>
          </cell>
          <cell r="AA337">
            <v>0</v>
          </cell>
          <cell r="AB337">
            <v>0</v>
          </cell>
          <cell r="AC337">
            <v>5.9561000000000002</v>
          </cell>
          <cell r="AD337">
            <v>5.7065000000000001</v>
          </cell>
          <cell r="AE337">
            <v>5.8395999999999999</v>
          </cell>
          <cell r="AF337">
            <v>5.9893999999999998</v>
          </cell>
          <cell r="AG337">
            <v>6.1723999999999997</v>
          </cell>
          <cell r="AH337">
            <v>5.4569999999999999</v>
          </cell>
          <cell r="AI337">
            <v>6.1391</v>
          </cell>
          <cell r="AJ337">
            <v>6.0389999999999997</v>
          </cell>
          <cell r="AK337">
            <v>6.202</v>
          </cell>
          <cell r="AL337">
            <v>6.0252999999999997</v>
          </cell>
          <cell r="AM337">
            <v>6.2519999999999998</v>
          </cell>
          <cell r="AN337">
            <v>6.0224000000000002</v>
          </cell>
          <cell r="AO337">
            <v>5.9618231116642235</v>
          </cell>
          <cell r="AP337">
            <v>6.06124637457921</v>
          </cell>
          <cell r="AQ337">
            <v>5.9449189873417705</v>
          </cell>
          <cell r="AR337">
            <v>6.0798631245537083</v>
          </cell>
          <cell r="AS337">
            <v>6.4115681654491201</v>
          </cell>
          <cell r="AT337">
            <v>6.0481346654370327</v>
          </cell>
          <cell r="AU337">
            <v>6.0664169387755091</v>
          </cell>
          <cell r="AV337">
            <v>5.8545999999999996</v>
          </cell>
          <cell r="AW337">
            <v>5.8101341772151889</v>
          </cell>
          <cell r="AX337">
            <v>5.8677999999999999</v>
          </cell>
          <cell r="AZ337">
            <v>241</v>
          </cell>
        </row>
        <row r="338">
          <cell r="D338">
            <v>49461</v>
          </cell>
          <cell r="E338">
            <v>52.539450000000002</v>
          </cell>
          <cell r="F338">
            <v>54.905799999999999</v>
          </cell>
          <cell r="G338">
            <v>49.058160000000001</v>
          </cell>
          <cell r="H338">
            <v>54.896160000000002</v>
          </cell>
          <cell r="I338">
            <v>0</v>
          </cell>
          <cell r="J338">
            <v>54.155799999999999</v>
          </cell>
          <cell r="K338">
            <v>53.155799999999999</v>
          </cell>
          <cell r="L338">
            <v>57.405799999999999</v>
          </cell>
          <cell r="M338">
            <v>42.597810000000003</v>
          </cell>
          <cell r="N338">
            <v>47.413460000000001</v>
          </cell>
          <cell r="O338">
            <v>39.181159999999998</v>
          </cell>
          <cell r="P338">
            <v>46.309660000000001</v>
          </cell>
          <cell r="Q338">
            <v>0</v>
          </cell>
          <cell r="R338">
            <v>46.913460000000001</v>
          </cell>
          <cell r="S338">
            <v>45.913460000000001</v>
          </cell>
          <cell r="T338">
            <v>49.413460000000001</v>
          </cell>
          <cell r="U338">
            <v>48.34186866666667</v>
          </cell>
          <cell r="V338">
            <v>51.742367555555553</v>
          </cell>
          <cell r="W338">
            <v>44.88787111111111</v>
          </cell>
          <cell r="X338">
            <v>0</v>
          </cell>
          <cell r="Y338">
            <v>0</v>
          </cell>
          <cell r="Z338">
            <v>51.097923111111108</v>
          </cell>
          <cell r="AA338">
            <v>0</v>
          </cell>
          <cell r="AB338">
            <v>0</v>
          </cell>
          <cell r="AC338">
            <v>5.8895999999999997</v>
          </cell>
          <cell r="AD338">
            <v>5.7397999999999998</v>
          </cell>
          <cell r="AE338">
            <v>5.7896999999999998</v>
          </cell>
          <cell r="AF338">
            <v>5.9227999999999996</v>
          </cell>
          <cell r="AG338">
            <v>6.1224999999999996</v>
          </cell>
          <cell r="AH338">
            <v>5.4070999999999998</v>
          </cell>
          <cell r="AI338">
            <v>6.1058000000000003</v>
          </cell>
          <cell r="AJ338">
            <v>5.9729999999999999</v>
          </cell>
          <cell r="AK338">
            <v>6.1363000000000003</v>
          </cell>
          <cell r="AL338">
            <v>5.9589999999999996</v>
          </cell>
          <cell r="AM338">
            <v>6.1863000000000001</v>
          </cell>
          <cell r="AN338">
            <v>5.9561999999999999</v>
          </cell>
          <cell r="AO338">
            <v>5.8950815070555409</v>
          </cell>
          <cell r="AP338">
            <v>5.9934099979598079</v>
          </cell>
          <cell r="AQ338">
            <v>5.8943873417721502</v>
          </cell>
          <cell r="AR338">
            <v>6.0120267479343061</v>
          </cell>
          <cell r="AS338">
            <v>6.3430425969749971</v>
          </cell>
          <cell r="AT338">
            <v>5.9774306998667903</v>
          </cell>
          <cell r="AU338">
            <v>5.998559795918367</v>
          </cell>
          <cell r="AV338">
            <v>5.8047000000000004</v>
          </cell>
          <cell r="AW338">
            <v>5.8438556962025299</v>
          </cell>
          <cell r="AX338">
            <v>5.9020999999999999</v>
          </cell>
          <cell r="AZ338">
            <v>242</v>
          </cell>
        </row>
        <row r="339">
          <cell r="D339">
            <v>49491</v>
          </cell>
          <cell r="E339">
            <v>69.471100000000007</v>
          </cell>
          <cell r="F339">
            <v>67.952960000000004</v>
          </cell>
          <cell r="G339">
            <v>65.628420000000006</v>
          </cell>
          <cell r="H339">
            <v>71.107320000000001</v>
          </cell>
          <cell r="I339">
            <v>0</v>
          </cell>
          <cell r="J339">
            <v>71.452960000000004</v>
          </cell>
          <cell r="K339">
            <v>71.702960000000004</v>
          </cell>
          <cell r="L339">
            <v>71.952960000000004</v>
          </cell>
          <cell r="M339">
            <v>59.212179999999996</v>
          </cell>
          <cell r="N339">
            <v>57.074930000000002</v>
          </cell>
          <cell r="O339">
            <v>55.64978</v>
          </cell>
          <cell r="P339">
            <v>61.448480000000004</v>
          </cell>
          <cell r="Q339">
            <v>0</v>
          </cell>
          <cell r="R339">
            <v>57.574930000000002</v>
          </cell>
          <cell r="S339">
            <v>58.074930000000002</v>
          </cell>
          <cell r="T339">
            <v>59.574930000000002</v>
          </cell>
          <cell r="U339">
            <v>64.727728387096789</v>
          </cell>
          <cell r="V339">
            <v>62.923333225806459</v>
          </cell>
          <cell r="W339">
            <v>61.014640215053767</v>
          </cell>
          <cell r="X339">
            <v>0</v>
          </cell>
          <cell r="Y339">
            <v>0</v>
          </cell>
          <cell r="Z339">
            <v>65.036236451612908</v>
          </cell>
          <cell r="AA339">
            <v>0</v>
          </cell>
          <cell r="AB339">
            <v>0</v>
          </cell>
          <cell r="AC339">
            <v>6.0060000000000002</v>
          </cell>
          <cell r="AD339">
            <v>5.8395999999999999</v>
          </cell>
          <cell r="AE339">
            <v>5.8064</v>
          </cell>
          <cell r="AF339">
            <v>6.1058000000000003</v>
          </cell>
          <cell r="AG339">
            <v>6.2222999999999997</v>
          </cell>
          <cell r="AH339">
            <v>5.5235000000000003</v>
          </cell>
          <cell r="AI339">
            <v>6.2721999999999998</v>
          </cell>
          <cell r="AJ339">
            <v>6.0918999999999999</v>
          </cell>
          <cell r="AK339">
            <v>6.2557999999999998</v>
          </cell>
          <cell r="AL339">
            <v>6.0763999999999996</v>
          </cell>
          <cell r="AM339">
            <v>6.3057999999999996</v>
          </cell>
          <cell r="AN339">
            <v>6.0739999999999998</v>
          </cell>
          <cell r="AO339">
            <v>6.0119044059495366</v>
          </cell>
          <cell r="AP339">
            <v>6.1121491594409871</v>
          </cell>
          <cell r="AQ339">
            <v>5.9112987341772136</v>
          </cell>
          <cell r="AR339">
            <v>6.1307659094154854</v>
          </cell>
          <cell r="AS339">
            <v>6.531333573412903</v>
          </cell>
          <cell r="AT339">
            <v>6.09926695358131</v>
          </cell>
          <cell r="AU339">
            <v>6.117335306122448</v>
          </cell>
          <cell r="AV339">
            <v>5.8213999999999997</v>
          </cell>
          <cell r="AW339">
            <v>5.9449189873417705</v>
          </cell>
          <cell r="AX339">
            <v>6.0157999999999996</v>
          </cell>
          <cell r="AZ339">
            <v>243</v>
          </cell>
        </row>
        <row r="340">
          <cell r="D340">
            <v>49522</v>
          </cell>
          <cell r="E340">
            <v>70.691059999999993</v>
          </cell>
          <cell r="F340">
            <v>71.034829999999999</v>
          </cell>
          <cell r="G340">
            <v>68.368449999999996</v>
          </cell>
          <cell r="H340">
            <v>69.984849999999994</v>
          </cell>
          <cell r="I340">
            <v>0</v>
          </cell>
          <cell r="J340">
            <v>74.034829999999999</v>
          </cell>
          <cell r="K340">
            <v>74.284829999999999</v>
          </cell>
          <cell r="L340">
            <v>74.784829999999999</v>
          </cell>
          <cell r="M340">
            <v>59.594859999999997</v>
          </cell>
          <cell r="N340">
            <v>57.935310000000001</v>
          </cell>
          <cell r="O340">
            <v>56.905119999999997</v>
          </cell>
          <cell r="P340">
            <v>62.413919999999997</v>
          </cell>
          <cell r="Q340">
            <v>0</v>
          </cell>
          <cell r="R340">
            <v>58.435310000000001</v>
          </cell>
          <cell r="S340">
            <v>58.435310000000001</v>
          </cell>
          <cell r="T340">
            <v>60.185310000000001</v>
          </cell>
          <cell r="U340">
            <v>66.037814838709679</v>
          </cell>
          <cell r="V340">
            <v>65.541482903225813</v>
          </cell>
          <cell r="W340">
            <v>63.561247096774181</v>
          </cell>
          <cell r="X340">
            <v>0</v>
          </cell>
          <cell r="Y340">
            <v>0</v>
          </cell>
          <cell r="Z340">
            <v>67.49309580645162</v>
          </cell>
          <cell r="AA340">
            <v>0</v>
          </cell>
          <cell r="AB340">
            <v>0</v>
          </cell>
          <cell r="AC340">
            <v>5.9561000000000002</v>
          </cell>
          <cell r="AD340">
            <v>5.7565</v>
          </cell>
          <cell r="AE340">
            <v>5.7731000000000003</v>
          </cell>
          <cell r="AF340">
            <v>6.1391</v>
          </cell>
          <cell r="AG340">
            <v>6.2721999999999998</v>
          </cell>
          <cell r="AH340">
            <v>5.5401999999999996</v>
          </cell>
          <cell r="AI340">
            <v>6.3055000000000003</v>
          </cell>
          <cell r="AJ340">
            <v>6.0419999999999998</v>
          </cell>
          <cell r="AK340">
            <v>6.2057000000000002</v>
          </cell>
          <cell r="AL340">
            <v>6.0263999999999998</v>
          </cell>
          <cell r="AM340">
            <v>6.2557</v>
          </cell>
          <cell r="AN340">
            <v>6.024</v>
          </cell>
          <cell r="AO340">
            <v>5.9618231116642235</v>
          </cell>
          <cell r="AP340">
            <v>6.06124637457921</v>
          </cell>
          <cell r="AQ340">
            <v>5.8775772151898726</v>
          </cell>
          <cell r="AR340">
            <v>6.0798631245537083</v>
          </cell>
          <cell r="AS340">
            <v>6.5655963576499641</v>
          </cell>
          <cell r="AT340">
            <v>6.0481346654370327</v>
          </cell>
          <cell r="AU340">
            <v>6.0664169387755091</v>
          </cell>
          <cell r="AV340">
            <v>5.7881</v>
          </cell>
          <cell r="AW340">
            <v>5.8607670886075933</v>
          </cell>
          <cell r="AX340">
            <v>5.9302000000000001</v>
          </cell>
          <cell r="AZ340">
            <v>244</v>
          </cell>
        </row>
        <row r="341">
          <cell r="D341">
            <v>49553</v>
          </cell>
          <cell r="E341">
            <v>63.529119999999999</v>
          </cell>
          <cell r="F341">
            <v>62.483330000000002</v>
          </cell>
          <cell r="G341">
            <v>62.286639999999998</v>
          </cell>
          <cell r="H341">
            <v>63.505040000000001</v>
          </cell>
          <cell r="I341">
            <v>0</v>
          </cell>
          <cell r="J341">
            <v>64.983329999999995</v>
          </cell>
          <cell r="K341">
            <v>65.233329999999995</v>
          </cell>
          <cell r="L341">
            <v>65.483329999999995</v>
          </cell>
          <cell r="M341">
            <v>56.2361</v>
          </cell>
          <cell r="N341">
            <v>54.305759999999999</v>
          </cell>
          <cell r="O341">
            <v>54.152810000000002</v>
          </cell>
          <cell r="P341">
            <v>54.939010000000003</v>
          </cell>
          <cell r="Q341">
            <v>0</v>
          </cell>
          <cell r="R341">
            <v>52.805759999999999</v>
          </cell>
          <cell r="S341">
            <v>52.305759999999999</v>
          </cell>
          <cell r="T341">
            <v>56.055759999999999</v>
          </cell>
          <cell r="U341">
            <v>60.125710666666663</v>
          </cell>
          <cell r="V341">
            <v>58.667130666666672</v>
          </cell>
          <cell r="W341">
            <v>58.490852666666669</v>
          </cell>
          <cell r="X341">
            <v>0</v>
          </cell>
          <cell r="Y341">
            <v>0</v>
          </cell>
          <cell r="Z341">
            <v>59.300463999999998</v>
          </cell>
          <cell r="AA341">
            <v>0</v>
          </cell>
          <cell r="AB341">
            <v>0</v>
          </cell>
          <cell r="AC341">
            <v>5.7896999999999998</v>
          </cell>
          <cell r="AD341">
            <v>5.5735000000000001</v>
          </cell>
          <cell r="AE341">
            <v>5.6067</v>
          </cell>
          <cell r="AF341">
            <v>5.8563000000000001</v>
          </cell>
          <cell r="AG341">
            <v>5.9726999999999997</v>
          </cell>
          <cell r="AH341">
            <v>5.2407000000000004</v>
          </cell>
          <cell r="AI341">
            <v>6.0392999999999999</v>
          </cell>
          <cell r="AJ341">
            <v>5.8757999999999999</v>
          </cell>
          <cell r="AK341">
            <v>6.0395000000000003</v>
          </cell>
          <cell r="AL341">
            <v>5.8601000000000001</v>
          </cell>
          <cell r="AM341">
            <v>6.0895000000000001</v>
          </cell>
          <cell r="AN341">
            <v>5.8577000000000004</v>
          </cell>
          <cell r="AO341">
            <v>5.794818555169714</v>
          </cell>
          <cell r="AP341">
            <v>5.8915024186473532</v>
          </cell>
          <cell r="AQ341">
            <v>5.7090708860759483</v>
          </cell>
          <cell r="AR341">
            <v>5.9101191686218506</v>
          </cell>
          <cell r="AS341">
            <v>6.27461991974483</v>
          </cell>
          <cell r="AT341">
            <v>5.872501916179937</v>
          </cell>
          <cell r="AU341">
            <v>5.8966210204081628</v>
          </cell>
          <cell r="AV341">
            <v>5.6216999999999997</v>
          </cell>
          <cell r="AW341">
            <v>5.6754506329113914</v>
          </cell>
          <cell r="AX341">
            <v>5.7485999999999997</v>
          </cell>
          <cell r="AZ341">
            <v>245</v>
          </cell>
        </row>
        <row r="342">
          <cell r="D342">
            <v>49583</v>
          </cell>
          <cell r="E342">
            <v>60.008279999999999</v>
          </cell>
          <cell r="F342">
            <v>54.222749999999998</v>
          </cell>
          <cell r="G342">
            <v>57.006830000000001</v>
          </cell>
          <cell r="H342">
            <v>60.450629999999997</v>
          </cell>
          <cell r="I342">
            <v>0</v>
          </cell>
          <cell r="J342">
            <v>53.722749999999998</v>
          </cell>
          <cell r="K342">
            <v>54.222749999999998</v>
          </cell>
          <cell r="L342">
            <v>56.222749999999998</v>
          </cell>
          <cell r="M342">
            <v>52.902839999999998</v>
          </cell>
          <cell r="N342">
            <v>48.574390000000001</v>
          </cell>
          <cell r="O342">
            <v>49.93927</v>
          </cell>
          <cell r="P342">
            <v>54.405169999999998</v>
          </cell>
          <cell r="Q342">
            <v>0</v>
          </cell>
          <cell r="R342">
            <v>48.074390000000001</v>
          </cell>
          <cell r="S342">
            <v>46.574390000000001</v>
          </cell>
          <cell r="T342">
            <v>50.324390000000001</v>
          </cell>
          <cell r="U342">
            <v>57.028579354838705</v>
          </cell>
          <cell r="V342">
            <v>51.854082903225802</v>
          </cell>
          <cell r="W342">
            <v>54.043014516129027</v>
          </cell>
          <cell r="X342">
            <v>0</v>
          </cell>
          <cell r="Y342">
            <v>0</v>
          </cell>
          <cell r="Z342">
            <v>51.354082903225809</v>
          </cell>
          <cell r="AA342">
            <v>0</v>
          </cell>
          <cell r="AB342">
            <v>0</v>
          </cell>
          <cell r="AC342">
            <v>5.9893999999999998</v>
          </cell>
          <cell r="AD342">
            <v>5.9561000000000002</v>
          </cell>
          <cell r="AE342">
            <v>5.8563000000000001</v>
          </cell>
          <cell r="AF342">
            <v>5.8895999999999997</v>
          </cell>
          <cell r="AG342">
            <v>6.0060000000000002</v>
          </cell>
          <cell r="AH342">
            <v>5.2572999999999999</v>
          </cell>
          <cell r="AI342">
            <v>6.1224999999999996</v>
          </cell>
          <cell r="AJ342">
            <v>6.0761000000000003</v>
          </cell>
          <cell r="AK342">
            <v>6.2401</v>
          </cell>
          <cell r="AL342">
            <v>6.0601000000000003</v>
          </cell>
          <cell r="AM342">
            <v>6.2900999999999998</v>
          </cell>
          <cell r="AN342">
            <v>6.0578000000000003</v>
          </cell>
          <cell r="AO342">
            <v>5.9952440956261661</v>
          </cell>
          <cell r="AP342">
            <v>6.0952155676833621</v>
          </cell>
          <cell r="AQ342">
            <v>5.9618303797468339</v>
          </cell>
          <cell r="AR342">
            <v>6.1138323176578604</v>
          </cell>
          <cell r="AS342">
            <v>6.3088827039818911</v>
          </cell>
          <cell r="AT342">
            <v>6.0822570140383236</v>
          </cell>
          <cell r="AU342">
            <v>6.1003965306122447</v>
          </cell>
          <cell r="AV342">
            <v>5.8712999999999997</v>
          </cell>
          <cell r="AW342">
            <v>6.0628936708860746</v>
          </cell>
          <cell r="AX342">
            <v>6.1421000000000001</v>
          </cell>
          <cell r="AZ342">
            <v>246</v>
          </cell>
        </row>
        <row r="343">
          <cell r="D343">
            <v>49614</v>
          </cell>
          <cell r="E343">
            <v>60.358440000000002</v>
          </cell>
          <cell r="F343">
            <v>53.60745</v>
          </cell>
          <cell r="G343">
            <v>57.209209999999999</v>
          </cell>
          <cell r="H343">
            <v>60.761710000000001</v>
          </cell>
          <cell r="I343">
            <v>0</v>
          </cell>
          <cell r="J343">
            <v>53.10745</v>
          </cell>
          <cell r="K343">
            <v>52.10745</v>
          </cell>
          <cell r="L343">
            <v>55.60745</v>
          </cell>
          <cell r="M343">
            <v>55.08334</v>
          </cell>
          <cell r="N343">
            <v>49.61947</v>
          </cell>
          <cell r="O343">
            <v>51.717880000000001</v>
          </cell>
          <cell r="P343">
            <v>53.681980000000003</v>
          </cell>
          <cell r="Q343">
            <v>0</v>
          </cell>
          <cell r="R343">
            <v>49.11947</v>
          </cell>
          <cell r="S343">
            <v>48.11947</v>
          </cell>
          <cell r="T343">
            <v>51.36947</v>
          </cell>
          <cell r="U343">
            <v>58.009886463245493</v>
          </cell>
          <cell r="V343">
            <v>51.831941567267684</v>
          </cell>
          <cell r="W343">
            <v>54.764387628294031</v>
          </cell>
          <cell r="X343">
            <v>0</v>
          </cell>
          <cell r="Y343">
            <v>0</v>
          </cell>
          <cell r="Z343">
            <v>51.331941567267684</v>
          </cell>
          <cell r="AA343">
            <v>0</v>
          </cell>
          <cell r="AB343">
            <v>0</v>
          </cell>
          <cell r="AC343">
            <v>6.1890000000000001</v>
          </cell>
          <cell r="AD343">
            <v>6.3887</v>
          </cell>
          <cell r="AE343">
            <v>6.1723999999999997</v>
          </cell>
          <cell r="AF343">
            <v>6.0726000000000004</v>
          </cell>
          <cell r="AG343">
            <v>6.1224999999999996</v>
          </cell>
          <cell r="AH343">
            <v>5.5068999999999999</v>
          </cell>
          <cell r="AI343">
            <v>6.3719999999999999</v>
          </cell>
          <cell r="AJ343">
            <v>6.282</v>
          </cell>
          <cell r="AK343">
            <v>6.4490999999999996</v>
          </cell>
          <cell r="AL343">
            <v>6.2625999999999999</v>
          </cell>
          <cell r="AM343">
            <v>6.4991000000000003</v>
          </cell>
          <cell r="AN343">
            <v>6.2614999999999998</v>
          </cell>
          <cell r="AO343">
            <v>6.1955692727674183</v>
          </cell>
          <cell r="AP343">
            <v>6.2988267071304707</v>
          </cell>
          <cell r="AQ343">
            <v>6.2819316455696184</v>
          </cell>
          <cell r="AR343">
            <v>6.317443457104968</v>
          </cell>
          <cell r="AS343">
            <v>6.497173680419797</v>
          </cell>
          <cell r="AT343">
            <v>6.2662922635515939</v>
          </cell>
          <cell r="AU343">
            <v>6.3040700000000003</v>
          </cell>
          <cell r="AV343">
            <v>6.1874000000000002</v>
          </cell>
          <cell r="AW343">
            <v>6.5009696202531631</v>
          </cell>
          <cell r="AX343">
            <v>6.609</v>
          </cell>
          <cell r="AZ343">
            <v>247</v>
          </cell>
        </row>
        <row r="344">
          <cell r="D344">
            <v>49644</v>
          </cell>
          <cell r="E344">
            <v>62.533140000000003</v>
          </cell>
          <cell r="F344">
            <v>56.990659999999998</v>
          </cell>
          <cell r="G344">
            <v>59.813319999999997</v>
          </cell>
          <cell r="H344">
            <v>63.137120000000003</v>
          </cell>
          <cell r="I344">
            <v>0</v>
          </cell>
          <cell r="J344">
            <v>56.490659999999998</v>
          </cell>
          <cell r="K344">
            <v>54.990659999999998</v>
          </cell>
          <cell r="L344">
            <v>58.990659999999998</v>
          </cell>
          <cell r="M344">
            <v>58.229340000000001</v>
          </cell>
          <cell r="N344">
            <v>53.593429999999998</v>
          </cell>
          <cell r="O344">
            <v>55.040100000000002</v>
          </cell>
          <cell r="P344">
            <v>59.016300000000001</v>
          </cell>
          <cell r="Q344">
            <v>0</v>
          </cell>
          <cell r="R344">
            <v>53.093429999999998</v>
          </cell>
          <cell r="S344">
            <v>51.593429999999998</v>
          </cell>
          <cell r="T344">
            <v>54.843429999999998</v>
          </cell>
          <cell r="U344">
            <v>60.543210967741942</v>
          </cell>
          <cell r="V344">
            <v>55.419897741935472</v>
          </cell>
          <cell r="W344">
            <v>57.606347311827953</v>
          </cell>
          <cell r="X344">
            <v>0</v>
          </cell>
          <cell r="Y344">
            <v>0</v>
          </cell>
          <cell r="Z344">
            <v>54.919897741935479</v>
          </cell>
          <cell r="AA344">
            <v>0</v>
          </cell>
          <cell r="AB344">
            <v>0</v>
          </cell>
          <cell r="AC344">
            <v>6.6050000000000004</v>
          </cell>
          <cell r="AD344">
            <v>6.9377000000000004</v>
          </cell>
          <cell r="AE344">
            <v>6.6215999999999999</v>
          </cell>
          <cell r="AF344">
            <v>6.5050999999999997</v>
          </cell>
          <cell r="AG344">
            <v>6.4885000000000002</v>
          </cell>
          <cell r="AH344">
            <v>5.8064</v>
          </cell>
          <cell r="AI344">
            <v>6.8712</v>
          </cell>
          <cell r="AJ344">
            <v>6.7019000000000002</v>
          </cell>
          <cell r="AK344">
            <v>6.8707000000000003</v>
          </cell>
          <cell r="AL344">
            <v>6.6802999999999999</v>
          </cell>
          <cell r="AM344">
            <v>6.9207000000000001</v>
          </cell>
          <cell r="AN344">
            <v>6.68</v>
          </cell>
          <cell r="AO344">
            <v>6.613080664003693</v>
          </cell>
          <cell r="AP344">
            <v>6.7231865969601143</v>
          </cell>
          <cell r="AQ344">
            <v>6.7368177215189862</v>
          </cell>
          <cell r="AR344">
            <v>6.7418033469346126</v>
          </cell>
          <cell r="AS344">
            <v>6.9421783105257742</v>
          </cell>
          <cell r="AT344">
            <v>6.6951271851624146</v>
          </cell>
          <cell r="AU344">
            <v>6.7285597959183665</v>
          </cell>
          <cell r="AV344">
            <v>6.6365999999999996</v>
          </cell>
          <cell r="AW344">
            <v>7.0569189873417715</v>
          </cell>
          <cell r="AX344">
            <v>7.1787999999999998</v>
          </cell>
          <cell r="AZ344">
            <v>248</v>
          </cell>
        </row>
        <row r="345">
          <cell r="D345">
            <v>49675</v>
          </cell>
          <cell r="E345">
            <v>62.948009999999996</v>
          </cell>
          <cell r="F345">
            <v>58.351179999999999</v>
          </cell>
          <cell r="G345">
            <v>61.659559999999999</v>
          </cell>
          <cell r="H345">
            <v>64.970060000000004</v>
          </cell>
          <cell r="I345">
            <v>0</v>
          </cell>
          <cell r="J345">
            <v>57.851179999999999</v>
          </cell>
          <cell r="K345">
            <v>56.351179999999999</v>
          </cell>
          <cell r="L345">
            <v>60.351179999999999</v>
          </cell>
          <cell r="M345">
            <v>58.323399999999999</v>
          </cell>
          <cell r="N345">
            <v>54.417850000000001</v>
          </cell>
          <cell r="O345">
            <v>55.683669999999999</v>
          </cell>
          <cell r="P345">
            <v>59.612070000000003</v>
          </cell>
          <cell r="Q345">
            <v>0</v>
          </cell>
          <cell r="R345">
            <v>53.917850000000001</v>
          </cell>
          <cell r="S345">
            <v>52.417850000000001</v>
          </cell>
          <cell r="T345">
            <v>56.417850000000001</v>
          </cell>
          <cell r="U345">
            <v>60.909203440860203</v>
          </cell>
          <cell r="V345">
            <v>56.617131290322575</v>
          </cell>
          <cell r="W345">
            <v>59.025027849462361</v>
          </cell>
          <cell r="X345">
            <v>0</v>
          </cell>
          <cell r="Y345">
            <v>0</v>
          </cell>
          <cell r="Z345">
            <v>56.117131290322583</v>
          </cell>
          <cell r="AA345">
            <v>0</v>
          </cell>
          <cell r="AB345">
            <v>0</v>
          </cell>
          <cell r="AC345">
            <v>6.7255000000000003</v>
          </cell>
          <cell r="AD345">
            <v>6.8962000000000003</v>
          </cell>
          <cell r="AE345">
            <v>6.7424999999999997</v>
          </cell>
          <cell r="AF345">
            <v>6.6231</v>
          </cell>
          <cell r="AG345">
            <v>6.6401000000000003</v>
          </cell>
          <cell r="AH345">
            <v>5.9573</v>
          </cell>
          <cell r="AI345">
            <v>6.9814999999999996</v>
          </cell>
          <cell r="AJ345">
            <v>6.8215000000000003</v>
          </cell>
          <cell r="AK345">
            <v>6.9916</v>
          </cell>
          <cell r="AL345">
            <v>6.8009000000000004</v>
          </cell>
          <cell r="AM345">
            <v>7.0415999999999999</v>
          </cell>
          <cell r="AN345">
            <v>6.8007</v>
          </cell>
          <cell r="AO345">
            <v>6.7340184588209313</v>
          </cell>
          <cell r="AP345">
            <v>6.8461081515862485</v>
          </cell>
          <cell r="AQ345">
            <v>6.8592481012658215</v>
          </cell>
          <cell r="AR345">
            <v>6.8647249015607477</v>
          </cell>
          <cell r="AS345">
            <v>7.0635899783928391</v>
          </cell>
          <cell r="AT345">
            <v>6.8160412132390613</v>
          </cell>
          <cell r="AU345">
            <v>6.8515189795918365</v>
          </cell>
          <cell r="AV345">
            <v>6.7575000000000003</v>
          </cell>
          <cell r="AW345">
            <v>7.0148936708860745</v>
          </cell>
          <cell r="AX345">
            <v>7.1254</v>
          </cell>
          <cell r="AZ345">
            <v>249</v>
          </cell>
        </row>
        <row r="346">
          <cell r="D346">
            <v>49706</v>
          </cell>
          <cell r="E346">
            <v>63.551160000000003</v>
          </cell>
          <cell r="F346">
            <v>59.612099999999998</v>
          </cell>
          <cell r="G346">
            <v>64.239779999999996</v>
          </cell>
          <cell r="H346">
            <v>67.698179999999994</v>
          </cell>
          <cell r="I346">
            <v>0</v>
          </cell>
          <cell r="J346">
            <v>59.612099999999998</v>
          </cell>
          <cell r="K346">
            <v>57.612099999999998</v>
          </cell>
          <cell r="L346">
            <v>61.612099999999998</v>
          </cell>
          <cell r="M346">
            <v>59.743310000000001</v>
          </cell>
          <cell r="N346">
            <v>54.596510000000002</v>
          </cell>
          <cell r="O346">
            <v>58.354230000000001</v>
          </cell>
          <cell r="P346">
            <v>61.923029999999997</v>
          </cell>
          <cell r="Q346">
            <v>0</v>
          </cell>
          <cell r="R346">
            <v>54.096510000000002</v>
          </cell>
          <cell r="S346">
            <v>52.596510000000002</v>
          </cell>
          <cell r="T346">
            <v>56.346510000000002</v>
          </cell>
          <cell r="U346">
            <v>61.931729540229895</v>
          </cell>
          <cell r="V346">
            <v>57.47903298850575</v>
          </cell>
          <cell r="W346">
            <v>61.736729999999994</v>
          </cell>
          <cell r="X346">
            <v>0</v>
          </cell>
          <cell r="Y346">
            <v>0</v>
          </cell>
          <cell r="Z346">
            <v>57.266389310344827</v>
          </cell>
          <cell r="AA346">
            <v>0</v>
          </cell>
          <cell r="AB346">
            <v>0</v>
          </cell>
          <cell r="AC346">
            <v>6.7595999999999998</v>
          </cell>
          <cell r="AD346">
            <v>6.7424999999999997</v>
          </cell>
          <cell r="AE346">
            <v>6.7424999999999997</v>
          </cell>
          <cell r="AF346">
            <v>6.6401000000000003</v>
          </cell>
          <cell r="AG346">
            <v>6.6742999999999997</v>
          </cell>
          <cell r="AH346">
            <v>6.0427</v>
          </cell>
          <cell r="AI346">
            <v>6.9474</v>
          </cell>
          <cell r="AJ346">
            <v>6.8578999999999999</v>
          </cell>
          <cell r="AK346">
            <v>7.0289999999999999</v>
          </cell>
          <cell r="AL346">
            <v>6.8360000000000003</v>
          </cell>
          <cell r="AM346">
            <v>7.0789999999999997</v>
          </cell>
          <cell r="AN346">
            <v>6.8361999999999998</v>
          </cell>
          <cell r="AO346">
            <v>6.7682423493044821</v>
          </cell>
          <cell r="AP346">
            <v>6.8808934214016118</v>
          </cell>
          <cell r="AQ346">
            <v>6.8592481012658215</v>
          </cell>
          <cell r="AR346">
            <v>6.89951017137611</v>
          </cell>
          <cell r="AS346">
            <v>7.0810814898652126</v>
          </cell>
          <cell r="AT346">
            <v>6.871477221026745</v>
          </cell>
          <cell r="AU346">
            <v>6.8863148979591839</v>
          </cell>
          <cell r="AV346">
            <v>6.7575000000000003</v>
          </cell>
          <cell r="AW346">
            <v>6.8592481012658215</v>
          </cell>
          <cell r="AX346">
            <v>6.9612999999999996</v>
          </cell>
          <cell r="AZ346">
            <v>250</v>
          </cell>
        </row>
        <row r="347">
          <cell r="D347">
            <v>49735</v>
          </cell>
          <cell r="E347">
            <v>60.787709999999997</v>
          </cell>
          <cell r="F347">
            <v>54.76858</v>
          </cell>
          <cell r="G347">
            <v>57.790129999999998</v>
          </cell>
          <cell r="H347">
            <v>61.13503</v>
          </cell>
          <cell r="I347">
            <v>0</v>
          </cell>
          <cell r="J347">
            <v>54.76858</v>
          </cell>
          <cell r="K347">
            <v>52.76858</v>
          </cell>
          <cell r="L347">
            <v>56.76858</v>
          </cell>
          <cell r="M347">
            <v>59.166240000000002</v>
          </cell>
          <cell r="N347">
            <v>52.693840000000002</v>
          </cell>
          <cell r="O347">
            <v>55.536160000000002</v>
          </cell>
          <cell r="P347">
            <v>59.345260000000003</v>
          </cell>
          <cell r="Q347">
            <v>0</v>
          </cell>
          <cell r="R347">
            <v>52.193840000000002</v>
          </cell>
          <cell r="S347">
            <v>50.693840000000002</v>
          </cell>
          <cell r="T347">
            <v>54.693840000000002</v>
          </cell>
          <cell r="U347">
            <v>60.074088613728122</v>
          </cell>
          <cell r="V347">
            <v>53.855471009421265</v>
          </cell>
          <cell r="W347">
            <v>56.798140511440103</v>
          </cell>
          <cell r="X347">
            <v>0</v>
          </cell>
          <cell r="Y347">
            <v>0</v>
          </cell>
          <cell r="Z347">
            <v>53.635417173620453</v>
          </cell>
          <cell r="AA347">
            <v>0</v>
          </cell>
          <cell r="AB347">
            <v>0</v>
          </cell>
          <cell r="AC347">
            <v>6.6742999999999997</v>
          </cell>
          <cell r="AD347">
            <v>6.5377000000000001</v>
          </cell>
          <cell r="AE347">
            <v>6.6231</v>
          </cell>
          <cell r="AF347">
            <v>6.5035999999999996</v>
          </cell>
          <cell r="AG347">
            <v>6.6231</v>
          </cell>
          <cell r="AH347">
            <v>5.9744000000000002</v>
          </cell>
          <cell r="AI347">
            <v>6.7255000000000003</v>
          </cell>
          <cell r="AJ347">
            <v>6.7662000000000004</v>
          </cell>
          <cell r="AK347">
            <v>6.9343000000000004</v>
          </cell>
          <cell r="AL347">
            <v>6.7477999999999998</v>
          </cell>
          <cell r="AM347">
            <v>6.9843000000000002</v>
          </cell>
          <cell r="AN347">
            <v>6.7468000000000004</v>
          </cell>
          <cell r="AO347">
            <v>6.6826324414380052</v>
          </cell>
          <cell r="AP347">
            <v>6.7938792420687548</v>
          </cell>
          <cell r="AQ347">
            <v>6.738336708860758</v>
          </cell>
          <cell r="AR347">
            <v>6.8124959920432522</v>
          </cell>
          <cell r="AS347">
            <v>6.9406349418664464</v>
          </cell>
          <cell r="AT347">
            <v>6.7763855108105346</v>
          </cell>
          <cell r="AU347">
            <v>6.7992740816326531</v>
          </cell>
          <cell r="AV347">
            <v>6.6380999999999997</v>
          </cell>
          <cell r="AW347">
            <v>6.6518556962025306</v>
          </cell>
          <cell r="AX347">
            <v>6.7515999999999998</v>
          </cell>
          <cell r="AZ347">
            <v>251</v>
          </cell>
        </row>
        <row r="348">
          <cell r="D348">
            <v>49766</v>
          </cell>
          <cell r="E348">
            <v>57.68723</v>
          </cell>
          <cell r="F348">
            <v>53.481859999999998</v>
          </cell>
          <cell r="G348">
            <v>54.074710000000003</v>
          </cell>
          <cell r="H348">
            <v>54.76811</v>
          </cell>
          <cell r="I348">
            <v>0</v>
          </cell>
          <cell r="J348">
            <v>51.981859999999998</v>
          </cell>
          <cell r="K348">
            <v>51.481859999999998</v>
          </cell>
          <cell r="L348">
            <v>55.481859999999998</v>
          </cell>
          <cell r="M348">
            <v>55.708159999999999</v>
          </cell>
          <cell r="N348">
            <v>52.07114</v>
          </cell>
          <cell r="O348">
            <v>52.118040000000001</v>
          </cell>
          <cell r="P348">
            <v>58.127339999999997</v>
          </cell>
          <cell r="Q348">
            <v>0</v>
          </cell>
          <cell r="R348">
            <v>51.32114</v>
          </cell>
          <cell r="S348">
            <v>50.07114</v>
          </cell>
          <cell r="T348">
            <v>54.07114</v>
          </cell>
          <cell r="U348">
            <v>56.851622666666671</v>
          </cell>
          <cell r="V348">
            <v>52.886222666666661</v>
          </cell>
          <cell r="W348">
            <v>53.24856044444445</v>
          </cell>
          <cell r="X348">
            <v>0</v>
          </cell>
          <cell r="Y348">
            <v>0</v>
          </cell>
          <cell r="Z348">
            <v>51.702889333333331</v>
          </cell>
          <cell r="AA348">
            <v>0</v>
          </cell>
          <cell r="AB348">
            <v>0</v>
          </cell>
          <cell r="AC348">
            <v>6.4012000000000002</v>
          </cell>
          <cell r="AD348">
            <v>6.1280000000000001</v>
          </cell>
          <cell r="AE348">
            <v>6.3329000000000004</v>
          </cell>
          <cell r="AF348">
            <v>6.367</v>
          </cell>
          <cell r="AG348">
            <v>6.5035999999999996</v>
          </cell>
          <cell r="AH348">
            <v>5.7866</v>
          </cell>
          <cell r="AI348">
            <v>6.5888999999999998</v>
          </cell>
          <cell r="AJ348">
            <v>6.4846000000000004</v>
          </cell>
          <cell r="AK348">
            <v>6.6482000000000001</v>
          </cell>
          <cell r="AL348">
            <v>6.4706999999999999</v>
          </cell>
          <cell r="AM348">
            <v>6.6981999999999999</v>
          </cell>
          <cell r="AN348">
            <v>6.4679000000000002</v>
          </cell>
          <cell r="AO348">
            <v>6.4085402276239982</v>
          </cell>
          <cell r="AP348">
            <v>6.5152910547791487</v>
          </cell>
          <cell r="AQ348">
            <v>6.4444632911392397</v>
          </cell>
          <cell r="AR348">
            <v>6.5339078047536479</v>
          </cell>
          <cell r="AS348">
            <v>6.8000855026237268</v>
          </cell>
          <cell r="AT348">
            <v>6.5016647402397787</v>
          </cell>
          <cell r="AU348">
            <v>6.5206006122448974</v>
          </cell>
          <cell r="AV348">
            <v>6.3479000000000001</v>
          </cell>
          <cell r="AW348">
            <v>6.2369696202531637</v>
          </cell>
          <cell r="AX348">
            <v>6.2897999999999996</v>
          </cell>
          <cell r="AZ348">
            <v>252</v>
          </cell>
        </row>
        <row r="349">
          <cell r="D349">
            <v>49796</v>
          </cell>
          <cell r="E349">
            <v>53.081389999999999</v>
          </cell>
          <cell r="F349">
            <v>55.886240000000001</v>
          </cell>
          <cell r="G349">
            <v>49.474780000000003</v>
          </cell>
          <cell r="H349">
            <v>53.900880000000001</v>
          </cell>
          <cell r="I349">
            <v>0</v>
          </cell>
          <cell r="J349">
            <v>55.886240000000001</v>
          </cell>
          <cell r="K349">
            <v>54.386240000000001</v>
          </cell>
          <cell r="L349">
            <v>57.386240000000001</v>
          </cell>
          <cell r="M349">
            <v>47.668599999999998</v>
          </cell>
          <cell r="N349">
            <v>53.691940000000002</v>
          </cell>
          <cell r="O349">
            <v>44.144779999999997</v>
          </cell>
          <cell r="P349">
            <v>50.319580000000002</v>
          </cell>
          <cell r="Q349">
            <v>0</v>
          </cell>
          <cell r="R349">
            <v>53.691940000000002</v>
          </cell>
          <cell r="S349">
            <v>51.691940000000002</v>
          </cell>
          <cell r="T349">
            <v>55.191940000000002</v>
          </cell>
          <cell r="U349">
            <v>50.695106236559141</v>
          </cell>
          <cell r="V349">
            <v>54.918860430107529</v>
          </cell>
          <cell r="W349">
            <v>47.124995053763442</v>
          </cell>
          <cell r="X349">
            <v>0</v>
          </cell>
          <cell r="Y349">
            <v>0</v>
          </cell>
          <cell r="Z349">
            <v>54.918860430107529</v>
          </cell>
          <cell r="AA349">
            <v>0</v>
          </cell>
          <cell r="AB349">
            <v>0</v>
          </cell>
          <cell r="AC349">
            <v>6.3841000000000001</v>
          </cell>
          <cell r="AD349">
            <v>6.1451000000000002</v>
          </cell>
          <cell r="AE349">
            <v>6.2816999999999998</v>
          </cell>
          <cell r="AF349">
            <v>6.4012000000000002</v>
          </cell>
          <cell r="AG349">
            <v>6.5377000000000001</v>
          </cell>
          <cell r="AH349">
            <v>5.7866</v>
          </cell>
          <cell r="AI349">
            <v>6.5717999999999996</v>
          </cell>
          <cell r="AJ349">
            <v>6.4669999999999996</v>
          </cell>
          <cell r="AK349">
            <v>6.63</v>
          </cell>
          <cell r="AL349">
            <v>6.4532999999999996</v>
          </cell>
          <cell r="AM349">
            <v>6.68</v>
          </cell>
          <cell r="AN349">
            <v>6.4504000000000001</v>
          </cell>
          <cell r="AO349">
            <v>6.3913781007246229</v>
          </cell>
          <cell r="AP349">
            <v>6.4978474150770174</v>
          </cell>
          <cell r="AQ349">
            <v>6.3926151898734158</v>
          </cell>
          <cell r="AR349">
            <v>6.5164641650515156</v>
          </cell>
          <cell r="AS349">
            <v>6.8352743080563849</v>
          </cell>
          <cell r="AT349">
            <v>6.4867041910031773</v>
          </cell>
          <cell r="AU349">
            <v>6.5031516326530614</v>
          </cell>
          <cell r="AV349">
            <v>6.2967000000000004</v>
          </cell>
          <cell r="AW349">
            <v>6.2542860759493664</v>
          </cell>
          <cell r="AX349">
            <v>6.3064</v>
          </cell>
          <cell r="AZ349">
            <v>253</v>
          </cell>
        </row>
        <row r="350">
          <cell r="D350">
            <v>49827</v>
          </cell>
          <cell r="E350">
            <v>57.230069999999998</v>
          </cell>
          <cell r="F350">
            <v>59.305230000000002</v>
          </cell>
          <cell r="G350">
            <v>53.620910000000002</v>
          </cell>
          <cell r="H350">
            <v>59.458910000000003</v>
          </cell>
          <cell r="I350">
            <v>0</v>
          </cell>
          <cell r="J350">
            <v>58.555230000000002</v>
          </cell>
          <cell r="K350">
            <v>57.555230000000002</v>
          </cell>
          <cell r="L350">
            <v>61.805230000000002</v>
          </cell>
          <cell r="M350">
            <v>46.851570000000002</v>
          </cell>
          <cell r="N350">
            <v>51.947940000000003</v>
          </cell>
          <cell r="O350">
            <v>43.36647</v>
          </cell>
          <cell r="P350">
            <v>50.494970000000002</v>
          </cell>
          <cell r="Q350">
            <v>0</v>
          </cell>
          <cell r="R350">
            <v>51.447940000000003</v>
          </cell>
          <cell r="S350">
            <v>50.447940000000003</v>
          </cell>
          <cell r="T350">
            <v>53.947940000000003</v>
          </cell>
          <cell r="U350">
            <v>52.617403333333336</v>
          </cell>
          <cell r="V350">
            <v>56.035323333333345</v>
          </cell>
          <cell r="W350">
            <v>49.063381111111113</v>
          </cell>
          <cell r="X350">
            <v>0</v>
          </cell>
          <cell r="Y350">
            <v>0</v>
          </cell>
          <cell r="Z350">
            <v>55.396434444444445</v>
          </cell>
          <cell r="AA350">
            <v>0</v>
          </cell>
          <cell r="AB350">
            <v>0</v>
          </cell>
          <cell r="AC350">
            <v>6.3841000000000001</v>
          </cell>
          <cell r="AD350">
            <v>6.2474999999999996</v>
          </cell>
          <cell r="AE350">
            <v>6.2816999999999998</v>
          </cell>
          <cell r="AF350">
            <v>6.4012000000000002</v>
          </cell>
          <cell r="AG350">
            <v>6.5717999999999996</v>
          </cell>
          <cell r="AH350">
            <v>5.8548999999999998</v>
          </cell>
          <cell r="AI350">
            <v>6.5888999999999998</v>
          </cell>
          <cell r="AJ350">
            <v>6.4675000000000002</v>
          </cell>
          <cell r="AK350">
            <v>6.6308999999999996</v>
          </cell>
          <cell r="AL350">
            <v>6.4535999999999998</v>
          </cell>
          <cell r="AM350">
            <v>6.6809000000000003</v>
          </cell>
          <cell r="AN350">
            <v>6.4507000000000003</v>
          </cell>
          <cell r="AO350">
            <v>6.3913781007246229</v>
          </cell>
          <cell r="AP350">
            <v>6.4978474150770174</v>
          </cell>
          <cell r="AQ350">
            <v>6.3926151898734158</v>
          </cell>
          <cell r="AR350">
            <v>6.5164641650515156</v>
          </cell>
          <cell r="AS350">
            <v>6.8352743080563849</v>
          </cell>
          <cell r="AT350">
            <v>6.4841424531201977</v>
          </cell>
          <cell r="AU350">
            <v>6.5031516326530614</v>
          </cell>
          <cell r="AV350">
            <v>6.2967000000000004</v>
          </cell>
          <cell r="AW350">
            <v>6.3579822784810114</v>
          </cell>
          <cell r="AX350">
            <v>6.4097999999999997</v>
          </cell>
          <cell r="AZ350">
            <v>254</v>
          </cell>
        </row>
        <row r="351">
          <cell r="D351">
            <v>49857</v>
          </cell>
          <cell r="E351">
            <v>73.756159999999994</v>
          </cell>
          <cell r="F351">
            <v>72.014880000000005</v>
          </cell>
          <cell r="G351">
            <v>69.807019999999994</v>
          </cell>
          <cell r="H351">
            <v>75.285920000000004</v>
          </cell>
          <cell r="I351">
            <v>0</v>
          </cell>
          <cell r="J351">
            <v>75.514880000000005</v>
          </cell>
          <cell r="K351">
            <v>75.764880000000005</v>
          </cell>
          <cell r="L351">
            <v>76.014880000000005</v>
          </cell>
          <cell r="M351">
            <v>62.413220000000003</v>
          </cell>
          <cell r="N351">
            <v>60.518509999999999</v>
          </cell>
          <cell r="O351">
            <v>58.748489999999997</v>
          </cell>
          <cell r="P351">
            <v>64.547190000000001</v>
          </cell>
          <cell r="Q351">
            <v>0</v>
          </cell>
          <cell r="R351">
            <v>61.018509999999999</v>
          </cell>
          <cell r="S351">
            <v>61.518509999999999</v>
          </cell>
          <cell r="T351">
            <v>63.018509999999999</v>
          </cell>
          <cell r="U351">
            <v>68.755509032258061</v>
          </cell>
          <cell r="V351">
            <v>66.946587849462375</v>
          </cell>
          <cell r="W351">
            <v>64.931754086021499</v>
          </cell>
          <cell r="X351">
            <v>0</v>
          </cell>
          <cell r="Y351">
            <v>0</v>
          </cell>
          <cell r="Z351">
            <v>69.12400720430108</v>
          </cell>
          <cell r="AA351">
            <v>0</v>
          </cell>
          <cell r="AB351">
            <v>0</v>
          </cell>
          <cell r="AC351">
            <v>6.5206</v>
          </cell>
          <cell r="AD351">
            <v>6.367</v>
          </cell>
          <cell r="AE351">
            <v>6.3498999999999999</v>
          </cell>
          <cell r="AF351">
            <v>6.6231</v>
          </cell>
          <cell r="AG351">
            <v>6.7766999999999999</v>
          </cell>
          <cell r="AH351">
            <v>6.0768000000000004</v>
          </cell>
          <cell r="AI351">
            <v>6.8278999999999996</v>
          </cell>
          <cell r="AJ351">
            <v>6.6064999999999996</v>
          </cell>
          <cell r="AK351">
            <v>6.7705000000000002</v>
          </cell>
          <cell r="AL351">
            <v>6.5911</v>
          </cell>
          <cell r="AM351">
            <v>6.8205</v>
          </cell>
          <cell r="AN351">
            <v>6.5885999999999996</v>
          </cell>
          <cell r="AO351">
            <v>6.5283740259740259</v>
          </cell>
          <cell r="AP351">
            <v>6.6370905039273698</v>
          </cell>
          <cell r="AQ351">
            <v>6.4616784810126564</v>
          </cell>
          <cell r="AR351">
            <v>6.6557072539018671</v>
          </cell>
          <cell r="AS351">
            <v>7.0635899783928391</v>
          </cell>
          <cell r="AT351">
            <v>6.6265750794138745</v>
          </cell>
          <cell r="AU351">
            <v>6.6424373469387756</v>
          </cell>
          <cell r="AV351">
            <v>6.3648999999999996</v>
          </cell>
          <cell r="AW351">
            <v>6.4789949367088591</v>
          </cell>
          <cell r="AX351">
            <v>6.5430999999999999</v>
          </cell>
          <cell r="AZ351">
            <v>255</v>
          </cell>
        </row>
        <row r="352">
          <cell r="D352">
            <v>49888</v>
          </cell>
          <cell r="E352">
            <v>74.629949999999994</v>
          </cell>
          <cell r="F352">
            <v>74.470830000000007</v>
          </cell>
          <cell r="G352">
            <v>71.827680000000001</v>
          </cell>
          <cell r="H352">
            <v>73.44408</v>
          </cell>
          <cell r="I352">
            <v>0</v>
          </cell>
          <cell r="J352">
            <v>77.470830000000007</v>
          </cell>
          <cell r="K352">
            <v>77.720830000000007</v>
          </cell>
          <cell r="L352">
            <v>78.220830000000007</v>
          </cell>
          <cell r="M352">
            <v>63.692689999999999</v>
          </cell>
          <cell r="N352">
            <v>62.409370000000003</v>
          </cell>
          <cell r="O352">
            <v>60.941009999999999</v>
          </cell>
          <cell r="P352">
            <v>66.449809999999999</v>
          </cell>
          <cell r="Q352">
            <v>0</v>
          </cell>
          <cell r="R352">
            <v>62.909370000000003</v>
          </cell>
          <cell r="S352">
            <v>62.909370000000003</v>
          </cell>
          <cell r="T352">
            <v>64.659369999999996</v>
          </cell>
          <cell r="U352">
            <v>69.808147204301065</v>
          </cell>
          <cell r="V352">
            <v>69.153412150537633</v>
          </cell>
          <cell r="W352">
            <v>67.028180322580653</v>
          </cell>
          <cell r="X352">
            <v>0</v>
          </cell>
          <cell r="Y352">
            <v>0</v>
          </cell>
          <cell r="Z352">
            <v>71.051261612903232</v>
          </cell>
          <cell r="AA352">
            <v>0</v>
          </cell>
          <cell r="AB352">
            <v>0</v>
          </cell>
          <cell r="AC352">
            <v>6.5035999999999996</v>
          </cell>
          <cell r="AD352">
            <v>6.2816999999999998</v>
          </cell>
          <cell r="AE352">
            <v>6.2987000000000002</v>
          </cell>
          <cell r="AF352">
            <v>6.6571999999999996</v>
          </cell>
          <cell r="AG352">
            <v>6.8108000000000004</v>
          </cell>
          <cell r="AH352">
            <v>6.1622000000000003</v>
          </cell>
          <cell r="AI352">
            <v>6.8449999999999998</v>
          </cell>
          <cell r="AJ352">
            <v>6.5895000000000001</v>
          </cell>
          <cell r="AK352">
            <v>6.7530999999999999</v>
          </cell>
          <cell r="AL352">
            <v>6.5739000000000001</v>
          </cell>
          <cell r="AM352">
            <v>6.8030999999999997</v>
          </cell>
          <cell r="AN352">
            <v>6.5715000000000003</v>
          </cell>
          <cell r="AO352">
            <v>6.5113122623898505</v>
          </cell>
          <cell r="AP352">
            <v>6.6197488738141388</v>
          </cell>
          <cell r="AQ352">
            <v>6.4098303797468343</v>
          </cell>
          <cell r="AR352">
            <v>6.6383656237886361</v>
          </cell>
          <cell r="AS352">
            <v>7.0986758925815412</v>
          </cell>
          <cell r="AT352">
            <v>6.6091552618096125</v>
          </cell>
          <cell r="AU352">
            <v>6.6250904081632651</v>
          </cell>
          <cell r="AV352">
            <v>6.3136999999999999</v>
          </cell>
          <cell r="AW352">
            <v>6.3926151898734158</v>
          </cell>
          <cell r="AX352">
            <v>6.4554</v>
          </cell>
          <cell r="AZ352">
            <v>256</v>
          </cell>
        </row>
        <row r="353">
          <cell r="D353">
            <v>49919</v>
          </cell>
          <cell r="E353">
            <v>67.626980000000003</v>
          </cell>
          <cell r="F353">
            <v>67.237020000000001</v>
          </cell>
          <cell r="G353">
            <v>66.459509999999995</v>
          </cell>
          <cell r="H353">
            <v>67.677909999999997</v>
          </cell>
          <cell r="I353">
            <v>0</v>
          </cell>
          <cell r="J353">
            <v>69.737020000000001</v>
          </cell>
          <cell r="K353">
            <v>69.987020000000001</v>
          </cell>
          <cell r="L353">
            <v>70.237020000000001</v>
          </cell>
          <cell r="M353">
            <v>59.928959999999996</v>
          </cell>
          <cell r="N353">
            <v>57.901780000000002</v>
          </cell>
          <cell r="O353">
            <v>57.69003</v>
          </cell>
          <cell r="P353">
            <v>58.476329999999997</v>
          </cell>
          <cell r="Q353">
            <v>0</v>
          </cell>
          <cell r="R353">
            <v>56.401780000000002</v>
          </cell>
          <cell r="S353">
            <v>55.901780000000002</v>
          </cell>
          <cell r="T353">
            <v>59.651780000000002</v>
          </cell>
          <cell r="U353">
            <v>64.205637777777781</v>
          </cell>
          <cell r="V353">
            <v>63.08802444444445</v>
          </cell>
          <cell r="W353">
            <v>62.561963333333324</v>
          </cell>
          <cell r="X353">
            <v>0</v>
          </cell>
          <cell r="Y353">
            <v>0</v>
          </cell>
          <cell r="Z353">
            <v>63.810246666666671</v>
          </cell>
          <cell r="AA353">
            <v>0</v>
          </cell>
          <cell r="AB353">
            <v>0</v>
          </cell>
          <cell r="AC353">
            <v>6.3158000000000003</v>
          </cell>
          <cell r="AD353">
            <v>6.0768000000000004</v>
          </cell>
          <cell r="AE353">
            <v>6.1109999999999998</v>
          </cell>
          <cell r="AF353">
            <v>6.3329000000000004</v>
          </cell>
          <cell r="AG353">
            <v>6.4694000000000003</v>
          </cell>
          <cell r="AH353">
            <v>5.8208000000000002</v>
          </cell>
          <cell r="AI353">
            <v>6.5548000000000002</v>
          </cell>
          <cell r="AJ353">
            <v>6.4017999999999997</v>
          </cell>
          <cell r="AK353">
            <v>6.5655999999999999</v>
          </cell>
          <cell r="AL353">
            <v>6.3861999999999997</v>
          </cell>
          <cell r="AM353">
            <v>6.6155999999999997</v>
          </cell>
          <cell r="AN353">
            <v>6.3837999999999999</v>
          </cell>
          <cell r="AO353">
            <v>6.3228299564423205</v>
          </cell>
          <cell r="AP353">
            <v>6.4281748658573905</v>
          </cell>
          <cell r="AQ353">
            <v>6.2197544303797452</v>
          </cell>
          <cell r="AR353">
            <v>6.4467916158318888</v>
          </cell>
          <cell r="AS353">
            <v>6.7649995884350247</v>
          </cell>
          <cell r="AT353">
            <v>6.4115940362742094</v>
          </cell>
          <cell r="AU353">
            <v>6.4334577551020402</v>
          </cell>
          <cell r="AV353">
            <v>6.1260000000000003</v>
          </cell>
          <cell r="AW353">
            <v>6.1851215189873407</v>
          </cell>
          <cell r="AX353">
            <v>6.2519999999999998</v>
          </cell>
          <cell r="AZ353">
            <v>257</v>
          </cell>
        </row>
        <row r="354">
          <cell r="D354">
            <v>49949</v>
          </cell>
          <cell r="E354">
            <v>63.720089999999999</v>
          </cell>
          <cell r="F354">
            <v>58.105460000000001</v>
          </cell>
          <cell r="G354">
            <v>60.62903</v>
          </cell>
          <cell r="H354">
            <v>64.072730000000007</v>
          </cell>
          <cell r="I354">
            <v>0</v>
          </cell>
          <cell r="J354">
            <v>57.605460000000001</v>
          </cell>
          <cell r="K354">
            <v>58.105460000000001</v>
          </cell>
          <cell r="L354">
            <v>60.105460000000001</v>
          </cell>
          <cell r="M354">
            <v>56.923160000000003</v>
          </cell>
          <cell r="N354">
            <v>52.414990000000003</v>
          </cell>
          <cell r="O354">
            <v>53.705019999999998</v>
          </cell>
          <cell r="P354">
            <v>58.170920000000002</v>
          </cell>
          <cell r="Q354">
            <v>0</v>
          </cell>
          <cell r="R354">
            <v>51.914990000000003</v>
          </cell>
          <cell r="S354">
            <v>50.414990000000003</v>
          </cell>
          <cell r="T354">
            <v>54.164990000000003</v>
          </cell>
          <cell r="U354">
            <v>60.869764516129031</v>
          </cell>
          <cell r="V354">
            <v>55.719133870967745</v>
          </cell>
          <cell r="W354">
            <v>57.725412903225802</v>
          </cell>
          <cell r="X354">
            <v>0</v>
          </cell>
          <cell r="Y354">
            <v>0</v>
          </cell>
          <cell r="Z354">
            <v>55.219133870967745</v>
          </cell>
          <cell r="AA354">
            <v>0</v>
          </cell>
          <cell r="AB354">
            <v>0</v>
          </cell>
          <cell r="AC354">
            <v>6.5377000000000001</v>
          </cell>
          <cell r="AD354">
            <v>6.5035999999999996</v>
          </cell>
          <cell r="AE354">
            <v>6.4012000000000002</v>
          </cell>
          <cell r="AF354">
            <v>6.4181999999999997</v>
          </cell>
          <cell r="AG354">
            <v>6.5377000000000001</v>
          </cell>
          <cell r="AH354">
            <v>5.8719999999999999</v>
          </cell>
          <cell r="AI354">
            <v>6.6913</v>
          </cell>
          <cell r="AJ354">
            <v>6.6243999999999996</v>
          </cell>
          <cell r="AK354">
            <v>6.7884000000000002</v>
          </cell>
          <cell r="AL354">
            <v>6.6083999999999996</v>
          </cell>
          <cell r="AM354">
            <v>6.8384</v>
          </cell>
          <cell r="AN354">
            <v>6.6060999999999996</v>
          </cell>
          <cell r="AO354">
            <v>6.5455361528734013</v>
          </cell>
          <cell r="AP354">
            <v>6.6545341436295011</v>
          </cell>
          <cell r="AQ354">
            <v>6.5136278481012644</v>
          </cell>
          <cell r="AR354">
            <v>6.6731508936039994</v>
          </cell>
          <cell r="AS354">
            <v>6.8527658195287575</v>
          </cell>
          <cell r="AT354">
            <v>6.6440973665334564</v>
          </cell>
          <cell r="AU354">
            <v>6.6598863265306125</v>
          </cell>
          <cell r="AV354">
            <v>6.4161999999999999</v>
          </cell>
          <cell r="AW354">
            <v>6.6173240506329094</v>
          </cell>
          <cell r="AX354">
            <v>6.6894999999999998</v>
          </cell>
          <cell r="AZ354">
            <v>258</v>
          </cell>
        </row>
        <row r="355">
          <cell r="D355">
            <v>49980</v>
          </cell>
          <cell r="E355">
            <v>65.530410000000003</v>
          </cell>
          <cell r="F355">
            <v>59.093940000000003</v>
          </cell>
          <cell r="G355">
            <v>62.345849999999999</v>
          </cell>
          <cell r="H355">
            <v>65.898349999999994</v>
          </cell>
          <cell r="I355">
            <v>0</v>
          </cell>
          <cell r="J355">
            <v>58.593940000000003</v>
          </cell>
          <cell r="K355">
            <v>57.593940000000003</v>
          </cell>
          <cell r="L355">
            <v>61.093940000000003</v>
          </cell>
          <cell r="M355">
            <v>60.106119999999997</v>
          </cell>
          <cell r="N355">
            <v>54.434699999999999</v>
          </cell>
          <cell r="O355">
            <v>56.616869999999999</v>
          </cell>
          <cell r="P355">
            <v>58.580970000000001</v>
          </cell>
          <cell r="Q355">
            <v>0</v>
          </cell>
          <cell r="R355">
            <v>53.934699999999999</v>
          </cell>
          <cell r="S355">
            <v>52.934699999999999</v>
          </cell>
          <cell r="T355">
            <v>56.184699999999999</v>
          </cell>
          <cell r="U355">
            <v>62.995062246879336</v>
          </cell>
          <cell r="V355">
            <v>56.916181497919553</v>
          </cell>
          <cell r="W355">
            <v>59.66808819694868</v>
          </cell>
          <cell r="X355">
            <v>0</v>
          </cell>
          <cell r="Y355">
            <v>0</v>
          </cell>
          <cell r="Z355">
            <v>56.416181497919553</v>
          </cell>
          <cell r="AA355">
            <v>0</v>
          </cell>
          <cell r="AB355">
            <v>0</v>
          </cell>
          <cell r="AC355">
            <v>6.8791000000000002</v>
          </cell>
          <cell r="AD355">
            <v>7.101</v>
          </cell>
          <cell r="AE355">
            <v>6.8791000000000002</v>
          </cell>
          <cell r="AF355">
            <v>6.7255000000000003</v>
          </cell>
          <cell r="AG355">
            <v>6.7766999999999999</v>
          </cell>
          <cell r="AH355">
            <v>6.1451000000000002</v>
          </cell>
          <cell r="AI355">
            <v>7.0838999999999999</v>
          </cell>
          <cell r="AJ355">
            <v>6.9721000000000002</v>
          </cell>
          <cell r="AK355">
            <v>7.1391999999999998</v>
          </cell>
          <cell r="AL355">
            <v>6.9526000000000003</v>
          </cell>
          <cell r="AM355">
            <v>7.1891999999999996</v>
          </cell>
          <cell r="AN355">
            <v>6.9516</v>
          </cell>
          <cell r="AO355">
            <v>6.8881765109697097</v>
          </cell>
          <cell r="AP355">
            <v>7.0027948801387323</v>
          </cell>
          <cell r="AQ355">
            <v>6.9975772151898719</v>
          </cell>
          <cell r="AR355">
            <v>7.0214116301132314</v>
          </cell>
          <cell r="AS355">
            <v>7.1689506122029014</v>
          </cell>
          <cell r="AT355">
            <v>6.9734343887693413</v>
          </cell>
          <cell r="AU355">
            <v>7.0082536734693868</v>
          </cell>
          <cell r="AV355">
            <v>6.8940999999999999</v>
          </cell>
          <cell r="AW355">
            <v>7.2222860759493654</v>
          </cell>
          <cell r="AX355">
            <v>7.3212999999999999</v>
          </cell>
          <cell r="AZ355">
            <v>259</v>
          </cell>
        </row>
        <row r="356">
          <cell r="D356">
            <v>50010</v>
          </cell>
          <cell r="E356">
            <v>66.616100000000003</v>
          </cell>
          <cell r="F356">
            <v>61.294750000000001</v>
          </cell>
          <cell r="G356">
            <v>64.005229999999997</v>
          </cell>
          <cell r="H356">
            <v>67.329030000000003</v>
          </cell>
          <cell r="I356">
            <v>0</v>
          </cell>
          <cell r="J356">
            <v>60.794750000000001</v>
          </cell>
          <cell r="K356">
            <v>59.294750000000001</v>
          </cell>
          <cell r="L356">
            <v>63.294750000000001</v>
          </cell>
          <cell r="M356">
            <v>62.083970000000001</v>
          </cell>
          <cell r="N356">
            <v>57.64461</v>
          </cell>
          <cell r="O356">
            <v>58.684089999999998</v>
          </cell>
          <cell r="P356">
            <v>62.660290000000003</v>
          </cell>
          <cell r="Q356">
            <v>0</v>
          </cell>
          <cell r="R356">
            <v>57.14461</v>
          </cell>
          <cell r="S356">
            <v>55.64461</v>
          </cell>
          <cell r="T356">
            <v>58.89461</v>
          </cell>
          <cell r="U356">
            <v>64.618064193548392</v>
          </cell>
          <cell r="V356">
            <v>59.68554849462366</v>
          </cell>
          <cell r="W356">
            <v>61.659351075268823</v>
          </cell>
          <cell r="X356">
            <v>0</v>
          </cell>
          <cell r="Y356">
            <v>0</v>
          </cell>
          <cell r="Z356">
            <v>59.185548494623653</v>
          </cell>
          <cell r="AA356">
            <v>0</v>
          </cell>
          <cell r="AB356">
            <v>0</v>
          </cell>
          <cell r="AC356">
            <v>7.2034000000000002</v>
          </cell>
          <cell r="AD356">
            <v>7.4935999999999998</v>
          </cell>
          <cell r="AE356">
            <v>7.1863999999999999</v>
          </cell>
          <cell r="AF356">
            <v>7.0838999999999999</v>
          </cell>
          <cell r="AG356">
            <v>7.101</v>
          </cell>
          <cell r="AH356">
            <v>6.4012000000000002</v>
          </cell>
          <cell r="AI356">
            <v>7.4935999999999998</v>
          </cell>
          <cell r="AJ356">
            <v>7.3003</v>
          </cell>
          <cell r="AK356">
            <v>7.4691999999999998</v>
          </cell>
          <cell r="AL356">
            <v>7.2786999999999997</v>
          </cell>
          <cell r="AM356">
            <v>7.5191999999999997</v>
          </cell>
          <cell r="AN356">
            <v>7.2785000000000002</v>
          </cell>
          <cell r="AO356">
            <v>7.2136547421666428</v>
          </cell>
          <cell r="AP356">
            <v>7.333611976945833</v>
          </cell>
          <cell r="AQ356">
            <v>7.3087670886075937</v>
          </cell>
          <cell r="AR356">
            <v>7.3522287269203312</v>
          </cell>
          <cell r="AS356">
            <v>7.5377128305381209</v>
          </cell>
          <cell r="AT356">
            <v>7.3083047648324628</v>
          </cell>
          <cell r="AU356">
            <v>7.3391720408163259</v>
          </cell>
          <cell r="AV356">
            <v>7.2013999999999996</v>
          </cell>
          <cell r="AW356">
            <v>7.6198556962025297</v>
          </cell>
          <cell r="AX356">
            <v>7.7347000000000001</v>
          </cell>
          <cell r="AZ356">
            <v>260</v>
          </cell>
        </row>
        <row r="357">
          <cell r="D357">
            <v>50041</v>
          </cell>
          <cell r="E357">
            <v>68.522080000000003</v>
          </cell>
          <cell r="F357">
            <v>62.796860000000002</v>
          </cell>
          <cell r="G357">
            <v>66.009200000000007</v>
          </cell>
          <cell r="H357">
            <v>69.319699999999997</v>
          </cell>
          <cell r="I357">
            <v>0</v>
          </cell>
          <cell r="J357">
            <v>62.296860000000002</v>
          </cell>
          <cell r="K357">
            <v>60.796860000000002</v>
          </cell>
          <cell r="L357">
            <v>64.796859999999995</v>
          </cell>
          <cell r="M357">
            <v>62.753430000000002</v>
          </cell>
          <cell r="N357">
            <v>58.570410000000003</v>
          </cell>
          <cell r="O357">
            <v>59.691940000000002</v>
          </cell>
          <cell r="P357">
            <v>63.620339999999999</v>
          </cell>
          <cell r="Q357">
            <v>0</v>
          </cell>
          <cell r="R357">
            <v>58.070410000000003</v>
          </cell>
          <cell r="S357">
            <v>56.570410000000003</v>
          </cell>
          <cell r="T357">
            <v>60.570410000000003</v>
          </cell>
          <cell r="U357">
            <v>65.978911720430119</v>
          </cell>
          <cell r="V357">
            <v>60.933586344086031</v>
          </cell>
          <cell r="W357">
            <v>63.22417139784946</v>
          </cell>
          <cell r="X357">
            <v>0</v>
          </cell>
          <cell r="Y357">
            <v>0</v>
          </cell>
          <cell r="Z357">
            <v>60.433586344086024</v>
          </cell>
          <cell r="AA357">
            <v>0</v>
          </cell>
          <cell r="AB357">
            <v>0</v>
          </cell>
          <cell r="AC357">
            <v>7.2785000000000002</v>
          </cell>
          <cell r="AD357">
            <v>7.4184999999999999</v>
          </cell>
          <cell r="AE357">
            <v>7.2610000000000001</v>
          </cell>
          <cell r="AF357">
            <v>7.1561000000000003</v>
          </cell>
          <cell r="AG357">
            <v>7.1561000000000003</v>
          </cell>
          <cell r="AH357">
            <v>6.5087000000000002</v>
          </cell>
          <cell r="AI357">
            <v>7.5410000000000004</v>
          </cell>
          <cell r="AJ357">
            <v>7.3745000000000003</v>
          </cell>
          <cell r="AK357">
            <v>7.5446999999999997</v>
          </cell>
          <cell r="AL357">
            <v>7.3540000000000001</v>
          </cell>
          <cell r="AM357">
            <v>7.5946999999999996</v>
          </cell>
          <cell r="AN357">
            <v>7.3536999999999999</v>
          </cell>
          <cell r="AO357">
            <v>7.289027591882614</v>
          </cell>
          <cell r="AP357">
            <v>7.4102211782107519</v>
          </cell>
          <cell r="AQ357">
            <v>7.3843113924050616</v>
          </cell>
          <cell r="AR357">
            <v>7.4288379281852501</v>
          </cell>
          <cell r="AS357">
            <v>7.612000308673732</v>
          </cell>
          <cell r="AT357">
            <v>7.3826976329541969</v>
          </cell>
          <cell r="AU357">
            <v>7.4158046938775506</v>
          </cell>
          <cell r="AV357">
            <v>7.2759999999999998</v>
          </cell>
          <cell r="AW357">
            <v>7.5438050632911375</v>
          </cell>
          <cell r="AX357">
            <v>7.6477000000000004</v>
          </cell>
          <cell r="AZ357">
            <v>261</v>
          </cell>
        </row>
        <row r="358">
          <cell r="D358">
            <v>50072</v>
          </cell>
          <cell r="E358">
            <v>68.463539999999995</v>
          </cell>
          <cell r="F358">
            <v>63.459870000000002</v>
          </cell>
          <cell r="G358">
            <v>67.623810000000006</v>
          </cell>
          <cell r="H358">
            <v>71.082210000000003</v>
          </cell>
          <cell r="I358">
            <v>0</v>
          </cell>
          <cell r="J358">
            <v>63.459870000000002</v>
          </cell>
          <cell r="K358">
            <v>61.459870000000002</v>
          </cell>
          <cell r="L358">
            <v>65.459869999999995</v>
          </cell>
          <cell r="M358">
            <v>64.551910000000007</v>
          </cell>
          <cell r="N358">
            <v>59.161299999999997</v>
          </cell>
          <cell r="O358">
            <v>62.212760000000003</v>
          </cell>
          <cell r="P358">
            <v>65.781459999999996</v>
          </cell>
          <cell r="Q358">
            <v>0</v>
          </cell>
          <cell r="R358">
            <v>58.661299999999997</v>
          </cell>
          <cell r="S358">
            <v>57.161299999999997</v>
          </cell>
          <cell r="T358">
            <v>60.911299999999997</v>
          </cell>
          <cell r="U358">
            <v>66.787127142857145</v>
          </cell>
          <cell r="V358">
            <v>61.617625714285722</v>
          </cell>
          <cell r="W358">
            <v>65.304788571428574</v>
          </cell>
          <cell r="X358">
            <v>0</v>
          </cell>
          <cell r="Y358">
            <v>0</v>
          </cell>
          <cell r="Z358">
            <v>61.40334</v>
          </cell>
          <cell r="AA358">
            <v>0</v>
          </cell>
          <cell r="AB358">
            <v>0</v>
          </cell>
          <cell r="AC358">
            <v>7.3310000000000004</v>
          </cell>
          <cell r="AD358">
            <v>7.2960000000000003</v>
          </cell>
          <cell r="AE358">
            <v>7.2960000000000003</v>
          </cell>
          <cell r="AF358">
            <v>7.1736000000000004</v>
          </cell>
          <cell r="AG358">
            <v>7.2085999999999997</v>
          </cell>
          <cell r="AH358">
            <v>6.5612000000000004</v>
          </cell>
          <cell r="AI358">
            <v>7.5235000000000003</v>
          </cell>
          <cell r="AJ358">
            <v>7.4292999999999996</v>
          </cell>
          <cell r="AK358">
            <v>7.6003999999999996</v>
          </cell>
          <cell r="AL358">
            <v>7.4074</v>
          </cell>
          <cell r="AM358">
            <v>7.6504000000000003</v>
          </cell>
          <cell r="AN358">
            <v>7.4077000000000002</v>
          </cell>
          <cell r="AO358">
            <v>7.3417183323631541</v>
          </cell>
          <cell r="AP358">
            <v>7.4637762123839639</v>
          </cell>
          <cell r="AQ358">
            <v>7.4197544303797454</v>
          </cell>
          <cell r="AR358">
            <v>7.4823929623584622</v>
          </cell>
          <cell r="AS358">
            <v>7.630006276365882</v>
          </cell>
          <cell r="AT358">
            <v>7.4569880315606119</v>
          </cell>
          <cell r="AU358">
            <v>7.4693761224489794</v>
          </cell>
          <cell r="AV358">
            <v>7.3109999999999999</v>
          </cell>
          <cell r="AW358">
            <v>7.4197544303797454</v>
          </cell>
          <cell r="AX358">
            <v>7.5148000000000001</v>
          </cell>
          <cell r="AZ358">
            <v>262</v>
          </cell>
        </row>
        <row r="359">
          <cell r="D359">
            <v>50100</v>
          </cell>
          <cell r="E359">
            <v>64.87867</v>
          </cell>
          <cell r="F359">
            <v>58.516370000000002</v>
          </cell>
          <cell r="G359">
            <v>61.382599999999996</v>
          </cell>
          <cell r="H359">
            <v>64.727500000000006</v>
          </cell>
          <cell r="I359">
            <v>0</v>
          </cell>
          <cell r="J359">
            <v>58.516370000000002</v>
          </cell>
          <cell r="K359">
            <v>56.516370000000002</v>
          </cell>
          <cell r="L359">
            <v>60.516370000000002</v>
          </cell>
          <cell r="M359">
            <v>62.678910000000002</v>
          </cell>
          <cell r="N359">
            <v>56.197409999999998</v>
          </cell>
          <cell r="O359">
            <v>58.939149999999998</v>
          </cell>
          <cell r="P359">
            <v>62.748249999999999</v>
          </cell>
          <cell r="Q359">
            <v>0</v>
          </cell>
          <cell r="R359">
            <v>55.697409999999998</v>
          </cell>
          <cell r="S359">
            <v>54.197409999999998</v>
          </cell>
          <cell r="T359">
            <v>58.197409999999998</v>
          </cell>
          <cell r="U359">
            <v>63.910538748317634</v>
          </cell>
          <cell r="V359">
            <v>57.495777913862717</v>
          </cell>
          <cell r="W359">
            <v>60.307218909825032</v>
          </cell>
          <cell r="X359">
            <v>0</v>
          </cell>
          <cell r="Y359">
            <v>0</v>
          </cell>
          <cell r="Z359">
            <v>57.275724078061913</v>
          </cell>
          <cell r="AA359">
            <v>0</v>
          </cell>
          <cell r="AB359">
            <v>0</v>
          </cell>
          <cell r="AC359">
            <v>7.0686</v>
          </cell>
          <cell r="AD359">
            <v>6.9461000000000004</v>
          </cell>
          <cell r="AE359">
            <v>7.0335999999999999</v>
          </cell>
          <cell r="AF359">
            <v>6.8586</v>
          </cell>
          <cell r="AG359">
            <v>6.9985999999999997</v>
          </cell>
          <cell r="AH359">
            <v>6.3162000000000003</v>
          </cell>
          <cell r="AI359">
            <v>7.1211000000000002</v>
          </cell>
          <cell r="AJ359">
            <v>7.1604999999999999</v>
          </cell>
          <cell r="AK359">
            <v>7.3285999999999998</v>
          </cell>
          <cell r="AL359">
            <v>7.1421000000000001</v>
          </cell>
          <cell r="AM359">
            <v>7.3785999999999996</v>
          </cell>
          <cell r="AN359">
            <v>7.1410999999999998</v>
          </cell>
          <cell r="AO359">
            <v>7.0783649932756578</v>
          </cell>
          <cell r="AP359">
            <v>7.196103051106804</v>
          </cell>
          <cell r="AQ359">
            <v>7.1540329113924033</v>
          </cell>
          <cell r="AR359">
            <v>7.2147198010813023</v>
          </cell>
          <cell r="AS359">
            <v>7.3058988579071924</v>
          </cell>
          <cell r="AT359">
            <v>7.180422809714111</v>
          </cell>
          <cell r="AU359">
            <v>7.2016210204081634</v>
          </cell>
          <cell r="AV359">
            <v>7.0486000000000004</v>
          </cell>
          <cell r="AW359">
            <v>7.0654253164556948</v>
          </cell>
          <cell r="AX359">
            <v>7.16</v>
          </cell>
          <cell r="AZ359">
            <v>263</v>
          </cell>
        </row>
        <row r="360">
          <cell r="D360">
            <v>50131</v>
          </cell>
          <cell r="E360">
            <v>59.906129999999997</v>
          </cell>
          <cell r="F360">
            <v>55.358809999999998</v>
          </cell>
          <cell r="G360">
            <v>56.193600000000004</v>
          </cell>
          <cell r="H360">
            <v>56.887</v>
          </cell>
          <cell r="I360">
            <v>0</v>
          </cell>
          <cell r="J360">
            <v>53.858809999999998</v>
          </cell>
          <cell r="K360">
            <v>53.358809999999998</v>
          </cell>
          <cell r="L360">
            <v>57.358809999999998</v>
          </cell>
          <cell r="M360">
            <v>57.473410000000001</v>
          </cell>
          <cell r="N360">
            <v>54.121690000000001</v>
          </cell>
          <cell r="O360">
            <v>53.792540000000002</v>
          </cell>
          <cell r="P360">
            <v>59.801740000000002</v>
          </cell>
          <cell r="Q360">
            <v>0</v>
          </cell>
          <cell r="R360">
            <v>53.371690000000001</v>
          </cell>
          <cell r="S360">
            <v>52.121690000000001</v>
          </cell>
          <cell r="T360">
            <v>56.121690000000001</v>
          </cell>
          <cell r="U360">
            <v>58.878981555555555</v>
          </cell>
          <cell r="V360">
            <v>54.836470444444437</v>
          </cell>
          <cell r="W360">
            <v>55.179819111111115</v>
          </cell>
          <cell r="X360">
            <v>0</v>
          </cell>
          <cell r="Y360">
            <v>0</v>
          </cell>
          <cell r="Z360">
            <v>53.653137111111114</v>
          </cell>
          <cell r="AA360">
            <v>0</v>
          </cell>
          <cell r="AB360">
            <v>0</v>
          </cell>
          <cell r="AC360">
            <v>6.5787000000000004</v>
          </cell>
          <cell r="AD360">
            <v>6.2637</v>
          </cell>
          <cell r="AE360">
            <v>6.4561999999999999</v>
          </cell>
          <cell r="AF360">
            <v>6.4912000000000001</v>
          </cell>
          <cell r="AG360">
            <v>6.6136999999999997</v>
          </cell>
          <cell r="AH360">
            <v>5.9138000000000002</v>
          </cell>
          <cell r="AI360">
            <v>6.7361000000000004</v>
          </cell>
          <cell r="AJ360">
            <v>6.6620999999999997</v>
          </cell>
          <cell r="AK360">
            <v>6.8258000000000001</v>
          </cell>
          <cell r="AL360">
            <v>6.6482000000000001</v>
          </cell>
          <cell r="AM360">
            <v>6.8757999999999999</v>
          </cell>
          <cell r="AN360">
            <v>6.6455000000000002</v>
          </cell>
          <cell r="AO360">
            <v>6.5866851121058225</v>
          </cell>
          <cell r="AP360">
            <v>6.6963580750790577</v>
          </cell>
          <cell r="AQ360">
            <v>6.5693240506329103</v>
          </cell>
          <cell r="AR360">
            <v>6.7149748250535559</v>
          </cell>
          <cell r="AS360">
            <v>6.9278764276160096</v>
          </cell>
          <cell r="AT360">
            <v>6.6835481299313457</v>
          </cell>
          <cell r="AU360">
            <v>6.7017230612244898</v>
          </cell>
          <cell r="AV360">
            <v>6.4711999999999996</v>
          </cell>
          <cell r="AW360">
            <v>6.3743873417721506</v>
          </cell>
          <cell r="AX360">
            <v>6.4255000000000004</v>
          </cell>
          <cell r="AZ360">
            <v>264</v>
          </cell>
        </row>
        <row r="361">
          <cell r="D361">
            <v>50161</v>
          </cell>
          <cell r="E361">
            <v>54.991709999999998</v>
          </cell>
          <cell r="F361">
            <v>57.519390000000001</v>
          </cell>
          <cell r="G361">
            <v>51.28922</v>
          </cell>
          <cell r="H361">
            <v>55.715319999999998</v>
          </cell>
          <cell r="I361">
            <v>0</v>
          </cell>
          <cell r="J361">
            <v>57.519390000000001</v>
          </cell>
          <cell r="K361">
            <v>56.019390000000001</v>
          </cell>
          <cell r="L361">
            <v>59.019390000000001</v>
          </cell>
          <cell r="M361">
            <v>49.5779</v>
          </cell>
          <cell r="N361">
            <v>55.22766</v>
          </cell>
          <cell r="O361">
            <v>45.94258</v>
          </cell>
          <cell r="P361">
            <v>52.117379999999997</v>
          </cell>
          <cell r="Q361">
            <v>0</v>
          </cell>
          <cell r="R361">
            <v>55.22766</v>
          </cell>
          <cell r="S361">
            <v>53.22766</v>
          </cell>
          <cell r="T361">
            <v>56.72766</v>
          </cell>
          <cell r="U361">
            <v>52.48855053763441</v>
          </cell>
          <cell r="V361">
            <v>56.459772903225804</v>
          </cell>
          <cell r="W361">
            <v>48.817117634408604</v>
          </cell>
          <cell r="X361">
            <v>0</v>
          </cell>
          <cell r="Y361">
            <v>0</v>
          </cell>
          <cell r="Z361">
            <v>56.459772903225812</v>
          </cell>
          <cell r="AA361">
            <v>0</v>
          </cell>
          <cell r="AB361">
            <v>0</v>
          </cell>
          <cell r="AC361">
            <v>6.5262000000000002</v>
          </cell>
          <cell r="AD361">
            <v>6.2812000000000001</v>
          </cell>
          <cell r="AE361">
            <v>6.4211999999999998</v>
          </cell>
          <cell r="AF361">
            <v>6.5262000000000002</v>
          </cell>
          <cell r="AG361">
            <v>6.6486999999999998</v>
          </cell>
          <cell r="AH361">
            <v>5.8963000000000001</v>
          </cell>
          <cell r="AI361">
            <v>6.7361000000000004</v>
          </cell>
          <cell r="AJ361">
            <v>6.6090999999999998</v>
          </cell>
          <cell r="AK361">
            <v>6.7721</v>
          </cell>
          <cell r="AL361">
            <v>6.5953999999999997</v>
          </cell>
          <cell r="AM361">
            <v>6.8220999999999998</v>
          </cell>
          <cell r="AN361">
            <v>6.5925000000000002</v>
          </cell>
          <cell r="AO361">
            <v>6.5339943716252824</v>
          </cell>
          <cell r="AP361">
            <v>6.6428030409058447</v>
          </cell>
          <cell r="AQ361">
            <v>6.5338810126582265</v>
          </cell>
          <cell r="AR361">
            <v>6.661419790880343</v>
          </cell>
          <cell r="AS361">
            <v>6.9638883630003088</v>
          </cell>
          <cell r="AT361">
            <v>6.6323133722717493</v>
          </cell>
          <cell r="AU361">
            <v>6.648151632653061</v>
          </cell>
          <cell r="AV361">
            <v>6.4362000000000004</v>
          </cell>
          <cell r="AW361">
            <v>6.3921088607594925</v>
          </cell>
          <cell r="AX361">
            <v>6.4424999999999999</v>
          </cell>
          <cell r="AZ361">
            <v>265</v>
          </cell>
        </row>
        <row r="362">
          <cell r="D362">
            <v>50192</v>
          </cell>
          <cell r="E362">
            <v>60.635860000000001</v>
          </cell>
          <cell r="F362">
            <v>62.015239999999999</v>
          </cell>
          <cell r="G362">
            <v>56.921550000000003</v>
          </cell>
          <cell r="H362">
            <v>62.759549999999997</v>
          </cell>
          <cell r="I362">
            <v>0</v>
          </cell>
          <cell r="J362">
            <v>61.265239999999999</v>
          </cell>
          <cell r="K362">
            <v>60.265239999999999</v>
          </cell>
          <cell r="L362">
            <v>64.515240000000006</v>
          </cell>
          <cell r="M362">
            <v>49.053379999999997</v>
          </cell>
          <cell r="N362">
            <v>54.088270000000001</v>
          </cell>
          <cell r="O362">
            <v>45.459620000000001</v>
          </cell>
          <cell r="P362">
            <v>52.588120000000004</v>
          </cell>
          <cell r="Q362">
            <v>0</v>
          </cell>
          <cell r="R362">
            <v>53.588270000000001</v>
          </cell>
          <cell r="S362">
            <v>52.588270000000001</v>
          </cell>
          <cell r="T362">
            <v>56.088270000000001</v>
          </cell>
          <cell r="U362">
            <v>55.745479555555555</v>
          </cell>
          <cell r="V362">
            <v>58.668297111111116</v>
          </cell>
          <cell r="W362">
            <v>52.082068444444445</v>
          </cell>
          <cell r="X362">
            <v>0</v>
          </cell>
          <cell r="Y362">
            <v>0</v>
          </cell>
          <cell r="Z362">
            <v>58.023852666666663</v>
          </cell>
          <cell r="AA362">
            <v>0</v>
          </cell>
          <cell r="AB362">
            <v>0</v>
          </cell>
          <cell r="AC362">
            <v>6.5087000000000002</v>
          </cell>
          <cell r="AD362">
            <v>6.3337000000000003</v>
          </cell>
          <cell r="AE362">
            <v>6.3686999999999996</v>
          </cell>
          <cell r="AF362">
            <v>6.5262000000000002</v>
          </cell>
          <cell r="AG362">
            <v>6.6837</v>
          </cell>
          <cell r="AH362">
            <v>5.9663000000000004</v>
          </cell>
          <cell r="AI362">
            <v>6.7186000000000003</v>
          </cell>
          <cell r="AJ362">
            <v>6.5921000000000003</v>
          </cell>
          <cell r="AK362">
            <v>6.7554999999999996</v>
          </cell>
          <cell r="AL362">
            <v>6.5781999999999998</v>
          </cell>
          <cell r="AM362">
            <v>6.8055000000000003</v>
          </cell>
          <cell r="AN362">
            <v>6.5754000000000001</v>
          </cell>
          <cell r="AO362">
            <v>6.516430791465103</v>
          </cell>
          <cell r="AP362">
            <v>6.6249513628481074</v>
          </cell>
          <cell r="AQ362">
            <v>6.4807164556962009</v>
          </cell>
          <cell r="AR362">
            <v>6.6435681128226056</v>
          </cell>
          <cell r="AS362">
            <v>6.9638883630003088</v>
          </cell>
          <cell r="AT362">
            <v>6.6118194692079104</v>
          </cell>
          <cell r="AU362">
            <v>6.6302944897959177</v>
          </cell>
          <cell r="AV362">
            <v>6.3837000000000002</v>
          </cell>
          <cell r="AW362">
            <v>6.4452734177215181</v>
          </cell>
          <cell r="AX362">
            <v>6.4960000000000004</v>
          </cell>
          <cell r="AZ362">
            <v>266</v>
          </cell>
        </row>
        <row r="363">
          <cell r="D363">
            <v>50222</v>
          </cell>
          <cell r="E363">
            <v>76.437520000000006</v>
          </cell>
          <cell r="F363">
            <v>74.192660000000004</v>
          </cell>
          <cell r="G363">
            <v>72.240520000000004</v>
          </cell>
          <cell r="H363">
            <v>77.71942</v>
          </cell>
          <cell r="I363">
            <v>0</v>
          </cell>
          <cell r="J363">
            <v>77.692660000000004</v>
          </cell>
          <cell r="K363">
            <v>77.942660000000004</v>
          </cell>
          <cell r="L363">
            <v>78.192660000000004</v>
          </cell>
          <cell r="M363">
            <v>64.573490000000007</v>
          </cell>
          <cell r="N363">
            <v>61.91339</v>
          </cell>
          <cell r="O363">
            <v>60.80782</v>
          </cell>
          <cell r="P363">
            <v>66.606520000000003</v>
          </cell>
          <cell r="Q363">
            <v>0</v>
          </cell>
          <cell r="R363">
            <v>62.41339</v>
          </cell>
          <cell r="S363">
            <v>62.91339</v>
          </cell>
          <cell r="T363">
            <v>64.413390000000007</v>
          </cell>
          <cell r="U363">
            <v>71.207141182795709</v>
          </cell>
          <cell r="V363">
            <v>68.779218387096776</v>
          </cell>
          <cell r="W363">
            <v>67.20029741935484</v>
          </cell>
          <cell r="X363">
            <v>0</v>
          </cell>
          <cell r="Y363">
            <v>0</v>
          </cell>
          <cell r="Z363">
            <v>70.956637741935481</v>
          </cell>
          <cell r="AA363">
            <v>0</v>
          </cell>
          <cell r="AB363">
            <v>0</v>
          </cell>
          <cell r="AC363">
            <v>6.6311999999999998</v>
          </cell>
          <cell r="AD363">
            <v>6.4737</v>
          </cell>
          <cell r="AE363">
            <v>6.4386999999999999</v>
          </cell>
          <cell r="AF363">
            <v>6.7186000000000003</v>
          </cell>
          <cell r="AG363">
            <v>6.8411</v>
          </cell>
          <cell r="AH363">
            <v>6.1938000000000004</v>
          </cell>
          <cell r="AI363">
            <v>6.9286000000000003</v>
          </cell>
          <cell r="AJ363">
            <v>6.7169999999999996</v>
          </cell>
          <cell r="AK363">
            <v>6.8810000000000002</v>
          </cell>
          <cell r="AL363">
            <v>6.7016</v>
          </cell>
          <cell r="AM363">
            <v>6.931</v>
          </cell>
          <cell r="AN363">
            <v>6.6992000000000003</v>
          </cell>
          <cell r="AO363">
            <v>6.6393758525863626</v>
          </cell>
          <cell r="AP363">
            <v>6.7499131092522697</v>
          </cell>
          <cell r="AQ363">
            <v>6.5516025316455684</v>
          </cell>
          <cell r="AR363">
            <v>6.7685298592267671</v>
          </cell>
          <cell r="AS363">
            <v>7.1618511163699976</v>
          </cell>
          <cell r="AT363">
            <v>6.7399063633569014</v>
          </cell>
          <cell r="AU363">
            <v>6.7552944897959177</v>
          </cell>
          <cell r="AV363">
            <v>6.4537000000000004</v>
          </cell>
          <cell r="AW363">
            <v>6.5870455696202521</v>
          </cell>
          <cell r="AX363">
            <v>6.6497999999999999</v>
          </cell>
          <cell r="AZ363">
            <v>267</v>
          </cell>
        </row>
        <row r="364">
          <cell r="D364">
            <v>50253</v>
          </cell>
          <cell r="E364">
            <v>77.477010000000007</v>
          </cell>
          <cell r="F364">
            <v>75.626769999999993</v>
          </cell>
          <cell r="G364">
            <v>72.882530000000003</v>
          </cell>
          <cell r="H364">
            <v>74.498930000000001</v>
          </cell>
          <cell r="I364">
            <v>0</v>
          </cell>
          <cell r="J364">
            <v>78.626769999999993</v>
          </cell>
          <cell r="K364">
            <v>78.876769999999993</v>
          </cell>
          <cell r="L364">
            <v>79.376769999999993</v>
          </cell>
          <cell r="M364">
            <v>65.850239999999999</v>
          </cell>
          <cell r="N364">
            <v>63.738039999999998</v>
          </cell>
          <cell r="O364">
            <v>62.58473</v>
          </cell>
          <cell r="P364">
            <v>68.093530000000001</v>
          </cell>
          <cell r="Q364">
            <v>0</v>
          </cell>
          <cell r="R364">
            <v>64.238039999999998</v>
          </cell>
          <cell r="S364">
            <v>64.238039999999998</v>
          </cell>
          <cell r="T364">
            <v>65.988039999999998</v>
          </cell>
          <cell r="U364">
            <v>72.351229677419354</v>
          </cell>
          <cell r="V364">
            <v>70.385501935483859</v>
          </cell>
          <cell r="W364">
            <v>68.342639677419356</v>
          </cell>
          <cell r="X364">
            <v>0</v>
          </cell>
          <cell r="Y364">
            <v>0</v>
          </cell>
          <cell r="Z364">
            <v>72.283351397849458</v>
          </cell>
          <cell r="AA364">
            <v>0</v>
          </cell>
          <cell r="AB364">
            <v>0</v>
          </cell>
          <cell r="AC364">
            <v>6.6136999999999997</v>
          </cell>
          <cell r="AD364">
            <v>6.3861999999999997</v>
          </cell>
          <cell r="AE364">
            <v>6.4036999999999997</v>
          </cell>
          <cell r="AF364">
            <v>6.7535999999999996</v>
          </cell>
          <cell r="AG364">
            <v>6.8936000000000002</v>
          </cell>
          <cell r="AH364">
            <v>6.2637</v>
          </cell>
          <cell r="AI364">
            <v>6.9635999999999996</v>
          </cell>
          <cell r="AJ364">
            <v>6.6996000000000002</v>
          </cell>
          <cell r="AK364">
            <v>6.8632</v>
          </cell>
          <cell r="AL364">
            <v>6.6840000000000002</v>
          </cell>
          <cell r="AM364">
            <v>6.9131999999999998</v>
          </cell>
          <cell r="AN364">
            <v>6.6816000000000004</v>
          </cell>
          <cell r="AO364">
            <v>6.6218122724261823</v>
          </cell>
          <cell r="AP364">
            <v>6.7320614311945324</v>
          </cell>
          <cell r="AQ364">
            <v>6.5161594936708847</v>
          </cell>
          <cell r="AR364">
            <v>6.7506781811690297</v>
          </cell>
          <cell r="AS364">
            <v>7.197863051754295</v>
          </cell>
          <cell r="AT364">
            <v>6.7219741981760439</v>
          </cell>
          <cell r="AU364">
            <v>6.7374373469387754</v>
          </cell>
          <cell r="AV364">
            <v>6.4187000000000003</v>
          </cell>
          <cell r="AW364">
            <v>6.4984379746835428</v>
          </cell>
          <cell r="AX364">
            <v>6.56</v>
          </cell>
          <cell r="AZ364">
            <v>268</v>
          </cell>
        </row>
        <row r="365">
          <cell r="D365">
            <v>50284</v>
          </cell>
          <cell r="E365">
            <v>69.165520000000001</v>
          </cell>
          <cell r="F365">
            <v>67.511499999999998</v>
          </cell>
          <cell r="G365">
            <v>66.761629999999997</v>
          </cell>
          <cell r="H365">
            <v>67.980029999999999</v>
          </cell>
          <cell r="I365">
            <v>0</v>
          </cell>
          <cell r="J365">
            <v>70.011499999999998</v>
          </cell>
          <cell r="K365">
            <v>70.261499999999998</v>
          </cell>
          <cell r="L365">
            <v>70.511499999999998</v>
          </cell>
          <cell r="M365">
            <v>61.691929999999999</v>
          </cell>
          <cell r="N365">
            <v>58.742629999999998</v>
          </cell>
          <cell r="O365">
            <v>58.69032</v>
          </cell>
          <cell r="P365">
            <v>59.476619999999997</v>
          </cell>
          <cell r="Q365">
            <v>0</v>
          </cell>
          <cell r="R365">
            <v>57.242629999999998</v>
          </cell>
          <cell r="S365">
            <v>56.742629999999998</v>
          </cell>
          <cell r="T365">
            <v>60.492629999999998</v>
          </cell>
          <cell r="U365">
            <v>65.84392444444444</v>
          </cell>
          <cell r="V365">
            <v>63.614224444444446</v>
          </cell>
          <cell r="W365">
            <v>63.17438111111111</v>
          </cell>
          <cell r="X365">
            <v>0</v>
          </cell>
          <cell r="Y365">
            <v>0</v>
          </cell>
          <cell r="Z365">
            <v>64.336446666666674</v>
          </cell>
          <cell r="AA365">
            <v>0</v>
          </cell>
          <cell r="AB365">
            <v>0</v>
          </cell>
          <cell r="AC365">
            <v>6.4036999999999997</v>
          </cell>
          <cell r="AD365">
            <v>6.1763000000000003</v>
          </cell>
          <cell r="AE365">
            <v>6.2112999999999996</v>
          </cell>
          <cell r="AF365">
            <v>6.4211999999999998</v>
          </cell>
          <cell r="AG365">
            <v>6.5262000000000002</v>
          </cell>
          <cell r="AH365">
            <v>5.8613</v>
          </cell>
          <cell r="AI365">
            <v>6.6486999999999998</v>
          </cell>
          <cell r="AJ365">
            <v>6.4897999999999998</v>
          </cell>
          <cell r="AK365">
            <v>6.6535000000000002</v>
          </cell>
          <cell r="AL365">
            <v>6.4741</v>
          </cell>
          <cell r="AM365">
            <v>6.7035</v>
          </cell>
          <cell r="AN365">
            <v>6.4717000000000002</v>
          </cell>
          <cell r="AO365">
            <v>6.4110493105040245</v>
          </cell>
          <cell r="AP365">
            <v>6.5178412945016833</v>
          </cell>
          <cell r="AQ365">
            <v>6.32132405063291</v>
          </cell>
          <cell r="AR365">
            <v>6.5364580444761806</v>
          </cell>
          <cell r="AS365">
            <v>6.8558525568474122</v>
          </cell>
          <cell r="AT365">
            <v>6.5016647402397787</v>
          </cell>
          <cell r="AU365">
            <v>6.523151632653061</v>
          </cell>
          <cell r="AV365">
            <v>6.2263000000000002</v>
          </cell>
          <cell r="AW365">
            <v>6.2858810126582272</v>
          </cell>
          <cell r="AX365">
            <v>6.3513999999999999</v>
          </cell>
          <cell r="AZ365">
            <v>269</v>
          </cell>
        </row>
        <row r="366">
          <cell r="D366">
            <v>50314</v>
          </cell>
          <cell r="E366">
            <v>65.829009999999997</v>
          </cell>
          <cell r="F366">
            <v>60.090499999999999</v>
          </cell>
          <cell r="G366">
            <v>62.439779999999999</v>
          </cell>
          <cell r="H366">
            <v>65.883480000000006</v>
          </cell>
          <cell r="I366">
            <v>0</v>
          </cell>
          <cell r="J366">
            <v>59.590499999999999</v>
          </cell>
          <cell r="K366">
            <v>60.090499999999999</v>
          </cell>
          <cell r="L366">
            <v>62.090499999999999</v>
          </cell>
          <cell r="M366">
            <v>59.09863</v>
          </cell>
          <cell r="N366">
            <v>54.235880000000002</v>
          </cell>
          <cell r="O366">
            <v>55.57846</v>
          </cell>
          <cell r="P366">
            <v>60.044359999999998</v>
          </cell>
          <cell r="Q366">
            <v>0</v>
          </cell>
          <cell r="R366">
            <v>53.735880000000002</v>
          </cell>
          <cell r="S366">
            <v>52.235880000000002</v>
          </cell>
          <cell r="T366">
            <v>55.985880000000002</v>
          </cell>
          <cell r="U366">
            <v>63.006592580645162</v>
          </cell>
          <cell r="V366">
            <v>57.635336774193547</v>
          </cell>
          <cell r="W366">
            <v>59.562452258064511</v>
          </cell>
          <cell r="X366">
            <v>0</v>
          </cell>
          <cell r="Y366">
            <v>0</v>
          </cell>
          <cell r="Z366">
            <v>57.135336774193554</v>
          </cell>
          <cell r="AA366">
            <v>0</v>
          </cell>
          <cell r="AB366">
            <v>0</v>
          </cell>
          <cell r="AC366">
            <v>6.7710999999999997</v>
          </cell>
          <cell r="AD366">
            <v>6.7361000000000004</v>
          </cell>
          <cell r="AE366">
            <v>6.6311999999999998</v>
          </cell>
          <cell r="AF366">
            <v>6.5961999999999996</v>
          </cell>
          <cell r="AG366">
            <v>6.7186000000000003</v>
          </cell>
          <cell r="AH366">
            <v>6.0012999999999996</v>
          </cell>
          <cell r="AI366">
            <v>6.9111000000000002</v>
          </cell>
          <cell r="AJ366">
            <v>6.8578000000000001</v>
          </cell>
          <cell r="AK366">
            <v>7.0218999999999996</v>
          </cell>
          <cell r="AL366">
            <v>6.8418000000000001</v>
          </cell>
          <cell r="AM366">
            <v>7.0719000000000003</v>
          </cell>
          <cell r="AN366">
            <v>6.8395000000000001</v>
          </cell>
          <cell r="AO366">
            <v>6.7797841305526001</v>
          </cell>
          <cell r="AP366">
            <v>6.8926245241252682</v>
          </cell>
          <cell r="AQ366">
            <v>6.7465392405063271</v>
          </cell>
          <cell r="AR366">
            <v>6.9112412740997655</v>
          </cell>
          <cell r="AS366">
            <v>7.0359122337689062</v>
          </cell>
          <cell r="AT366">
            <v>6.8832612152884529</v>
          </cell>
          <cell r="AU366">
            <v>6.8980495918367346</v>
          </cell>
          <cell r="AV366">
            <v>6.6462000000000003</v>
          </cell>
          <cell r="AW366">
            <v>6.8527670886075942</v>
          </cell>
          <cell r="AX366">
            <v>6.9221000000000004</v>
          </cell>
          <cell r="AZ366">
            <v>270</v>
          </cell>
        </row>
        <row r="367">
          <cell r="D367">
            <v>50345</v>
          </cell>
          <cell r="E367">
            <v>67.930440000000004</v>
          </cell>
          <cell r="F367">
            <v>61.359050000000003</v>
          </cell>
          <cell r="G367">
            <v>64.332599999999999</v>
          </cell>
          <cell r="H367">
            <v>67.885099999999994</v>
          </cell>
          <cell r="I367">
            <v>0</v>
          </cell>
          <cell r="J367">
            <v>60.859050000000003</v>
          </cell>
          <cell r="K367">
            <v>59.859050000000003</v>
          </cell>
          <cell r="L367">
            <v>63.359050000000003</v>
          </cell>
          <cell r="M367">
            <v>62.204819999999998</v>
          </cell>
          <cell r="N367">
            <v>56.349510000000002</v>
          </cell>
          <cell r="O367">
            <v>58.483609999999999</v>
          </cell>
          <cell r="P367">
            <v>60.447710000000001</v>
          </cell>
          <cell r="Q367">
            <v>0</v>
          </cell>
          <cell r="R367">
            <v>55.849510000000002</v>
          </cell>
          <cell r="S367">
            <v>54.849510000000002</v>
          </cell>
          <cell r="T367">
            <v>58.099510000000002</v>
          </cell>
          <cell r="U367">
            <v>65.25424868238558</v>
          </cell>
          <cell r="V367">
            <v>59.017559042995835</v>
          </cell>
          <cell r="W367">
            <v>61.598744757281558</v>
          </cell>
          <cell r="X367">
            <v>0</v>
          </cell>
          <cell r="Y367">
            <v>0</v>
          </cell>
          <cell r="Z367">
            <v>58.517559042995842</v>
          </cell>
          <cell r="AA367">
            <v>0</v>
          </cell>
          <cell r="AB367">
            <v>0</v>
          </cell>
          <cell r="AC367">
            <v>7.0686</v>
          </cell>
          <cell r="AD367">
            <v>7.2785000000000002</v>
          </cell>
          <cell r="AE367">
            <v>7.0686</v>
          </cell>
          <cell r="AF367">
            <v>6.9111000000000002</v>
          </cell>
          <cell r="AG367">
            <v>6.9286000000000003</v>
          </cell>
          <cell r="AH367">
            <v>6.2987000000000002</v>
          </cell>
          <cell r="AI367">
            <v>7.2785000000000002</v>
          </cell>
          <cell r="AJ367">
            <v>7.1616</v>
          </cell>
          <cell r="AK367">
            <v>7.3285999999999998</v>
          </cell>
          <cell r="AL367">
            <v>7.1421000000000001</v>
          </cell>
          <cell r="AM367">
            <v>7.3785999999999996</v>
          </cell>
          <cell r="AN367">
            <v>7.1410999999999998</v>
          </cell>
          <cell r="AO367">
            <v>7.0783649932756578</v>
          </cell>
          <cell r="AP367">
            <v>7.196103051106804</v>
          </cell>
          <cell r="AQ367">
            <v>7.189475949367087</v>
          </cell>
          <cell r="AR367">
            <v>7.2147198010813023</v>
          </cell>
          <cell r="AS367">
            <v>7.3599167609836407</v>
          </cell>
          <cell r="AT367">
            <v>7.1676141202992119</v>
          </cell>
          <cell r="AU367">
            <v>7.2016210204081634</v>
          </cell>
          <cell r="AV367">
            <v>7.0835999999999997</v>
          </cell>
          <cell r="AW367">
            <v>7.4020329113924035</v>
          </cell>
          <cell r="AX367">
            <v>7.4988000000000001</v>
          </cell>
          <cell r="AZ367">
            <v>271</v>
          </cell>
        </row>
        <row r="368">
          <cell r="D368">
            <v>50375</v>
          </cell>
          <cell r="E368">
            <v>69.707179999999994</v>
          </cell>
          <cell r="F368">
            <v>64.146889999999999</v>
          </cell>
          <cell r="G368">
            <v>66.526570000000007</v>
          </cell>
          <cell r="H368">
            <v>69.850269999999995</v>
          </cell>
          <cell r="I368">
            <v>0</v>
          </cell>
          <cell r="J368">
            <v>63.646889999999999</v>
          </cell>
          <cell r="K368">
            <v>62.146889999999999</v>
          </cell>
          <cell r="L368">
            <v>66.146889999999999</v>
          </cell>
          <cell r="M368">
            <v>65.073750000000004</v>
          </cell>
          <cell r="N368">
            <v>60.45</v>
          </cell>
          <cell r="O368">
            <v>61.478990000000003</v>
          </cell>
          <cell r="P368">
            <v>65.455290000000005</v>
          </cell>
          <cell r="Q368">
            <v>0</v>
          </cell>
          <cell r="R368">
            <v>59.95</v>
          </cell>
          <cell r="S368">
            <v>58.45</v>
          </cell>
          <cell r="T368">
            <v>61.7</v>
          </cell>
          <cell r="U368">
            <v>67.664485053763443</v>
          </cell>
          <cell r="V368">
            <v>62.517078279569894</v>
          </cell>
          <cell r="W368">
            <v>64.301292795698942</v>
          </cell>
          <cell r="X368">
            <v>0</v>
          </cell>
          <cell r="Y368">
            <v>0</v>
          </cell>
          <cell r="Z368">
            <v>62.017078279569894</v>
          </cell>
          <cell r="AA368">
            <v>0</v>
          </cell>
          <cell r="AB368">
            <v>0</v>
          </cell>
          <cell r="AC368">
            <v>7.5585000000000004</v>
          </cell>
          <cell r="AD368">
            <v>7.8909000000000002</v>
          </cell>
          <cell r="AE368">
            <v>7.5934999999999997</v>
          </cell>
          <cell r="AF368">
            <v>7.4359999999999999</v>
          </cell>
          <cell r="AG368">
            <v>7.3834999999999997</v>
          </cell>
          <cell r="AH368">
            <v>6.7710999999999997</v>
          </cell>
          <cell r="AI368">
            <v>7.8384</v>
          </cell>
          <cell r="AJ368">
            <v>7.6554000000000002</v>
          </cell>
          <cell r="AK368">
            <v>7.8243</v>
          </cell>
          <cell r="AL368">
            <v>7.6337999999999999</v>
          </cell>
          <cell r="AM368">
            <v>7.8742999999999999</v>
          </cell>
          <cell r="AN368">
            <v>7.6334999999999997</v>
          </cell>
          <cell r="AO368">
            <v>7.5700448744454922</v>
          </cell>
          <cell r="AP368">
            <v>7.6958480271345504</v>
          </cell>
          <cell r="AQ368">
            <v>7.7210202531645553</v>
          </cell>
          <cell r="AR368">
            <v>7.7144647771090495</v>
          </cell>
          <cell r="AS368">
            <v>7.8999929005041674</v>
          </cell>
          <cell r="AT368">
            <v>7.672174013730916</v>
          </cell>
          <cell r="AU368">
            <v>7.7015189795918362</v>
          </cell>
          <cell r="AV368">
            <v>7.6085000000000003</v>
          </cell>
          <cell r="AW368">
            <v>8.022184810126582</v>
          </cell>
          <cell r="AX368">
            <v>8.1319999999999997</v>
          </cell>
          <cell r="AZ368">
            <v>272</v>
          </cell>
        </row>
        <row r="369">
          <cell r="D369">
            <v>50406</v>
          </cell>
          <cell r="E369">
            <v>70.459339999999997</v>
          </cell>
          <cell r="F369">
            <v>65.438590000000005</v>
          </cell>
          <cell r="G369">
            <v>69.466970000000003</v>
          </cell>
          <cell r="H369">
            <v>72.777469999999994</v>
          </cell>
          <cell r="I369">
            <v>0</v>
          </cell>
          <cell r="J369">
            <v>64.938590000000005</v>
          </cell>
          <cell r="K369">
            <v>63.438589999999998</v>
          </cell>
          <cell r="L369">
            <v>67.438590000000005</v>
          </cell>
          <cell r="M369">
            <v>66.067509999999999</v>
          </cell>
          <cell r="N369">
            <v>61.715739999999997</v>
          </cell>
          <cell r="O369">
            <v>63.611280000000001</v>
          </cell>
          <cell r="P369">
            <v>67.539680000000004</v>
          </cell>
          <cell r="Q369">
            <v>0</v>
          </cell>
          <cell r="R369">
            <v>61.215739999999997</v>
          </cell>
          <cell r="S369">
            <v>59.715739999999997</v>
          </cell>
          <cell r="T369">
            <v>63.715739999999997</v>
          </cell>
          <cell r="U369">
            <v>68.428708924731183</v>
          </cell>
          <cell r="V369">
            <v>63.717272258064519</v>
          </cell>
          <cell r="W369">
            <v>66.759500430107536</v>
          </cell>
          <cell r="X369">
            <v>0</v>
          </cell>
          <cell r="Y369">
            <v>0</v>
          </cell>
          <cell r="Z369">
            <v>63.217272258064511</v>
          </cell>
          <cell r="AA369">
            <v>0</v>
          </cell>
          <cell r="AB369">
            <v>0</v>
          </cell>
          <cell r="AC369">
            <v>7.6651999999999996</v>
          </cell>
          <cell r="AD369">
            <v>7.7908999999999997</v>
          </cell>
          <cell r="AE369">
            <v>7.6473000000000004</v>
          </cell>
          <cell r="AF369">
            <v>7.5037000000000003</v>
          </cell>
          <cell r="AG369">
            <v>7.5037000000000003</v>
          </cell>
          <cell r="AH369">
            <v>6.9112999999999998</v>
          </cell>
          <cell r="AI369">
            <v>7.9165999999999999</v>
          </cell>
          <cell r="AJ369">
            <v>7.7611999999999997</v>
          </cell>
          <cell r="AK369">
            <v>7.9314</v>
          </cell>
          <cell r="AL369">
            <v>7.7407000000000004</v>
          </cell>
          <cell r="AM369">
            <v>7.9813999999999998</v>
          </cell>
          <cell r="AN369">
            <v>7.7404999999999999</v>
          </cell>
          <cell r="AO369">
            <v>7.6771325317649888</v>
          </cell>
          <cell r="AP369">
            <v>7.804692258492298</v>
          </cell>
          <cell r="AQ369">
            <v>7.7755012658227836</v>
          </cell>
          <cell r="AR369">
            <v>7.8233090084667962</v>
          </cell>
          <cell r="AS369">
            <v>7.9696502726617968</v>
          </cell>
          <cell r="AT369">
            <v>7.7789472486935143</v>
          </cell>
          <cell r="AU369">
            <v>7.8103965306122447</v>
          </cell>
          <cell r="AV369">
            <v>7.6623000000000001</v>
          </cell>
          <cell r="AW369">
            <v>7.9209189873417705</v>
          </cell>
          <cell r="AX369">
            <v>8.0200999999999993</v>
          </cell>
          <cell r="AZ369">
            <v>273</v>
          </cell>
        </row>
        <row r="370">
          <cell r="D370">
            <v>50437</v>
          </cell>
          <cell r="E370">
            <v>71.201740000000001</v>
          </cell>
          <cell r="F370">
            <v>66.348309999999998</v>
          </cell>
          <cell r="G370">
            <v>72.010570000000001</v>
          </cell>
          <cell r="H370">
            <v>75.468969999999999</v>
          </cell>
          <cell r="I370">
            <v>0</v>
          </cell>
          <cell r="J370">
            <v>66.348309999999998</v>
          </cell>
          <cell r="K370">
            <v>64.348309999999998</v>
          </cell>
          <cell r="L370">
            <v>68.348309999999998</v>
          </cell>
          <cell r="M370">
            <v>68.301770000000005</v>
          </cell>
          <cell r="N370">
            <v>62.188580000000002</v>
          </cell>
          <cell r="O370">
            <v>65.994950000000003</v>
          </cell>
          <cell r="P370">
            <v>69.563649999999996</v>
          </cell>
          <cell r="Q370">
            <v>0</v>
          </cell>
          <cell r="R370">
            <v>61.688580000000002</v>
          </cell>
          <cell r="S370">
            <v>60.188580000000002</v>
          </cell>
          <cell r="T370">
            <v>63.938580000000002</v>
          </cell>
          <cell r="U370">
            <v>69.958895714285717</v>
          </cell>
          <cell r="V370">
            <v>64.565568571428571</v>
          </cell>
          <cell r="W370">
            <v>69.432447142857143</v>
          </cell>
          <cell r="X370">
            <v>0</v>
          </cell>
          <cell r="Y370">
            <v>0</v>
          </cell>
          <cell r="Z370">
            <v>64.351282857142863</v>
          </cell>
          <cell r="AA370">
            <v>0</v>
          </cell>
          <cell r="AB370">
            <v>0</v>
          </cell>
          <cell r="AC370">
            <v>7.7011000000000003</v>
          </cell>
          <cell r="AD370">
            <v>7.6832000000000003</v>
          </cell>
          <cell r="AE370">
            <v>7.6651999999999996</v>
          </cell>
          <cell r="AF370">
            <v>7.5037000000000003</v>
          </cell>
          <cell r="AG370">
            <v>7.5396000000000001</v>
          </cell>
          <cell r="AH370">
            <v>6.9112999999999998</v>
          </cell>
          <cell r="AI370">
            <v>7.8986000000000001</v>
          </cell>
          <cell r="AJ370">
            <v>7.7994000000000003</v>
          </cell>
          <cell r="AK370">
            <v>7.9705000000000004</v>
          </cell>
          <cell r="AL370">
            <v>7.7774999999999999</v>
          </cell>
          <cell r="AM370">
            <v>8.0205000000000002</v>
          </cell>
          <cell r="AN370">
            <v>7.7778</v>
          </cell>
          <cell r="AO370">
            <v>7.7131629619221576</v>
          </cell>
          <cell r="AP370">
            <v>7.841313700907885</v>
          </cell>
          <cell r="AQ370">
            <v>7.7936278481012637</v>
          </cell>
          <cell r="AR370">
            <v>7.8599304508823842</v>
          </cell>
          <cell r="AS370">
            <v>7.9696502726617968</v>
          </cell>
          <cell r="AT370">
            <v>7.8362277077569429</v>
          </cell>
          <cell r="AU370">
            <v>7.8470291836734685</v>
          </cell>
          <cell r="AV370">
            <v>7.6802000000000001</v>
          </cell>
          <cell r="AW370">
            <v>7.8118556962025307</v>
          </cell>
          <cell r="AX370">
            <v>7.9019000000000004</v>
          </cell>
          <cell r="AZ370">
            <v>274</v>
          </cell>
        </row>
        <row r="371">
          <cell r="D371">
            <v>50465</v>
          </cell>
          <cell r="E371">
            <v>68.499480000000005</v>
          </cell>
          <cell r="F371">
            <v>61.475279999999998</v>
          </cell>
          <cell r="G371">
            <v>65.267200000000003</v>
          </cell>
          <cell r="H371">
            <v>68.612099999999998</v>
          </cell>
          <cell r="I371">
            <v>0</v>
          </cell>
          <cell r="J371">
            <v>61.475279999999998</v>
          </cell>
          <cell r="K371">
            <v>59.475279999999998</v>
          </cell>
          <cell r="L371">
            <v>63.475279999999998</v>
          </cell>
          <cell r="M371">
            <v>66.649119999999996</v>
          </cell>
          <cell r="N371">
            <v>59.487099999999998</v>
          </cell>
          <cell r="O371">
            <v>62.787280000000003</v>
          </cell>
          <cell r="P371">
            <v>66.596379999999996</v>
          </cell>
          <cell r="Q371">
            <v>0</v>
          </cell>
          <cell r="R371">
            <v>58.987099999999998</v>
          </cell>
          <cell r="S371">
            <v>57.487099999999998</v>
          </cell>
          <cell r="T371">
            <v>61.487099999999998</v>
          </cell>
          <cell r="U371">
            <v>67.724968613728123</v>
          </cell>
          <cell r="V371">
            <v>60.643080834454913</v>
          </cell>
          <cell r="W371">
            <v>64.229171574697176</v>
          </cell>
          <cell r="X371">
            <v>0</v>
          </cell>
          <cell r="Y371">
            <v>0</v>
          </cell>
          <cell r="Z371">
            <v>60.433794158815608</v>
          </cell>
          <cell r="AA371">
            <v>0</v>
          </cell>
          <cell r="AB371">
            <v>0</v>
          </cell>
          <cell r="AC371">
            <v>7.5216000000000003</v>
          </cell>
          <cell r="AD371">
            <v>7.3780000000000001</v>
          </cell>
          <cell r="AE371">
            <v>7.4678000000000004</v>
          </cell>
          <cell r="AF371">
            <v>7.2882999999999996</v>
          </cell>
          <cell r="AG371">
            <v>7.4318999999999997</v>
          </cell>
          <cell r="AH371">
            <v>6.7317999999999998</v>
          </cell>
          <cell r="AI371">
            <v>7.5754999999999999</v>
          </cell>
          <cell r="AJ371">
            <v>7.6135999999999999</v>
          </cell>
          <cell r="AK371">
            <v>7.7816000000000001</v>
          </cell>
          <cell r="AL371">
            <v>7.5952000000000002</v>
          </cell>
          <cell r="AM371">
            <v>7.8315999999999999</v>
          </cell>
          <cell r="AN371">
            <v>7.5941000000000001</v>
          </cell>
          <cell r="AO371">
            <v>7.5330108111363128</v>
          </cell>
          <cell r="AP371">
            <v>7.6582064888299497</v>
          </cell>
          <cell r="AQ371">
            <v>7.5937291139240495</v>
          </cell>
          <cell r="AR371">
            <v>7.6768232388044488</v>
          </cell>
          <cell r="AS371">
            <v>7.748022533182426</v>
          </cell>
          <cell r="AT371">
            <v>7.6446097141100529</v>
          </cell>
          <cell r="AU371">
            <v>7.6638659183673461</v>
          </cell>
          <cell r="AV371">
            <v>7.4828000000000001</v>
          </cell>
          <cell r="AW371">
            <v>7.5027924050632899</v>
          </cell>
          <cell r="AX371">
            <v>7.5918999999999999</v>
          </cell>
          <cell r="AZ371">
            <v>275</v>
          </cell>
        </row>
        <row r="372">
          <cell r="D372">
            <v>50496</v>
          </cell>
          <cell r="E372">
            <v>63.677399999999999</v>
          </cell>
          <cell r="F372">
            <v>59.040959999999998</v>
          </cell>
          <cell r="G372">
            <v>59.847259999999999</v>
          </cell>
          <cell r="H372">
            <v>60.540660000000003</v>
          </cell>
          <cell r="I372">
            <v>0</v>
          </cell>
          <cell r="J372">
            <v>57.540959999999998</v>
          </cell>
          <cell r="K372">
            <v>57.040959999999998</v>
          </cell>
          <cell r="L372">
            <v>61.040959999999998</v>
          </cell>
          <cell r="M372">
            <v>61.377040000000001</v>
          </cell>
          <cell r="N372">
            <v>57.275750000000002</v>
          </cell>
          <cell r="O372">
            <v>57.577730000000003</v>
          </cell>
          <cell r="P372">
            <v>63.586930000000002</v>
          </cell>
          <cell r="Q372">
            <v>0</v>
          </cell>
          <cell r="R372">
            <v>56.525750000000002</v>
          </cell>
          <cell r="S372">
            <v>55.275750000000002</v>
          </cell>
          <cell r="T372">
            <v>59.275750000000002</v>
          </cell>
          <cell r="U372">
            <v>62.706136888888892</v>
          </cell>
          <cell r="V372">
            <v>58.295649111111103</v>
          </cell>
          <cell r="W372">
            <v>58.88901400000001</v>
          </cell>
          <cell r="X372">
            <v>0</v>
          </cell>
          <cell r="Y372">
            <v>0</v>
          </cell>
          <cell r="Z372">
            <v>57.112315777777781</v>
          </cell>
          <cell r="AA372">
            <v>0</v>
          </cell>
          <cell r="AB372">
            <v>0</v>
          </cell>
          <cell r="AC372">
            <v>7.0190000000000001</v>
          </cell>
          <cell r="AD372">
            <v>6.7317999999999998</v>
          </cell>
          <cell r="AE372">
            <v>6.9291999999999998</v>
          </cell>
          <cell r="AF372">
            <v>6.9471999999999996</v>
          </cell>
          <cell r="AG372">
            <v>7.0728</v>
          </cell>
          <cell r="AH372">
            <v>6.3548</v>
          </cell>
          <cell r="AI372">
            <v>7.1806000000000001</v>
          </cell>
          <cell r="AJ372">
            <v>7.1024000000000003</v>
          </cell>
          <cell r="AK372">
            <v>7.2660999999999998</v>
          </cell>
          <cell r="AL372">
            <v>7.0885999999999996</v>
          </cell>
          <cell r="AM372">
            <v>7.3160999999999996</v>
          </cell>
          <cell r="AN372">
            <v>7.0857999999999999</v>
          </cell>
          <cell r="AO372">
            <v>7.0285847889359472</v>
          </cell>
          <cell r="AP372">
            <v>7.1455062950117307</v>
          </cell>
          <cell r="AQ372">
            <v>7.0483113924050613</v>
          </cell>
          <cell r="AR372">
            <v>7.164123044986229</v>
          </cell>
          <cell r="AS372">
            <v>7.3970605000514453</v>
          </cell>
          <cell r="AT372">
            <v>7.1347214058817503</v>
          </cell>
          <cell r="AU372">
            <v>7.1510087755102036</v>
          </cell>
          <cell r="AV372">
            <v>6.9442000000000004</v>
          </cell>
          <cell r="AW372">
            <v>6.8484126582278462</v>
          </cell>
          <cell r="AX372">
            <v>6.8935000000000004</v>
          </cell>
          <cell r="AZ372">
            <v>276</v>
          </cell>
        </row>
        <row r="373">
          <cell r="D373">
            <v>50526</v>
          </cell>
          <cell r="E373">
            <v>59.07544</v>
          </cell>
          <cell r="F373">
            <v>61.32376</v>
          </cell>
          <cell r="G373">
            <v>55.271380000000001</v>
          </cell>
          <cell r="H373">
            <v>59.697479999999999</v>
          </cell>
          <cell r="I373">
            <v>0</v>
          </cell>
          <cell r="J373">
            <v>61.32376</v>
          </cell>
          <cell r="K373">
            <v>59.82376</v>
          </cell>
          <cell r="L373">
            <v>62.82376</v>
          </cell>
          <cell r="M373">
            <v>53.213149999999999</v>
          </cell>
          <cell r="N373">
            <v>58.567729999999997</v>
          </cell>
          <cell r="O373">
            <v>49.484520000000003</v>
          </cell>
          <cell r="P373">
            <v>55.659320000000001</v>
          </cell>
          <cell r="Q373">
            <v>0</v>
          </cell>
          <cell r="R373">
            <v>58.567729999999997</v>
          </cell>
          <cell r="S373">
            <v>56.567729999999997</v>
          </cell>
          <cell r="T373">
            <v>60.067729999999997</v>
          </cell>
          <cell r="U373">
            <v>56.364918817204305</v>
          </cell>
          <cell r="V373">
            <v>60.049466559139773</v>
          </cell>
          <cell r="W373">
            <v>52.595735053763448</v>
          </cell>
          <cell r="X373">
            <v>0</v>
          </cell>
          <cell r="Y373">
            <v>0</v>
          </cell>
          <cell r="Z373">
            <v>60.049466559139788</v>
          </cell>
          <cell r="AA373">
            <v>0</v>
          </cell>
          <cell r="AB373">
            <v>0</v>
          </cell>
          <cell r="AC373">
            <v>7.0010000000000003</v>
          </cell>
          <cell r="AD373">
            <v>6.7496999999999998</v>
          </cell>
          <cell r="AE373">
            <v>6.8933</v>
          </cell>
          <cell r="AF373">
            <v>6.9650999999999996</v>
          </cell>
          <cell r="AG373">
            <v>7.1087999999999996</v>
          </cell>
          <cell r="AH373">
            <v>6.3548</v>
          </cell>
          <cell r="AI373">
            <v>7.1985000000000001</v>
          </cell>
          <cell r="AJ373">
            <v>7.0838999999999999</v>
          </cell>
          <cell r="AK373">
            <v>7.2469999999999999</v>
          </cell>
          <cell r="AL373">
            <v>7.0702999999999996</v>
          </cell>
          <cell r="AM373">
            <v>7.2969999999999997</v>
          </cell>
          <cell r="AN373">
            <v>7.0673000000000004</v>
          </cell>
          <cell r="AO373">
            <v>7.0105193921997628</v>
          </cell>
          <cell r="AP373">
            <v>7.127144569009487</v>
          </cell>
          <cell r="AQ373">
            <v>7.011956962025315</v>
          </cell>
          <cell r="AR373">
            <v>7.1457613189839853</v>
          </cell>
          <cell r="AS373">
            <v>7.415478032719415</v>
          </cell>
          <cell r="AT373">
            <v>7.118838631007276</v>
          </cell>
          <cell r="AU373">
            <v>7.1326414285714277</v>
          </cell>
          <cell r="AV373">
            <v>6.9082999999999997</v>
          </cell>
          <cell r="AW373">
            <v>6.8665392405063272</v>
          </cell>
          <cell r="AX373">
            <v>6.9109999999999996</v>
          </cell>
          <cell r="AZ373">
            <v>277</v>
          </cell>
        </row>
        <row r="374">
          <cell r="D374">
            <v>50557</v>
          </cell>
          <cell r="E374">
            <v>65.37585</v>
          </cell>
          <cell r="F374">
            <v>65.267910000000001</v>
          </cell>
          <cell r="G374">
            <v>61.534520000000001</v>
          </cell>
          <cell r="H374">
            <v>67.372519999999994</v>
          </cell>
          <cell r="I374">
            <v>0</v>
          </cell>
          <cell r="J374">
            <v>64.517910000000001</v>
          </cell>
          <cell r="K374">
            <v>63.517910000000001</v>
          </cell>
          <cell r="L374">
            <v>67.767910000000001</v>
          </cell>
          <cell r="M374">
            <v>52.674889999999998</v>
          </cell>
          <cell r="N374">
            <v>57.649059999999999</v>
          </cell>
          <cell r="O374">
            <v>48.998919999999998</v>
          </cell>
          <cell r="P374">
            <v>56.127420000000001</v>
          </cell>
          <cell r="Q374">
            <v>0</v>
          </cell>
          <cell r="R374">
            <v>57.149059999999999</v>
          </cell>
          <cell r="S374">
            <v>56.149059999999999</v>
          </cell>
          <cell r="T374">
            <v>59.649059999999999</v>
          </cell>
          <cell r="U374">
            <v>60.013222444444445</v>
          </cell>
          <cell r="V374">
            <v>62.051062222222221</v>
          </cell>
          <cell r="W374">
            <v>56.241711111111108</v>
          </cell>
          <cell r="X374">
            <v>0</v>
          </cell>
          <cell r="Y374">
            <v>0</v>
          </cell>
          <cell r="Z374">
            <v>61.406617777777775</v>
          </cell>
          <cell r="AA374">
            <v>0</v>
          </cell>
          <cell r="AB374">
            <v>0</v>
          </cell>
          <cell r="AC374">
            <v>6.9650999999999996</v>
          </cell>
          <cell r="AD374">
            <v>6.8036000000000003</v>
          </cell>
          <cell r="AE374">
            <v>6.8395000000000001</v>
          </cell>
          <cell r="AF374">
            <v>6.9471999999999996</v>
          </cell>
          <cell r="AG374">
            <v>7.0907999999999998</v>
          </cell>
          <cell r="AH374">
            <v>6.3906999999999998</v>
          </cell>
          <cell r="AI374">
            <v>7.1985000000000001</v>
          </cell>
          <cell r="AJ374">
            <v>7.0486000000000004</v>
          </cell>
          <cell r="AK374">
            <v>7.2119</v>
          </cell>
          <cell r="AL374">
            <v>7.0346000000000002</v>
          </cell>
          <cell r="AM374">
            <v>7.2618999999999998</v>
          </cell>
          <cell r="AN374">
            <v>7.0317999999999996</v>
          </cell>
          <cell r="AO374">
            <v>6.9744889620425941</v>
          </cell>
          <cell r="AP374">
            <v>7.0905231265938999</v>
          </cell>
          <cell r="AQ374">
            <v>6.9574759493670877</v>
          </cell>
          <cell r="AR374">
            <v>7.1091398765683973</v>
          </cell>
          <cell r="AS374">
            <v>7.3970605000514453</v>
          </cell>
          <cell r="AT374">
            <v>7.0794903371247058</v>
          </cell>
          <cell r="AU374">
            <v>7.0960087755102039</v>
          </cell>
          <cell r="AV374">
            <v>6.8544999999999998</v>
          </cell>
          <cell r="AW374">
            <v>6.9211215189873405</v>
          </cell>
          <cell r="AX374">
            <v>6.9657999999999998</v>
          </cell>
          <cell r="AZ374">
            <v>278</v>
          </cell>
        </row>
        <row r="375">
          <cell r="D375">
            <v>50587</v>
          </cell>
          <cell r="E375">
            <v>80.486900000000006</v>
          </cell>
          <cell r="F375">
            <v>77.667739999999995</v>
          </cell>
          <cell r="G375">
            <v>76.309420000000003</v>
          </cell>
          <cell r="H375">
            <v>81.788319999999999</v>
          </cell>
          <cell r="I375">
            <v>0</v>
          </cell>
          <cell r="J375">
            <v>81.167739999999995</v>
          </cell>
          <cell r="K375">
            <v>81.417739999999995</v>
          </cell>
          <cell r="L375">
            <v>81.667739999999995</v>
          </cell>
          <cell r="M375">
            <v>68.581149999999994</v>
          </cell>
          <cell r="N375">
            <v>65.393299999999996</v>
          </cell>
          <cell r="O375">
            <v>64.693920000000006</v>
          </cell>
          <cell r="P375">
            <v>70.492620000000002</v>
          </cell>
          <cell r="Q375">
            <v>0</v>
          </cell>
          <cell r="R375">
            <v>65.893299999999996</v>
          </cell>
          <cell r="S375">
            <v>66.393299999999996</v>
          </cell>
          <cell r="T375">
            <v>67.893299999999996</v>
          </cell>
          <cell r="U375">
            <v>75.238128494623652</v>
          </cell>
          <cell r="V375">
            <v>72.256427741935482</v>
          </cell>
          <cell r="W375">
            <v>71.188608172043018</v>
          </cell>
          <cell r="X375">
            <v>0</v>
          </cell>
          <cell r="Y375">
            <v>0</v>
          </cell>
          <cell r="Z375">
            <v>74.433847096774201</v>
          </cell>
          <cell r="AA375">
            <v>0</v>
          </cell>
          <cell r="AB375">
            <v>0</v>
          </cell>
          <cell r="AC375">
            <v>7.0548999999999999</v>
          </cell>
          <cell r="AD375">
            <v>6.8754</v>
          </cell>
          <cell r="AE375">
            <v>6.8574000000000002</v>
          </cell>
          <cell r="AF375">
            <v>7.1087999999999996</v>
          </cell>
          <cell r="AG375">
            <v>7.2164999999999999</v>
          </cell>
          <cell r="AH375">
            <v>6.5343</v>
          </cell>
          <cell r="AI375">
            <v>7.3421000000000003</v>
          </cell>
          <cell r="AJ375">
            <v>7.1406999999999998</v>
          </cell>
          <cell r="AK375">
            <v>7.3047000000000004</v>
          </cell>
          <cell r="AL375">
            <v>7.1253000000000002</v>
          </cell>
          <cell r="AM375">
            <v>7.3547000000000002</v>
          </cell>
          <cell r="AN375">
            <v>7.1228999999999996</v>
          </cell>
          <cell r="AO375">
            <v>7.0646152190931168</v>
          </cell>
          <cell r="AP375">
            <v>7.1821277374273187</v>
          </cell>
          <cell r="AQ375">
            <v>6.9756025316455688</v>
          </cell>
          <cell r="AR375">
            <v>7.2007444874018161</v>
          </cell>
          <cell r="AS375">
            <v>7.5633327502829504</v>
          </cell>
          <cell r="AT375">
            <v>7.1740696997643205</v>
          </cell>
          <cell r="AU375">
            <v>7.1876414285714283</v>
          </cell>
          <cell r="AV375">
            <v>6.8723999999999998</v>
          </cell>
          <cell r="AW375">
            <v>6.993830379746834</v>
          </cell>
          <cell r="AX375">
            <v>7.0514999999999999</v>
          </cell>
          <cell r="AZ375">
            <v>279</v>
          </cell>
        </row>
        <row r="376">
          <cell r="D376">
            <v>50618</v>
          </cell>
          <cell r="E376">
            <v>81.187970000000007</v>
          </cell>
          <cell r="F376">
            <v>80.180199999999999</v>
          </cell>
          <cell r="G376">
            <v>77.832260000000005</v>
          </cell>
          <cell r="H376">
            <v>79.448660000000004</v>
          </cell>
          <cell r="I376">
            <v>0</v>
          </cell>
          <cell r="J376">
            <v>83.180199999999999</v>
          </cell>
          <cell r="K376">
            <v>83.430199999999999</v>
          </cell>
          <cell r="L376">
            <v>83.930199999999999</v>
          </cell>
          <cell r="M376">
            <v>69.390990000000002</v>
          </cell>
          <cell r="N376">
            <v>67.111329999999995</v>
          </cell>
          <cell r="O376">
            <v>66.183689999999999</v>
          </cell>
          <cell r="P376">
            <v>71.692490000000006</v>
          </cell>
          <cell r="Q376">
            <v>0</v>
          </cell>
          <cell r="R376">
            <v>67.611329999999995</v>
          </cell>
          <cell r="S376">
            <v>67.611329999999995</v>
          </cell>
          <cell r="T376">
            <v>69.361329999999995</v>
          </cell>
          <cell r="U376">
            <v>75.987150860215053</v>
          </cell>
          <cell r="V376">
            <v>74.418655161290332</v>
          </cell>
          <cell r="W376">
            <v>72.696868924731191</v>
          </cell>
          <cell r="X376">
            <v>0</v>
          </cell>
          <cell r="Y376">
            <v>0</v>
          </cell>
          <cell r="Z376">
            <v>76.316504623655902</v>
          </cell>
          <cell r="AA376">
            <v>0</v>
          </cell>
          <cell r="AB376">
            <v>0</v>
          </cell>
          <cell r="AC376">
            <v>7.0190000000000001</v>
          </cell>
          <cell r="AD376">
            <v>6.8036000000000003</v>
          </cell>
          <cell r="AE376">
            <v>6.8215000000000003</v>
          </cell>
          <cell r="AF376">
            <v>7.1626000000000003</v>
          </cell>
          <cell r="AG376">
            <v>7.2702999999999998</v>
          </cell>
          <cell r="AH376">
            <v>6.5701999999999998</v>
          </cell>
          <cell r="AI376">
            <v>7.3780000000000001</v>
          </cell>
          <cell r="AJ376">
            <v>7.1048999999999998</v>
          </cell>
          <cell r="AK376">
            <v>7.2685000000000004</v>
          </cell>
          <cell r="AL376">
            <v>7.0892999999999997</v>
          </cell>
          <cell r="AM376">
            <v>7.3185000000000002</v>
          </cell>
          <cell r="AN376">
            <v>7.0869</v>
          </cell>
          <cell r="AO376">
            <v>7.0285847889359472</v>
          </cell>
          <cell r="AP376">
            <v>7.1455062950117307</v>
          </cell>
          <cell r="AQ376">
            <v>6.9392481012658216</v>
          </cell>
          <cell r="AR376">
            <v>7.164123044986229</v>
          </cell>
          <cell r="AS376">
            <v>7.6186882395308162</v>
          </cell>
          <cell r="AT376">
            <v>7.1372831437647308</v>
          </cell>
          <cell r="AU376">
            <v>7.1510087755102036</v>
          </cell>
          <cell r="AV376">
            <v>6.8365</v>
          </cell>
          <cell r="AW376">
            <v>6.9211215189873405</v>
          </cell>
          <cell r="AX376">
            <v>6.9772999999999996</v>
          </cell>
          <cell r="AZ376">
            <v>280</v>
          </cell>
        </row>
        <row r="377">
          <cell r="D377">
            <v>50649</v>
          </cell>
          <cell r="E377">
            <v>69.972849999999994</v>
          </cell>
          <cell r="F377">
            <v>68.596599999999995</v>
          </cell>
          <cell r="G377">
            <v>68.516329999999996</v>
          </cell>
          <cell r="H377">
            <v>69.734729999999999</v>
          </cell>
          <cell r="I377">
            <v>0</v>
          </cell>
          <cell r="J377">
            <v>71.096599999999995</v>
          </cell>
          <cell r="K377">
            <v>71.346599999999995</v>
          </cell>
          <cell r="L377">
            <v>71.596599999999995</v>
          </cell>
          <cell r="M377">
            <v>62.897959999999998</v>
          </cell>
          <cell r="N377">
            <v>60.062449999999998</v>
          </cell>
          <cell r="O377">
            <v>60.086219999999997</v>
          </cell>
          <cell r="P377">
            <v>60.872520000000002</v>
          </cell>
          <cell r="Q377">
            <v>0</v>
          </cell>
          <cell r="R377">
            <v>58.562449999999998</v>
          </cell>
          <cell r="S377">
            <v>58.062449999999998</v>
          </cell>
          <cell r="T377">
            <v>61.812449999999998</v>
          </cell>
          <cell r="U377">
            <v>66.828454444444432</v>
          </cell>
          <cell r="V377">
            <v>64.803644444444444</v>
          </cell>
          <cell r="W377">
            <v>64.769614444444443</v>
          </cell>
          <cell r="X377">
            <v>0</v>
          </cell>
          <cell r="Y377">
            <v>0</v>
          </cell>
          <cell r="Z377">
            <v>65.525866666666673</v>
          </cell>
          <cell r="AA377">
            <v>0</v>
          </cell>
          <cell r="AB377">
            <v>0</v>
          </cell>
          <cell r="AC377">
            <v>6.5881999999999996</v>
          </cell>
          <cell r="AD377">
            <v>6.3548</v>
          </cell>
          <cell r="AE377">
            <v>6.3906999999999998</v>
          </cell>
          <cell r="AF377">
            <v>6.5881999999999996</v>
          </cell>
          <cell r="AG377">
            <v>6.7138</v>
          </cell>
          <cell r="AH377">
            <v>6.0137</v>
          </cell>
          <cell r="AI377">
            <v>6.8395000000000001</v>
          </cell>
          <cell r="AJ377">
            <v>6.6741999999999999</v>
          </cell>
          <cell r="AK377">
            <v>6.8379000000000003</v>
          </cell>
          <cell r="AL377">
            <v>6.6585999999999999</v>
          </cell>
          <cell r="AM377">
            <v>6.8879000000000001</v>
          </cell>
          <cell r="AN377">
            <v>6.6561000000000003</v>
          </cell>
          <cell r="AO377">
            <v>6.59621962704992</v>
          </cell>
          <cell r="AP377">
            <v>6.7060489860246859</v>
          </cell>
          <cell r="AQ377">
            <v>6.5029949367088591</v>
          </cell>
          <cell r="AR377">
            <v>6.7246657359991842</v>
          </cell>
          <cell r="AS377">
            <v>7.0276809342524951</v>
          </cell>
          <cell r="AT377">
            <v>6.69072099600369</v>
          </cell>
          <cell r="AU377">
            <v>6.7114169387755096</v>
          </cell>
          <cell r="AV377">
            <v>6.4057000000000004</v>
          </cell>
          <cell r="AW377">
            <v>6.4666405063291128</v>
          </cell>
          <cell r="AX377">
            <v>6.53</v>
          </cell>
          <cell r="AZ377">
            <v>281</v>
          </cell>
        </row>
        <row r="378">
          <cell r="D378">
            <v>50679</v>
          </cell>
          <cell r="E378">
            <v>65.874920000000003</v>
          </cell>
          <cell r="F378">
            <v>60.540570000000002</v>
          </cell>
          <cell r="G378">
            <v>63.580680000000001</v>
          </cell>
          <cell r="H378">
            <v>67.024479999999997</v>
          </cell>
          <cell r="I378">
            <v>0</v>
          </cell>
          <cell r="J378">
            <v>60.040570000000002</v>
          </cell>
          <cell r="K378">
            <v>60.540570000000002</v>
          </cell>
          <cell r="L378">
            <v>62.540570000000002</v>
          </cell>
          <cell r="M378">
            <v>60.001779999999997</v>
          </cell>
          <cell r="N378">
            <v>54.721139999999998</v>
          </cell>
          <cell r="O378">
            <v>56.526339999999998</v>
          </cell>
          <cell r="P378">
            <v>60.992240000000002</v>
          </cell>
          <cell r="Q378">
            <v>0</v>
          </cell>
          <cell r="R378">
            <v>54.221139999999998</v>
          </cell>
          <cell r="S378">
            <v>52.721139999999998</v>
          </cell>
          <cell r="T378">
            <v>56.471139999999998</v>
          </cell>
          <cell r="U378">
            <v>63.285686236559137</v>
          </cell>
          <cell r="V378">
            <v>57.975014838709683</v>
          </cell>
          <cell r="W378">
            <v>60.470702150537633</v>
          </cell>
          <cell r="X378">
            <v>0</v>
          </cell>
          <cell r="Y378">
            <v>0</v>
          </cell>
          <cell r="Z378">
            <v>57.475014838709683</v>
          </cell>
          <cell r="AA378">
            <v>0</v>
          </cell>
          <cell r="AB378">
            <v>0</v>
          </cell>
          <cell r="AC378">
            <v>6.8215000000000003</v>
          </cell>
          <cell r="AD378">
            <v>6.7855999999999996</v>
          </cell>
          <cell r="AE378">
            <v>6.6779000000000002</v>
          </cell>
          <cell r="AF378">
            <v>6.66</v>
          </cell>
          <cell r="AG378">
            <v>6.7496999999999998</v>
          </cell>
          <cell r="AH378">
            <v>6.0316999999999998</v>
          </cell>
          <cell r="AI378">
            <v>6.9650999999999996</v>
          </cell>
          <cell r="AJ378">
            <v>6.9081999999999999</v>
          </cell>
          <cell r="AK378">
            <v>7.0723000000000003</v>
          </cell>
          <cell r="AL378">
            <v>6.8921999999999999</v>
          </cell>
          <cell r="AM378">
            <v>7.1223000000000001</v>
          </cell>
          <cell r="AN378">
            <v>6.8898999999999999</v>
          </cell>
          <cell r="AO378">
            <v>6.830367241413918</v>
          </cell>
          <cell r="AP378">
            <v>6.9440373569315517</v>
          </cell>
          <cell r="AQ378">
            <v>6.7938303797468338</v>
          </cell>
          <cell r="AR378">
            <v>6.9626541069060499</v>
          </cell>
          <cell r="AS378">
            <v>7.1015568474122857</v>
          </cell>
          <cell r="AT378">
            <v>6.9349058510093258</v>
          </cell>
          <cell r="AU378">
            <v>6.9494781632653053</v>
          </cell>
          <cell r="AV378">
            <v>6.6928999999999998</v>
          </cell>
          <cell r="AW378">
            <v>6.9028936708860744</v>
          </cell>
          <cell r="AX378">
            <v>6.9715999999999996</v>
          </cell>
          <cell r="AZ378">
            <v>282</v>
          </cell>
        </row>
        <row r="379">
          <cell r="D379">
            <v>50710</v>
          </cell>
          <cell r="E379">
            <v>69.68074</v>
          </cell>
          <cell r="F379">
            <v>63.333629999999999</v>
          </cell>
          <cell r="G379">
            <v>67.020660000000007</v>
          </cell>
          <cell r="H379">
            <v>70.573160000000001</v>
          </cell>
          <cell r="I379">
            <v>0</v>
          </cell>
          <cell r="J379">
            <v>62.833629999999999</v>
          </cell>
          <cell r="K379">
            <v>61.833629999999999</v>
          </cell>
          <cell r="L379">
            <v>65.333629999999999</v>
          </cell>
          <cell r="M379">
            <v>63.776780000000002</v>
          </cell>
          <cell r="N379">
            <v>57.726260000000003</v>
          </cell>
          <cell r="O379">
            <v>60.28595</v>
          </cell>
          <cell r="P379">
            <v>62.250050000000002</v>
          </cell>
          <cell r="Q379">
            <v>0</v>
          </cell>
          <cell r="R379">
            <v>57.226260000000003</v>
          </cell>
          <cell r="S379">
            <v>56.226260000000003</v>
          </cell>
          <cell r="T379">
            <v>59.476260000000003</v>
          </cell>
          <cell r="U379">
            <v>67.052208571428579</v>
          </cell>
          <cell r="V379">
            <v>60.837144882108184</v>
          </cell>
          <cell r="W379">
            <v>64.022266227461856</v>
          </cell>
          <cell r="X379">
            <v>0</v>
          </cell>
          <cell r="Y379">
            <v>0</v>
          </cell>
          <cell r="Z379">
            <v>60.337144882108177</v>
          </cell>
          <cell r="AA379">
            <v>0</v>
          </cell>
          <cell r="AB379">
            <v>0</v>
          </cell>
          <cell r="AC379">
            <v>7.2523999999999997</v>
          </cell>
          <cell r="AD379">
            <v>7.4138999999999999</v>
          </cell>
          <cell r="AE379">
            <v>7.1985000000000001</v>
          </cell>
          <cell r="AF379">
            <v>7.0369000000000002</v>
          </cell>
          <cell r="AG379">
            <v>7.0369000000000002</v>
          </cell>
          <cell r="AH379">
            <v>6.4265999999999996</v>
          </cell>
          <cell r="AI379">
            <v>7.4497999999999998</v>
          </cell>
          <cell r="AJ379">
            <v>7.3453999999999997</v>
          </cell>
          <cell r="AK379">
            <v>7.5124000000000004</v>
          </cell>
          <cell r="AL379">
            <v>7.3258999999999999</v>
          </cell>
          <cell r="AM379">
            <v>7.5624000000000002</v>
          </cell>
          <cell r="AN379">
            <v>7.3249000000000004</v>
          </cell>
          <cell r="AO379">
            <v>7.2628327666151469</v>
          </cell>
          <cell r="AP379">
            <v>7.3835966755074978</v>
          </cell>
          <cell r="AQ379">
            <v>7.3210202531645558</v>
          </cell>
          <cell r="AR379">
            <v>7.4022134254819951</v>
          </cell>
          <cell r="AS379">
            <v>7.4893539458792056</v>
          </cell>
          <cell r="AT379">
            <v>7.3559530894558876</v>
          </cell>
          <cell r="AU379">
            <v>7.3891720408163266</v>
          </cell>
          <cell r="AV379">
            <v>7.2134999999999998</v>
          </cell>
          <cell r="AW379">
            <v>7.5391468354430362</v>
          </cell>
          <cell r="AX379">
            <v>7.6341999999999999</v>
          </cell>
          <cell r="AZ379">
            <v>283</v>
          </cell>
        </row>
        <row r="380">
          <cell r="D380">
            <v>50740</v>
          </cell>
          <cell r="E380">
            <v>70.392349999999993</v>
          </cell>
          <cell r="F380">
            <v>65.171959999999999</v>
          </cell>
          <cell r="G380">
            <v>68.346149999999994</v>
          </cell>
          <cell r="H380">
            <v>71.66995</v>
          </cell>
          <cell r="I380">
            <v>0</v>
          </cell>
          <cell r="J380">
            <v>64.671959999999999</v>
          </cell>
          <cell r="K380">
            <v>63.171959999999999</v>
          </cell>
          <cell r="L380">
            <v>67.171959999999999</v>
          </cell>
          <cell r="M380">
            <v>66.548820000000006</v>
          </cell>
          <cell r="N380">
            <v>61.380099999999999</v>
          </cell>
          <cell r="O380">
            <v>63.128830000000001</v>
          </cell>
          <cell r="P380">
            <v>67.105130000000003</v>
          </cell>
          <cell r="Q380">
            <v>0</v>
          </cell>
          <cell r="R380">
            <v>60.880099999999999</v>
          </cell>
          <cell r="S380">
            <v>59.380099999999999</v>
          </cell>
          <cell r="T380">
            <v>62.630099999999999</v>
          </cell>
          <cell r="U380">
            <v>68.697890537634407</v>
          </cell>
          <cell r="V380">
            <v>63.500279784946237</v>
          </cell>
          <cell r="W380">
            <v>66.046041182795705</v>
          </cell>
          <cell r="X380">
            <v>0</v>
          </cell>
          <cell r="Y380">
            <v>0</v>
          </cell>
          <cell r="Z380">
            <v>63.000279784946237</v>
          </cell>
          <cell r="AA380">
            <v>0</v>
          </cell>
          <cell r="AB380">
            <v>0</v>
          </cell>
          <cell r="AC380">
            <v>7.6651999999999996</v>
          </cell>
          <cell r="AD380">
            <v>7.9524999999999997</v>
          </cell>
          <cell r="AE380">
            <v>7.6473000000000004</v>
          </cell>
          <cell r="AF380">
            <v>7.5396000000000001</v>
          </cell>
          <cell r="AG380">
            <v>7.4856999999999996</v>
          </cell>
          <cell r="AH380">
            <v>6.8395000000000001</v>
          </cell>
          <cell r="AI380">
            <v>7.9524999999999997</v>
          </cell>
          <cell r="AJ380">
            <v>7.7621000000000002</v>
          </cell>
          <cell r="AK380">
            <v>7.931</v>
          </cell>
          <cell r="AL380">
            <v>7.7404999999999999</v>
          </cell>
          <cell r="AM380">
            <v>7.9809999999999999</v>
          </cell>
          <cell r="AN380">
            <v>7.7403000000000004</v>
          </cell>
          <cell r="AO380">
            <v>7.6771325317649888</v>
          </cell>
          <cell r="AP380">
            <v>7.804692258492298</v>
          </cell>
          <cell r="AQ380">
            <v>7.7755012658227836</v>
          </cell>
          <cell r="AR380">
            <v>7.8233090084667962</v>
          </cell>
          <cell r="AS380">
            <v>8.0065882292416912</v>
          </cell>
          <cell r="AT380">
            <v>7.7815089865764939</v>
          </cell>
          <cell r="AU380">
            <v>7.8103965306122447</v>
          </cell>
          <cell r="AV380">
            <v>7.6623000000000001</v>
          </cell>
          <cell r="AW380">
            <v>8.0845645569620235</v>
          </cell>
          <cell r="AX380">
            <v>8.1936</v>
          </cell>
          <cell r="AZ380">
            <v>284</v>
          </cell>
        </row>
        <row r="381">
          <cell r="D381">
            <v>50771</v>
          </cell>
          <cell r="E381">
            <v>73.077650000000006</v>
          </cell>
          <cell r="F381">
            <v>66.891040000000004</v>
          </cell>
          <cell r="G381">
            <v>71.401330000000002</v>
          </cell>
          <cell r="H381">
            <v>74.711830000000006</v>
          </cell>
          <cell r="I381">
            <v>0</v>
          </cell>
          <cell r="J381">
            <v>66.391040000000004</v>
          </cell>
          <cell r="K381">
            <v>64.891040000000004</v>
          </cell>
          <cell r="L381">
            <v>68.891040000000004</v>
          </cell>
          <cell r="M381">
            <v>67.579549999999998</v>
          </cell>
          <cell r="N381">
            <v>62.440440000000002</v>
          </cell>
          <cell r="O381">
            <v>64.703680000000006</v>
          </cell>
          <cell r="P381">
            <v>68.632080000000002</v>
          </cell>
          <cell r="Q381">
            <v>0</v>
          </cell>
          <cell r="R381">
            <v>61.940440000000002</v>
          </cell>
          <cell r="S381">
            <v>60.440440000000002</v>
          </cell>
          <cell r="T381">
            <v>64.440439999999995</v>
          </cell>
          <cell r="U381">
            <v>70.535517741935479</v>
          </cell>
          <cell r="V381">
            <v>64.833235698924739</v>
          </cell>
          <cell r="W381">
            <v>68.304567096774207</v>
          </cell>
          <cell r="X381">
            <v>0</v>
          </cell>
          <cell r="Y381">
            <v>0</v>
          </cell>
          <cell r="Z381">
            <v>64.333235698924739</v>
          </cell>
          <cell r="AA381">
            <v>0</v>
          </cell>
          <cell r="AB381">
            <v>0</v>
          </cell>
          <cell r="AC381">
            <v>7.7908999999999997</v>
          </cell>
          <cell r="AD381">
            <v>7.9565999999999999</v>
          </cell>
          <cell r="AE381">
            <v>7.8093000000000004</v>
          </cell>
          <cell r="AF381">
            <v>7.6250999999999998</v>
          </cell>
          <cell r="AG381">
            <v>7.6619000000000002</v>
          </cell>
          <cell r="AH381">
            <v>7.0172999999999996</v>
          </cell>
          <cell r="AI381">
            <v>8.0487000000000002</v>
          </cell>
          <cell r="AJ381">
            <v>7.8868999999999998</v>
          </cell>
          <cell r="AK381">
            <v>8.0570000000000004</v>
          </cell>
          <cell r="AL381">
            <v>7.8662999999999998</v>
          </cell>
          <cell r="AM381">
            <v>8.1069999999999993</v>
          </cell>
          <cell r="AN381">
            <v>7.8661000000000003</v>
          </cell>
          <cell r="AO381">
            <v>7.8032892189726812</v>
          </cell>
          <cell r="AP381">
            <v>7.9329183117413038</v>
          </cell>
          <cell r="AQ381">
            <v>7.9395518987341758</v>
          </cell>
          <cell r="AR381">
            <v>7.9515350617158012</v>
          </cell>
          <cell r="AS381">
            <v>8.0945602428233361</v>
          </cell>
          <cell r="AT381">
            <v>7.9077514294497391</v>
          </cell>
          <cell r="AU381">
            <v>7.9386618367346937</v>
          </cell>
          <cell r="AV381">
            <v>7.8243</v>
          </cell>
          <cell r="AW381">
            <v>8.0887164556962006</v>
          </cell>
          <cell r="AX381">
            <v>8.1858000000000004</v>
          </cell>
          <cell r="AZ381">
            <v>285</v>
          </cell>
        </row>
        <row r="382">
          <cell r="D382">
            <v>50802</v>
          </cell>
          <cell r="E382">
            <v>72.600620000000006</v>
          </cell>
          <cell r="F382">
            <v>66.96284</v>
          </cell>
          <cell r="G382">
            <v>73.025660000000002</v>
          </cell>
          <cell r="H382">
            <v>76.484059999999999</v>
          </cell>
          <cell r="I382">
            <v>0</v>
          </cell>
          <cell r="J382">
            <v>66.96284</v>
          </cell>
          <cell r="K382">
            <v>64.96284</v>
          </cell>
          <cell r="L382">
            <v>68.96284</v>
          </cell>
          <cell r="M382">
            <v>69.681370000000001</v>
          </cell>
          <cell r="N382">
            <v>62.872280000000003</v>
          </cell>
          <cell r="O382">
            <v>66.973820000000003</v>
          </cell>
          <cell r="P382">
            <v>70.542519999999996</v>
          </cell>
          <cell r="Q382">
            <v>0</v>
          </cell>
          <cell r="R382">
            <v>62.372280000000003</v>
          </cell>
          <cell r="S382">
            <v>60.872280000000003</v>
          </cell>
          <cell r="T382">
            <v>64.622280000000003</v>
          </cell>
          <cell r="U382">
            <v>71.349512857142855</v>
          </cell>
          <cell r="V382">
            <v>65.209742857142857</v>
          </cell>
          <cell r="W382">
            <v>70.432014285714288</v>
          </cell>
          <cell r="X382">
            <v>0</v>
          </cell>
          <cell r="Y382">
            <v>0</v>
          </cell>
          <cell r="Z382">
            <v>64.995457142857134</v>
          </cell>
          <cell r="AA382">
            <v>0</v>
          </cell>
          <cell r="AB382">
            <v>0</v>
          </cell>
          <cell r="AC382">
            <v>7.8460999999999999</v>
          </cell>
          <cell r="AD382">
            <v>7.7908999999999997</v>
          </cell>
          <cell r="AE382">
            <v>7.7908999999999997</v>
          </cell>
          <cell r="AF382">
            <v>7.6250999999999998</v>
          </cell>
          <cell r="AG382">
            <v>7.6619000000000002</v>
          </cell>
          <cell r="AH382">
            <v>6.9621000000000004</v>
          </cell>
          <cell r="AI382">
            <v>8.0303000000000004</v>
          </cell>
          <cell r="AJ382">
            <v>7.9443999999999999</v>
          </cell>
          <cell r="AK382">
            <v>8.1155000000000008</v>
          </cell>
          <cell r="AL382">
            <v>7.9225000000000003</v>
          </cell>
          <cell r="AM382">
            <v>8.1654999999999998</v>
          </cell>
          <cell r="AN382">
            <v>7.9226999999999999</v>
          </cell>
          <cell r="AO382">
            <v>7.8586897689636483</v>
          </cell>
          <cell r="AP382">
            <v>7.9892276048148529</v>
          </cell>
          <cell r="AQ382">
            <v>7.9209189873417705</v>
          </cell>
          <cell r="AR382">
            <v>8.0078443547893521</v>
          </cell>
          <cell r="AS382">
            <v>8.0945602428233361</v>
          </cell>
          <cell r="AT382">
            <v>7.9848085049697719</v>
          </cell>
          <cell r="AU382">
            <v>7.9949883673469389</v>
          </cell>
          <cell r="AV382">
            <v>7.8059000000000003</v>
          </cell>
          <cell r="AW382">
            <v>7.9209189873417705</v>
          </cell>
          <cell r="AX382">
            <v>8.0096000000000007</v>
          </cell>
          <cell r="AZ382">
            <v>286</v>
          </cell>
        </row>
        <row r="383">
          <cell r="D383">
            <v>50830</v>
          </cell>
          <cell r="E383">
            <v>69.581469999999996</v>
          </cell>
          <cell r="F383">
            <v>61.91771</v>
          </cell>
          <cell r="G383">
            <v>65.94162</v>
          </cell>
          <cell r="H383">
            <v>69.286519999999996</v>
          </cell>
          <cell r="I383">
            <v>0</v>
          </cell>
          <cell r="J383">
            <v>61.91771</v>
          </cell>
          <cell r="K383">
            <v>59.91771</v>
          </cell>
          <cell r="L383">
            <v>63.91771</v>
          </cell>
          <cell r="M383">
            <v>67.208100000000002</v>
          </cell>
          <cell r="N383">
            <v>59.948390000000003</v>
          </cell>
          <cell r="O383">
            <v>63.262039999999999</v>
          </cell>
          <cell r="P383">
            <v>67.07114</v>
          </cell>
          <cell r="Q383">
            <v>0</v>
          </cell>
          <cell r="R383">
            <v>59.448390000000003</v>
          </cell>
          <cell r="S383">
            <v>57.948390000000003</v>
          </cell>
          <cell r="T383">
            <v>61.948390000000003</v>
          </cell>
          <cell r="U383">
            <v>68.588040565275904</v>
          </cell>
          <cell r="V383">
            <v>61.093405127860031</v>
          </cell>
          <cell r="W383">
            <v>64.820019219380896</v>
          </cell>
          <cell r="X383">
            <v>0</v>
          </cell>
          <cell r="Y383">
            <v>0</v>
          </cell>
          <cell r="Z383">
            <v>60.884118452220726</v>
          </cell>
          <cell r="AA383">
            <v>0</v>
          </cell>
          <cell r="AB383">
            <v>0</v>
          </cell>
          <cell r="AC383">
            <v>7.6067</v>
          </cell>
          <cell r="AD383">
            <v>7.4225000000000003</v>
          </cell>
          <cell r="AE383">
            <v>7.5145999999999997</v>
          </cell>
          <cell r="AF383">
            <v>7.3856999999999999</v>
          </cell>
          <cell r="AG383">
            <v>7.4962</v>
          </cell>
          <cell r="AH383">
            <v>6.7778999999999998</v>
          </cell>
          <cell r="AI383">
            <v>7.6619000000000002</v>
          </cell>
          <cell r="AJ383">
            <v>7.6985999999999999</v>
          </cell>
          <cell r="AK383">
            <v>7.8666999999999998</v>
          </cell>
          <cell r="AL383">
            <v>7.6802000000000001</v>
          </cell>
          <cell r="AM383">
            <v>7.9166999999999996</v>
          </cell>
          <cell r="AN383">
            <v>7.6791999999999998</v>
          </cell>
          <cell r="AO383">
            <v>7.6184199923723881</v>
          </cell>
          <cell r="AP383">
            <v>7.745016648985005</v>
          </cell>
          <cell r="AQ383">
            <v>7.6411215189873403</v>
          </cell>
          <cell r="AR383">
            <v>7.7636333989595023</v>
          </cell>
          <cell r="AS383">
            <v>7.8482386047947319</v>
          </cell>
          <cell r="AT383">
            <v>7.731811271646686</v>
          </cell>
          <cell r="AU383">
            <v>7.7507026530612242</v>
          </cell>
          <cell r="AV383">
            <v>7.5296000000000003</v>
          </cell>
          <cell r="AW383">
            <v>7.5478556962025305</v>
          </cell>
          <cell r="AX383">
            <v>7.6364000000000001</v>
          </cell>
          <cell r="AZ383">
            <v>287</v>
          </cell>
        </row>
        <row r="384">
          <cell r="D384">
            <v>50861</v>
          </cell>
          <cell r="E384">
            <v>64.534229999999994</v>
          </cell>
          <cell r="F384">
            <v>59.506839999999997</v>
          </cell>
          <cell r="G384">
            <v>60.613639999999997</v>
          </cell>
          <cell r="H384">
            <v>61.307040000000001</v>
          </cell>
          <cell r="I384">
            <v>0</v>
          </cell>
          <cell r="J384">
            <v>58.006839999999997</v>
          </cell>
          <cell r="K384">
            <v>57.506839999999997</v>
          </cell>
          <cell r="L384">
            <v>61.506839999999997</v>
          </cell>
          <cell r="M384">
            <v>62.282319999999999</v>
          </cell>
          <cell r="N384">
            <v>58.643909999999998</v>
          </cell>
          <cell r="O384">
            <v>58.386159999999997</v>
          </cell>
          <cell r="P384">
            <v>64.39546</v>
          </cell>
          <cell r="Q384">
            <v>0</v>
          </cell>
          <cell r="R384">
            <v>57.893909999999998</v>
          </cell>
          <cell r="S384">
            <v>56.643909999999998</v>
          </cell>
          <cell r="T384">
            <v>60.643909999999998</v>
          </cell>
          <cell r="U384">
            <v>63.583423555555548</v>
          </cell>
          <cell r="V384">
            <v>59.142491777777771</v>
          </cell>
          <cell r="W384">
            <v>59.673148444444443</v>
          </cell>
          <cell r="X384">
            <v>0</v>
          </cell>
          <cell r="Y384">
            <v>0</v>
          </cell>
          <cell r="Z384">
            <v>57.959158444444441</v>
          </cell>
          <cell r="AA384">
            <v>0</v>
          </cell>
          <cell r="AB384">
            <v>0</v>
          </cell>
          <cell r="AC384">
            <v>7.0910000000000002</v>
          </cell>
          <cell r="AD384">
            <v>6.7595000000000001</v>
          </cell>
          <cell r="AE384">
            <v>6.9621000000000004</v>
          </cell>
          <cell r="AF384">
            <v>7.0172999999999996</v>
          </cell>
          <cell r="AG384">
            <v>7.1277999999999997</v>
          </cell>
          <cell r="AH384">
            <v>6.4462999999999999</v>
          </cell>
          <cell r="AI384">
            <v>7.2567000000000004</v>
          </cell>
          <cell r="AJ384">
            <v>7.1744000000000003</v>
          </cell>
          <cell r="AK384">
            <v>7.3380999999999998</v>
          </cell>
          <cell r="AL384">
            <v>7.1605999999999996</v>
          </cell>
          <cell r="AM384">
            <v>7.3880999999999997</v>
          </cell>
          <cell r="AN384">
            <v>7.1577999999999999</v>
          </cell>
          <cell r="AO384">
            <v>7.1008463758806872</v>
          </cell>
          <cell r="AP384">
            <v>7.2189531990207074</v>
          </cell>
          <cell r="AQ384">
            <v>7.0816278481012649</v>
          </cell>
          <cell r="AR384">
            <v>7.2375699489952066</v>
          </cell>
          <cell r="AS384">
            <v>7.4691872620639979</v>
          </cell>
          <cell r="AT384">
            <v>7.2084994569115688</v>
          </cell>
          <cell r="AU384">
            <v>7.2244781632653057</v>
          </cell>
          <cell r="AV384">
            <v>6.9771000000000001</v>
          </cell>
          <cell r="AW384">
            <v>6.8764632911392392</v>
          </cell>
          <cell r="AX384">
            <v>6.9211999999999998</v>
          </cell>
          <cell r="AZ384">
            <v>288</v>
          </cell>
        </row>
        <row r="385">
          <cell r="D385">
            <v>50891</v>
          </cell>
          <cell r="E385">
            <v>60.960590000000003</v>
          </cell>
          <cell r="F385">
            <v>62.35624</v>
          </cell>
          <cell r="G385">
            <v>57.033749999999998</v>
          </cell>
          <cell r="H385">
            <v>61.459850000000003</v>
          </cell>
          <cell r="I385">
            <v>0</v>
          </cell>
          <cell r="J385">
            <v>62.35624</v>
          </cell>
          <cell r="K385">
            <v>60.85624</v>
          </cell>
          <cell r="L385">
            <v>63.85624</v>
          </cell>
          <cell r="M385">
            <v>54.788910000000001</v>
          </cell>
          <cell r="N385">
            <v>59.54768</v>
          </cell>
          <cell r="O385">
            <v>50.96022</v>
          </cell>
          <cell r="P385">
            <v>57.135019999999997</v>
          </cell>
          <cell r="Q385">
            <v>0</v>
          </cell>
          <cell r="R385">
            <v>59.54768</v>
          </cell>
          <cell r="S385">
            <v>57.54768</v>
          </cell>
          <cell r="T385">
            <v>61.04768</v>
          </cell>
          <cell r="U385">
            <v>58.10701752688172</v>
          </cell>
          <cell r="V385">
            <v>61.057658494623652</v>
          </cell>
          <cell r="W385">
            <v>54.225558709677422</v>
          </cell>
          <cell r="X385">
            <v>0</v>
          </cell>
          <cell r="Y385">
            <v>0</v>
          </cell>
          <cell r="Z385">
            <v>61.057658494623659</v>
          </cell>
          <cell r="AA385">
            <v>0</v>
          </cell>
          <cell r="AB385">
            <v>0</v>
          </cell>
          <cell r="AC385">
            <v>7.0726000000000004</v>
          </cell>
          <cell r="AD385">
            <v>6.8331</v>
          </cell>
          <cell r="AE385">
            <v>6.9621000000000004</v>
          </cell>
          <cell r="AF385">
            <v>7.0357000000000003</v>
          </cell>
          <cell r="AG385">
            <v>7.1462000000000003</v>
          </cell>
          <cell r="AH385">
            <v>6.52</v>
          </cell>
          <cell r="AI385">
            <v>7.2751999999999999</v>
          </cell>
          <cell r="AJ385">
            <v>7.1555</v>
          </cell>
          <cell r="AK385">
            <v>7.3185000000000002</v>
          </cell>
          <cell r="AL385">
            <v>7.1417999999999999</v>
          </cell>
          <cell r="AM385">
            <v>7.3685</v>
          </cell>
          <cell r="AN385">
            <v>7.1387999999999998</v>
          </cell>
          <cell r="AO385">
            <v>7.0823795258836988</v>
          </cell>
          <cell r="AP385">
            <v>7.2001834346628586</v>
          </cell>
          <cell r="AQ385">
            <v>7.0816278481012649</v>
          </cell>
          <cell r="AR385">
            <v>7.2188001846373568</v>
          </cell>
          <cell r="AS385">
            <v>7.488119250951744</v>
          </cell>
          <cell r="AT385">
            <v>7.192206803975818</v>
          </cell>
          <cell r="AU385">
            <v>7.2057026530612243</v>
          </cell>
          <cell r="AV385">
            <v>6.9771000000000001</v>
          </cell>
          <cell r="AW385">
            <v>6.9509949367088595</v>
          </cell>
          <cell r="AX385">
            <v>6.9943999999999997</v>
          </cell>
          <cell r="AZ385">
            <v>289</v>
          </cell>
        </row>
        <row r="386">
          <cell r="D386">
            <v>50922</v>
          </cell>
          <cell r="E386">
            <v>68.006739999999994</v>
          </cell>
          <cell r="F386">
            <v>67.467190000000002</v>
          </cell>
          <cell r="G386">
            <v>64.07114</v>
          </cell>
          <cell r="H386">
            <v>69.909139999999994</v>
          </cell>
          <cell r="I386">
            <v>0</v>
          </cell>
          <cell r="J386">
            <v>66.717190000000002</v>
          </cell>
          <cell r="K386">
            <v>65.717190000000002</v>
          </cell>
          <cell r="L386">
            <v>69.967190000000002</v>
          </cell>
          <cell r="M386">
            <v>54.717979999999997</v>
          </cell>
          <cell r="N386">
            <v>58.914189999999998</v>
          </cell>
          <cell r="O386">
            <v>50.903869999999998</v>
          </cell>
          <cell r="P386">
            <v>58.03237</v>
          </cell>
          <cell r="Q386">
            <v>0</v>
          </cell>
          <cell r="R386">
            <v>58.414189999999998</v>
          </cell>
          <cell r="S386">
            <v>57.414189999999998</v>
          </cell>
          <cell r="T386">
            <v>60.914189999999998</v>
          </cell>
          <cell r="U386">
            <v>62.395930222222219</v>
          </cell>
          <cell r="V386">
            <v>63.855923333333337</v>
          </cell>
          <cell r="W386">
            <v>58.511626</v>
          </cell>
          <cell r="X386">
            <v>0</v>
          </cell>
          <cell r="Y386">
            <v>0</v>
          </cell>
          <cell r="Z386">
            <v>63.211478888888891</v>
          </cell>
          <cell r="AA386">
            <v>0</v>
          </cell>
          <cell r="AB386">
            <v>0</v>
          </cell>
          <cell r="AC386">
            <v>7.0541</v>
          </cell>
          <cell r="AD386">
            <v>6.9067999999999996</v>
          </cell>
          <cell r="AE386">
            <v>6.9436</v>
          </cell>
          <cell r="AF386">
            <v>7.0172999999999996</v>
          </cell>
          <cell r="AG386">
            <v>7.1646999999999998</v>
          </cell>
          <cell r="AH386">
            <v>6.4279000000000002</v>
          </cell>
          <cell r="AI386">
            <v>7.2751999999999999</v>
          </cell>
          <cell r="AJ386">
            <v>7.1375999999999999</v>
          </cell>
          <cell r="AK386">
            <v>7.3009000000000004</v>
          </cell>
          <cell r="AL386">
            <v>7.1235999999999997</v>
          </cell>
          <cell r="AM386">
            <v>7.3509000000000002</v>
          </cell>
          <cell r="AN386">
            <v>7.1208</v>
          </cell>
          <cell r="AO386">
            <v>7.0638123125715087</v>
          </cell>
          <cell r="AP386">
            <v>7.1813116607161076</v>
          </cell>
          <cell r="AQ386">
            <v>7.0628936708860746</v>
          </cell>
          <cell r="AR386">
            <v>7.1999284106906059</v>
          </cell>
          <cell r="AS386">
            <v>7.4691872620639979</v>
          </cell>
          <cell r="AT386">
            <v>7.170688205758788</v>
          </cell>
          <cell r="AU386">
            <v>7.1868251020408165</v>
          </cell>
          <cell r="AV386">
            <v>6.9585999999999997</v>
          </cell>
          <cell r="AW386">
            <v>7.025627848101264</v>
          </cell>
          <cell r="AX386">
            <v>7.0690999999999997</v>
          </cell>
          <cell r="AZ386">
            <v>290</v>
          </cell>
        </row>
        <row r="387">
          <cell r="D387">
            <v>50952</v>
          </cell>
          <cell r="E387">
            <v>81.774270000000001</v>
          </cell>
          <cell r="F387">
            <v>78.574969999999993</v>
          </cell>
          <cell r="G387">
            <v>77.236890000000002</v>
          </cell>
          <cell r="H387">
            <v>82.715789999999998</v>
          </cell>
          <cell r="I387">
            <v>0</v>
          </cell>
          <cell r="J387">
            <v>82.074969999999993</v>
          </cell>
          <cell r="K387">
            <v>82.324969999999993</v>
          </cell>
          <cell r="L387">
            <v>82.574969999999993</v>
          </cell>
          <cell r="M387">
            <v>70.168980000000005</v>
          </cell>
          <cell r="N387">
            <v>66.613690000000005</v>
          </cell>
          <cell r="O387">
            <v>66.163150000000002</v>
          </cell>
          <cell r="P387">
            <v>71.961849999999998</v>
          </cell>
          <cell r="Q387">
            <v>0</v>
          </cell>
          <cell r="R387">
            <v>67.113690000000005</v>
          </cell>
          <cell r="S387">
            <v>67.613690000000005</v>
          </cell>
          <cell r="T387">
            <v>69.113690000000005</v>
          </cell>
          <cell r="U387">
            <v>76.408383225806446</v>
          </cell>
          <cell r="V387">
            <v>73.044485698924717</v>
          </cell>
          <cell r="W387">
            <v>72.116773655913988</v>
          </cell>
          <cell r="X387">
            <v>0</v>
          </cell>
          <cell r="Y387">
            <v>0</v>
          </cell>
          <cell r="Z387">
            <v>75.15738892473118</v>
          </cell>
          <cell r="AA387">
            <v>0</v>
          </cell>
          <cell r="AB387">
            <v>0</v>
          </cell>
          <cell r="AC387">
            <v>7.1462000000000003</v>
          </cell>
          <cell r="AD387">
            <v>6.9805000000000001</v>
          </cell>
          <cell r="AE387">
            <v>6.9436</v>
          </cell>
          <cell r="AF387">
            <v>7.2015000000000002</v>
          </cell>
          <cell r="AG387">
            <v>7.2935999999999996</v>
          </cell>
          <cell r="AH387">
            <v>6.52</v>
          </cell>
          <cell r="AI387">
            <v>7.4409000000000001</v>
          </cell>
          <cell r="AJ387">
            <v>7.2321</v>
          </cell>
          <cell r="AK387">
            <v>7.3959999999999999</v>
          </cell>
          <cell r="AL387">
            <v>7.2165999999999997</v>
          </cell>
          <cell r="AM387">
            <v>7.4459999999999997</v>
          </cell>
          <cell r="AN387">
            <v>7.2141999999999999</v>
          </cell>
          <cell r="AO387">
            <v>7.1562469258716552</v>
          </cell>
          <cell r="AP387">
            <v>7.2752624920942566</v>
          </cell>
          <cell r="AQ387">
            <v>7.0628936708860746</v>
          </cell>
          <cell r="AR387">
            <v>7.2938792420687557</v>
          </cell>
          <cell r="AS387">
            <v>7.6587129334293653</v>
          </cell>
          <cell r="AT387">
            <v>7.2676243672507432</v>
          </cell>
          <cell r="AU387">
            <v>7.2808046938775508</v>
          </cell>
          <cell r="AV387">
            <v>6.9585999999999997</v>
          </cell>
          <cell r="AW387">
            <v>7.1002607594936693</v>
          </cell>
          <cell r="AX387">
            <v>7.1566000000000001</v>
          </cell>
          <cell r="AZ387">
            <v>291</v>
          </cell>
        </row>
        <row r="388">
          <cell r="D388">
            <v>50983</v>
          </cell>
          <cell r="E388">
            <v>83.779300000000006</v>
          </cell>
          <cell r="F388">
            <v>81.649889999999999</v>
          </cell>
          <cell r="G388">
            <v>79.314310000000006</v>
          </cell>
          <cell r="H388">
            <v>80.930710000000005</v>
          </cell>
          <cell r="I388">
            <v>0</v>
          </cell>
          <cell r="J388">
            <v>84.649889999999999</v>
          </cell>
          <cell r="K388">
            <v>84.899889999999999</v>
          </cell>
          <cell r="L388">
            <v>85.399889999999999</v>
          </cell>
          <cell r="M388">
            <v>71.099440000000001</v>
          </cell>
          <cell r="N388">
            <v>68.334209999999999</v>
          </cell>
          <cell r="O388">
            <v>67.619649999999993</v>
          </cell>
          <cell r="P388">
            <v>73.128450000000001</v>
          </cell>
          <cell r="Q388">
            <v>0</v>
          </cell>
          <cell r="R388">
            <v>68.834209999999999</v>
          </cell>
          <cell r="S388">
            <v>68.834209999999999</v>
          </cell>
          <cell r="T388">
            <v>70.584209999999999</v>
          </cell>
          <cell r="U388">
            <v>78.461939354838705</v>
          </cell>
          <cell r="V388">
            <v>76.065895161290328</v>
          </cell>
          <cell r="W388">
            <v>74.410097741935473</v>
          </cell>
          <cell r="X388">
            <v>0</v>
          </cell>
          <cell r="Y388">
            <v>0</v>
          </cell>
          <cell r="Z388">
            <v>78.017508064516122</v>
          </cell>
          <cell r="AA388">
            <v>0</v>
          </cell>
          <cell r="AB388">
            <v>0</v>
          </cell>
          <cell r="AC388">
            <v>7.1093999999999999</v>
          </cell>
          <cell r="AD388">
            <v>6.8883999999999999</v>
          </cell>
          <cell r="AE388">
            <v>6.9067999999999996</v>
          </cell>
          <cell r="AF388">
            <v>7.2567000000000004</v>
          </cell>
          <cell r="AG388">
            <v>7.3487999999999998</v>
          </cell>
          <cell r="AH388">
            <v>6.6304999999999996</v>
          </cell>
          <cell r="AI388">
            <v>7.4778000000000002</v>
          </cell>
          <cell r="AJ388">
            <v>7.1952999999999996</v>
          </cell>
          <cell r="AK388">
            <v>7.3589000000000002</v>
          </cell>
          <cell r="AL388">
            <v>7.1797000000000004</v>
          </cell>
          <cell r="AM388">
            <v>7.4089</v>
          </cell>
          <cell r="AN388">
            <v>7.1772999999999998</v>
          </cell>
          <cell r="AO388">
            <v>7.1193132258776775</v>
          </cell>
          <cell r="AP388">
            <v>7.237722963378558</v>
          </cell>
          <cell r="AQ388">
            <v>7.025627848101264</v>
          </cell>
          <cell r="AR388">
            <v>7.2563397133530554</v>
          </cell>
          <cell r="AS388">
            <v>7.7155089000926029</v>
          </cell>
          <cell r="AT388">
            <v>7.2299155856132806</v>
          </cell>
          <cell r="AU388">
            <v>7.243253673469388</v>
          </cell>
          <cell r="AV388">
            <v>6.9218000000000002</v>
          </cell>
          <cell r="AW388">
            <v>7.0069949367088595</v>
          </cell>
          <cell r="AX388">
            <v>7.0621</v>
          </cell>
          <cell r="AZ388">
            <v>292</v>
          </cell>
        </row>
        <row r="389">
          <cell r="D389">
            <v>51014</v>
          </cell>
          <cell r="E389">
            <v>72.604519999999994</v>
          </cell>
          <cell r="F389">
            <v>70.105059999999995</v>
          </cell>
          <cell r="G389">
            <v>70.305049999999994</v>
          </cell>
          <cell r="H389">
            <v>71.523449999999997</v>
          </cell>
          <cell r="I389">
            <v>0</v>
          </cell>
          <cell r="J389">
            <v>72.605059999999995</v>
          </cell>
          <cell r="K389">
            <v>72.855059999999995</v>
          </cell>
          <cell r="L389">
            <v>73.105059999999995</v>
          </cell>
          <cell r="M389">
            <v>65.211429999999993</v>
          </cell>
          <cell r="N389">
            <v>61.824359999999999</v>
          </cell>
          <cell r="O389">
            <v>62.034260000000003</v>
          </cell>
          <cell r="P389">
            <v>62.820459999999997</v>
          </cell>
          <cell r="Q389">
            <v>0</v>
          </cell>
          <cell r="R389">
            <v>60.324359999999999</v>
          </cell>
          <cell r="S389">
            <v>59.824359999999999</v>
          </cell>
          <cell r="T389">
            <v>63.574359999999999</v>
          </cell>
          <cell r="U389">
            <v>69.318702222222214</v>
          </cell>
          <cell r="V389">
            <v>66.424748888888885</v>
          </cell>
          <cell r="W389">
            <v>66.629143333333332</v>
          </cell>
          <cell r="X389">
            <v>0</v>
          </cell>
          <cell r="Y389">
            <v>0</v>
          </cell>
          <cell r="Z389">
            <v>67.146971111111114</v>
          </cell>
          <cell r="AA389">
            <v>0</v>
          </cell>
          <cell r="AB389">
            <v>0</v>
          </cell>
          <cell r="AC389">
            <v>6.8147000000000002</v>
          </cell>
          <cell r="AD389">
            <v>6.5753000000000004</v>
          </cell>
          <cell r="AE389">
            <v>6.6120999999999999</v>
          </cell>
          <cell r="AF389">
            <v>6.7962999999999996</v>
          </cell>
          <cell r="AG389">
            <v>6.87</v>
          </cell>
          <cell r="AH389">
            <v>6.2252999999999998</v>
          </cell>
          <cell r="AI389">
            <v>7.0726000000000004</v>
          </cell>
          <cell r="AJ389">
            <v>6.9008000000000003</v>
          </cell>
          <cell r="AK389">
            <v>7.0644999999999998</v>
          </cell>
          <cell r="AL389">
            <v>6.8851000000000004</v>
          </cell>
          <cell r="AM389">
            <v>7.1144999999999996</v>
          </cell>
          <cell r="AN389">
            <v>6.8826999999999998</v>
          </cell>
          <cell r="AO389">
            <v>6.8235425359802475</v>
          </cell>
          <cell r="AP389">
            <v>6.9371007048862587</v>
          </cell>
          <cell r="AQ389">
            <v>6.7271974683544284</v>
          </cell>
          <cell r="AR389">
            <v>6.9557174548607579</v>
          </cell>
          <cell r="AS389">
            <v>7.2417976129231398</v>
          </cell>
          <cell r="AT389">
            <v>6.9228144482016605</v>
          </cell>
          <cell r="AU389">
            <v>6.9425393877551018</v>
          </cell>
          <cell r="AV389">
            <v>6.6271000000000004</v>
          </cell>
          <cell r="AW389">
            <v>6.6899316455696196</v>
          </cell>
          <cell r="AX389">
            <v>6.7504</v>
          </cell>
          <cell r="AZ389">
            <v>293</v>
          </cell>
        </row>
        <row r="390">
          <cell r="D390">
            <v>51044</v>
          </cell>
          <cell r="E390">
            <v>68.472830000000002</v>
          </cell>
          <cell r="F390">
            <v>62.530140000000003</v>
          </cell>
          <cell r="G390">
            <v>65.933859999999996</v>
          </cell>
          <cell r="H390">
            <v>69.377660000000006</v>
          </cell>
          <cell r="I390">
            <v>0</v>
          </cell>
          <cell r="J390">
            <v>62.030140000000003</v>
          </cell>
          <cell r="K390">
            <v>62.530140000000003</v>
          </cell>
          <cell r="L390">
            <v>64.530140000000003</v>
          </cell>
          <cell r="M390">
            <v>62.603209999999997</v>
          </cell>
          <cell r="N390">
            <v>56.798729999999999</v>
          </cell>
          <cell r="O390">
            <v>58.96651</v>
          </cell>
          <cell r="P390">
            <v>63.432409999999997</v>
          </cell>
          <cell r="Q390">
            <v>0</v>
          </cell>
          <cell r="R390">
            <v>56.298729999999999</v>
          </cell>
          <cell r="S390">
            <v>54.798729999999999</v>
          </cell>
          <cell r="T390">
            <v>58.548729999999999</v>
          </cell>
          <cell r="U390">
            <v>65.88514806451613</v>
          </cell>
          <cell r="V390">
            <v>60.003389354838717</v>
          </cell>
          <cell r="W390">
            <v>62.862232580645163</v>
          </cell>
          <cell r="X390">
            <v>0</v>
          </cell>
          <cell r="Y390">
            <v>0</v>
          </cell>
          <cell r="Z390">
            <v>59.503389354838717</v>
          </cell>
          <cell r="AA390">
            <v>0</v>
          </cell>
          <cell r="AB390">
            <v>0</v>
          </cell>
          <cell r="AC390">
            <v>7.0910000000000002</v>
          </cell>
          <cell r="AD390">
            <v>7.0541</v>
          </cell>
          <cell r="AE390">
            <v>6.9252000000000002</v>
          </cell>
          <cell r="AF390">
            <v>6.8883999999999999</v>
          </cell>
          <cell r="AG390">
            <v>6.9621000000000004</v>
          </cell>
          <cell r="AH390">
            <v>6.3174000000000001</v>
          </cell>
          <cell r="AI390">
            <v>7.2382999999999997</v>
          </cell>
          <cell r="AJ390">
            <v>7.1776999999999997</v>
          </cell>
          <cell r="AK390">
            <v>7.3417000000000003</v>
          </cell>
          <cell r="AL390">
            <v>7.1616999999999997</v>
          </cell>
          <cell r="AM390">
            <v>7.3917000000000002</v>
          </cell>
          <cell r="AN390">
            <v>7.1593999999999998</v>
          </cell>
          <cell r="AO390">
            <v>7.1008463758806872</v>
          </cell>
          <cell r="AP390">
            <v>7.2189531990207074</v>
          </cell>
          <cell r="AQ390">
            <v>7.0442607594936701</v>
          </cell>
          <cell r="AR390">
            <v>7.2375699489952066</v>
          </cell>
          <cell r="AS390">
            <v>7.3365604486058231</v>
          </cell>
          <cell r="AT390">
            <v>7.2110611947945493</v>
          </cell>
          <cell r="AU390">
            <v>7.2244781632653057</v>
          </cell>
          <cell r="AV390">
            <v>6.9401999999999999</v>
          </cell>
          <cell r="AW390">
            <v>7.1747924050632896</v>
          </cell>
          <cell r="AX390">
            <v>7.2401</v>
          </cell>
          <cell r="AZ390">
            <v>294</v>
          </cell>
        </row>
        <row r="391">
          <cell r="D391">
            <v>51075</v>
          </cell>
          <cell r="E391">
            <v>71.646199999999993</v>
          </cell>
          <cell r="F391">
            <v>64.488529999999997</v>
          </cell>
          <cell r="G391">
            <v>68.865830000000003</v>
          </cell>
          <cell r="H391">
            <v>72.418329999999997</v>
          </cell>
          <cell r="I391">
            <v>0</v>
          </cell>
          <cell r="J391">
            <v>63.988529999999997</v>
          </cell>
          <cell r="K391">
            <v>62.988529999999997</v>
          </cell>
          <cell r="L391">
            <v>66.488529999999997</v>
          </cell>
          <cell r="M391">
            <v>65.611890000000002</v>
          </cell>
          <cell r="N391">
            <v>59.124600000000001</v>
          </cell>
          <cell r="O391">
            <v>61.963369999999998</v>
          </cell>
          <cell r="P391">
            <v>63.92747</v>
          </cell>
          <cell r="Q391">
            <v>0</v>
          </cell>
          <cell r="R391">
            <v>58.624600000000001</v>
          </cell>
          <cell r="S391">
            <v>57.624600000000001</v>
          </cell>
          <cell r="T391">
            <v>60.874600000000001</v>
          </cell>
          <cell r="U391">
            <v>68.95963479889042</v>
          </cell>
          <cell r="V391">
            <v>62.100428016643548</v>
          </cell>
          <cell r="W391">
            <v>65.792751414701797</v>
          </cell>
          <cell r="X391">
            <v>0</v>
          </cell>
          <cell r="Y391">
            <v>0</v>
          </cell>
          <cell r="Z391">
            <v>61.600428016643548</v>
          </cell>
          <cell r="AA391">
            <v>0</v>
          </cell>
          <cell r="AB391">
            <v>0</v>
          </cell>
          <cell r="AC391">
            <v>7.4592999999999998</v>
          </cell>
          <cell r="AD391">
            <v>7.6250999999999998</v>
          </cell>
          <cell r="AE391">
            <v>7.4040999999999997</v>
          </cell>
          <cell r="AF391">
            <v>7.2382999999999997</v>
          </cell>
          <cell r="AG391">
            <v>7.2382999999999997</v>
          </cell>
          <cell r="AH391">
            <v>6.6304999999999996</v>
          </cell>
          <cell r="AI391">
            <v>7.6619000000000002</v>
          </cell>
          <cell r="AJ391">
            <v>7.5523999999999996</v>
          </cell>
          <cell r="AK391">
            <v>7.7194000000000003</v>
          </cell>
          <cell r="AL391">
            <v>7.5328999999999997</v>
          </cell>
          <cell r="AM391">
            <v>7.7694000000000001</v>
          </cell>
          <cell r="AN391">
            <v>7.5319000000000003</v>
          </cell>
          <cell r="AO391">
            <v>7.4704844657660727</v>
          </cell>
          <cell r="AP391">
            <v>7.5946545149444047</v>
          </cell>
          <cell r="AQ391">
            <v>7.5292227848101252</v>
          </cell>
          <cell r="AR391">
            <v>7.6132712649189029</v>
          </cell>
          <cell r="AS391">
            <v>7.6965769112048559</v>
          </cell>
          <cell r="AT391">
            <v>7.5679625166512965</v>
          </cell>
          <cell r="AU391">
            <v>7.6002944897959184</v>
          </cell>
          <cell r="AV391">
            <v>7.4191000000000003</v>
          </cell>
          <cell r="AW391">
            <v>7.7530202531645553</v>
          </cell>
          <cell r="AX391">
            <v>7.8453999999999997</v>
          </cell>
          <cell r="AZ391">
            <v>295</v>
          </cell>
        </row>
        <row r="392">
          <cell r="D392">
            <v>51105</v>
          </cell>
          <cell r="E392">
            <v>73.532489999999996</v>
          </cell>
          <cell r="F392">
            <v>67.436850000000007</v>
          </cell>
          <cell r="G392">
            <v>70.898089999999996</v>
          </cell>
          <cell r="H392">
            <v>74.221890000000002</v>
          </cell>
          <cell r="I392">
            <v>0</v>
          </cell>
          <cell r="J392">
            <v>66.936850000000007</v>
          </cell>
          <cell r="K392">
            <v>65.436850000000007</v>
          </cell>
          <cell r="L392">
            <v>69.436850000000007</v>
          </cell>
          <cell r="M392">
            <v>68.864360000000005</v>
          </cell>
          <cell r="N392">
            <v>63.379060000000003</v>
          </cell>
          <cell r="O392">
            <v>65.203029999999998</v>
          </cell>
          <cell r="P392">
            <v>69.179329999999993</v>
          </cell>
          <cell r="Q392">
            <v>0</v>
          </cell>
          <cell r="R392">
            <v>62.879060000000003</v>
          </cell>
          <cell r="S392">
            <v>61.379060000000003</v>
          </cell>
          <cell r="T392">
            <v>64.629059999999996</v>
          </cell>
          <cell r="U392">
            <v>71.474497204301073</v>
          </cell>
          <cell r="V392">
            <v>65.647931827956981</v>
          </cell>
          <cell r="W392">
            <v>68.387364623655898</v>
          </cell>
          <cell r="X392">
            <v>0</v>
          </cell>
          <cell r="Y392">
            <v>0</v>
          </cell>
          <cell r="Z392">
            <v>65.147931827956995</v>
          </cell>
          <cell r="AA392">
            <v>0</v>
          </cell>
          <cell r="AB392">
            <v>0</v>
          </cell>
          <cell r="AC392">
            <v>7.9382000000000001</v>
          </cell>
          <cell r="AD392">
            <v>8.2144999999999992</v>
          </cell>
          <cell r="AE392">
            <v>7.9013999999999998</v>
          </cell>
          <cell r="AF392">
            <v>7.7355999999999998</v>
          </cell>
          <cell r="AG392">
            <v>7.6619000000000002</v>
          </cell>
          <cell r="AH392">
            <v>7.0172999999999996</v>
          </cell>
          <cell r="AI392">
            <v>8.2329000000000008</v>
          </cell>
          <cell r="AJ392">
            <v>8.0350999999999999</v>
          </cell>
          <cell r="AK392">
            <v>8.2040000000000006</v>
          </cell>
          <cell r="AL392">
            <v>8.0135000000000005</v>
          </cell>
          <cell r="AM392">
            <v>8.2539999999999996</v>
          </cell>
          <cell r="AN392">
            <v>8.0131999999999994</v>
          </cell>
          <cell r="AO392">
            <v>7.951124382263794</v>
          </cell>
          <cell r="AP392">
            <v>8.0831784361930019</v>
          </cell>
          <cell r="AQ392">
            <v>8.0328177215189847</v>
          </cell>
          <cell r="AR392">
            <v>8.1017951861675019</v>
          </cell>
          <cell r="AS392">
            <v>8.2082550673937646</v>
          </cell>
          <cell r="AT392">
            <v>8.06125076339789</v>
          </cell>
          <cell r="AU392">
            <v>8.0889679591836732</v>
          </cell>
          <cell r="AV392">
            <v>7.9164000000000003</v>
          </cell>
          <cell r="AW392">
            <v>8.3498810126582264</v>
          </cell>
          <cell r="AX392">
            <v>8.4556000000000004</v>
          </cell>
          <cell r="AZ392">
            <v>296</v>
          </cell>
        </row>
        <row r="393">
          <cell r="D393">
            <v>51136</v>
          </cell>
          <cell r="E393">
            <v>76.429789999999997</v>
          </cell>
          <cell r="F393">
            <v>68.898790000000005</v>
          </cell>
          <cell r="G393">
            <v>73.783829999999995</v>
          </cell>
          <cell r="H393">
            <v>77.094329999999999</v>
          </cell>
          <cell r="I393">
            <v>0</v>
          </cell>
          <cell r="J393">
            <v>68.398790000000005</v>
          </cell>
          <cell r="K393">
            <v>66.898790000000005</v>
          </cell>
          <cell r="L393">
            <v>70.898790000000005</v>
          </cell>
          <cell r="M393">
            <v>70.726100000000002</v>
          </cell>
          <cell r="N393">
            <v>64.293220000000005</v>
          </cell>
          <cell r="O393">
            <v>67.077770000000001</v>
          </cell>
          <cell r="P393">
            <v>71.006169999999997</v>
          </cell>
          <cell r="Q393">
            <v>0</v>
          </cell>
          <cell r="R393">
            <v>63.793219999999998</v>
          </cell>
          <cell r="S393">
            <v>62.293219999999998</v>
          </cell>
          <cell r="T393">
            <v>66.293220000000005</v>
          </cell>
          <cell r="U393">
            <v>73.792600000000007</v>
          </cell>
          <cell r="V393">
            <v>66.769332903225816</v>
          </cell>
          <cell r="W393">
            <v>70.683178602150548</v>
          </cell>
          <cell r="X393">
            <v>0</v>
          </cell>
          <cell r="Y393">
            <v>0</v>
          </cell>
          <cell r="Z393">
            <v>66.269332903225816</v>
          </cell>
          <cell r="AA393">
            <v>0</v>
          </cell>
          <cell r="AB393">
            <v>0</v>
          </cell>
          <cell r="AC393">
            <v>8.0312000000000001</v>
          </cell>
          <cell r="AD393">
            <v>8.2012999999999998</v>
          </cell>
          <cell r="AE393">
            <v>8.0501000000000005</v>
          </cell>
          <cell r="AF393">
            <v>7.8612000000000002</v>
          </cell>
          <cell r="AG393">
            <v>7.8045</v>
          </cell>
          <cell r="AH393">
            <v>7.1619999999999999</v>
          </cell>
          <cell r="AI393">
            <v>8.2957999999999998</v>
          </cell>
          <cell r="AJ393">
            <v>8.1272000000000002</v>
          </cell>
          <cell r="AK393">
            <v>8.2973999999999997</v>
          </cell>
          <cell r="AL393">
            <v>8.1066000000000003</v>
          </cell>
          <cell r="AM393">
            <v>8.3474000000000004</v>
          </cell>
          <cell r="AN393">
            <v>8.1064000000000007</v>
          </cell>
          <cell r="AO393">
            <v>8.0444622654007514</v>
          </cell>
          <cell r="AP393">
            <v>8.1780473538712659</v>
          </cell>
          <cell r="AQ393">
            <v>8.1833999999999989</v>
          </cell>
          <cell r="AR393">
            <v>8.1966641038457624</v>
          </cell>
          <cell r="AS393">
            <v>8.3374864698014211</v>
          </cell>
          <cell r="AT393">
            <v>8.1539856747617598</v>
          </cell>
          <cell r="AU393">
            <v>8.1838659183673474</v>
          </cell>
          <cell r="AV393">
            <v>8.0650999999999993</v>
          </cell>
          <cell r="AW393">
            <v>8.3365139240506316</v>
          </cell>
          <cell r="AX393">
            <v>8.4305000000000003</v>
          </cell>
          <cell r="AZ393">
            <v>297</v>
          </cell>
        </row>
        <row r="394">
          <cell r="D394">
            <v>51167</v>
          </cell>
          <cell r="E394">
            <v>76.153199999999998</v>
          </cell>
          <cell r="F394">
            <v>68.789339999999996</v>
          </cell>
          <cell r="G394">
            <v>75.138679999999994</v>
          </cell>
          <cell r="H394">
            <v>78.597080000000005</v>
          </cell>
          <cell r="I394">
            <v>0</v>
          </cell>
          <cell r="J394">
            <v>68.789339999999996</v>
          </cell>
          <cell r="K394">
            <v>66.789339999999996</v>
          </cell>
          <cell r="L394">
            <v>70.789339999999996</v>
          </cell>
          <cell r="M394">
            <v>72.525090000000006</v>
          </cell>
          <cell r="N394">
            <v>64.653030000000001</v>
          </cell>
          <cell r="O394">
            <v>69.217150000000004</v>
          </cell>
          <cell r="P394">
            <v>72.785849999999996</v>
          </cell>
          <cell r="Q394">
            <v>0</v>
          </cell>
          <cell r="R394">
            <v>64.153030000000001</v>
          </cell>
          <cell r="S394">
            <v>62.653030000000001</v>
          </cell>
          <cell r="T394">
            <v>66.403030000000001</v>
          </cell>
          <cell r="U394">
            <v>74.61021068965519</v>
          </cell>
          <cell r="V394">
            <v>67.030219655172402</v>
          </cell>
          <cell r="W394">
            <v>72.620328160919527</v>
          </cell>
          <cell r="X394">
            <v>0</v>
          </cell>
          <cell r="Y394">
            <v>0</v>
          </cell>
          <cell r="Z394">
            <v>66.817575977011487</v>
          </cell>
          <cell r="AA394">
            <v>0</v>
          </cell>
          <cell r="AB394">
            <v>0</v>
          </cell>
          <cell r="AC394">
            <v>8.0312000000000001</v>
          </cell>
          <cell r="AD394">
            <v>8.0312000000000001</v>
          </cell>
          <cell r="AE394">
            <v>8.0312000000000001</v>
          </cell>
          <cell r="AF394">
            <v>7.7855999999999996</v>
          </cell>
          <cell r="AG394">
            <v>7.8045</v>
          </cell>
          <cell r="AH394">
            <v>7.1052999999999997</v>
          </cell>
          <cell r="AI394">
            <v>8.2391000000000005</v>
          </cell>
          <cell r="AJ394">
            <v>8.1295000000000002</v>
          </cell>
          <cell r="AK394">
            <v>8.3005999999999993</v>
          </cell>
          <cell r="AL394">
            <v>8.1075999999999997</v>
          </cell>
          <cell r="AM394">
            <v>8.3506</v>
          </cell>
          <cell r="AN394">
            <v>8.1077999999999992</v>
          </cell>
          <cell r="AO394">
            <v>8.0444622654007514</v>
          </cell>
          <cell r="AP394">
            <v>8.1780473538712659</v>
          </cell>
          <cell r="AQ394">
            <v>8.1642607594936702</v>
          </cell>
          <cell r="AR394">
            <v>8.1966641038457624</v>
          </cell>
          <cell r="AS394">
            <v>8.2597006893713356</v>
          </cell>
          <cell r="AT394">
            <v>8.1744795778255988</v>
          </cell>
          <cell r="AU394">
            <v>8.1838659183673474</v>
          </cell>
          <cell r="AV394">
            <v>8.0462000000000007</v>
          </cell>
          <cell r="AW394">
            <v>8.1642607594936702</v>
          </cell>
          <cell r="AX394">
            <v>8.25</v>
          </cell>
          <cell r="AZ394">
            <v>298</v>
          </cell>
        </row>
        <row r="395">
          <cell r="D395">
            <v>51196</v>
          </cell>
          <cell r="E395">
            <v>71.433220000000006</v>
          </cell>
          <cell r="F395">
            <v>63.366439999999997</v>
          </cell>
          <cell r="G395">
            <v>67.560010000000005</v>
          </cell>
          <cell r="H395">
            <v>70.904910000000001</v>
          </cell>
          <cell r="I395">
            <v>0</v>
          </cell>
          <cell r="J395">
            <v>63.366439999999997</v>
          </cell>
          <cell r="K395">
            <v>61.366439999999997</v>
          </cell>
          <cell r="L395">
            <v>65.366439999999997</v>
          </cell>
          <cell r="M395">
            <v>69.13888</v>
          </cell>
          <cell r="N395">
            <v>61.249650000000003</v>
          </cell>
          <cell r="O395">
            <v>65.092529999999996</v>
          </cell>
          <cell r="P395">
            <v>68.901629999999997</v>
          </cell>
          <cell r="Q395">
            <v>0</v>
          </cell>
          <cell r="R395">
            <v>60.749650000000003</v>
          </cell>
          <cell r="S395">
            <v>59.249650000000003</v>
          </cell>
          <cell r="T395">
            <v>63.249650000000003</v>
          </cell>
          <cell r="U395">
            <v>70.472870417227455</v>
          </cell>
          <cell r="V395">
            <v>62.480408115746975</v>
          </cell>
          <cell r="W395">
            <v>66.527188627187073</v>
          </cell>
          <cell r="X395">
            <v>0</v>
          </cell>
          <cell r="Y395">
            <v>0</v>
          </cell>
          <cell r="Z395">
            <v>62.271121440107677</v>
          </cell>
          <cell r="AA395">
            <v>0</v>
          </cell>
          <cell r="AB395">
            <v>0</v>
          </cell>
          <cell r="AC395">
            <v>7.7855999999999996</v>
          </cell>
          <cell r="AD395">
            <v>7.6344000000000003</v>
          </cell>
          <cell r="AE395">
            <v>7.7289000000000003</v>
          </cell>
          <cell r="AF395">
            <v>7.5777000000000001</v>
          </cell>
          <cell r="AG395">
            <v>7.6532999999999998</v>
          </cell>
          <cell r="AH395">
            <v>7.0297000000000001</v>
          </cell>
          <cell r="AI395">
            <v>7.8422999999999998</v>
          </cell>
          <cell r="AJ395">
            <v>7.8775000000000004</v>
          </cell>
          <cell r="AK395">
            <v>8.0456000000000003</v>
          </cell>
          <cell r="AL395">
            <v>7.8590999999999998</v>
          </cell>
          <cell r="AM395">
            <v>8.0955999999999992</v>
          </cell>
          <cell r="AN395">
            <v>7.8581000000000003</v>
          </cell>
          <cell r="AO395">
            <v>7.7979699632670263</v>
          </cell>
          <cell r="AP395">
            <v>7.9275118035295318</v>
          </cell>
          <cell r="AQ395">
            <v>7.8581341772151889</v>
          </cell>
          <cell r="AR395">
            <v>7.9461285535040291</v>
          </cell>
          <cell r="AS395">
            <v>8.0457897931886002</v>
          </cell>
          <cell r="AT395">
            <v>7.9151292345527215</v>
          </cell>
          <cell r="AU395">
            <v>7.9332536734693875</v>
          </cell>
          <cell r="AV395">
            <v>7.7439</v>
          </cell>
          <cell r="AW395">
            <v>7.762437974683543</v>
          </cell>
          <cell r="AX395">
            <v>7.8483000000000001</v>
          </cell>
          <cell r="AZ395">
            <v>299</v>
          </cell>
        </row>
        <row r="396">
          <cell r="D396">
            <v>51227</v>
          </cell>
          <cell r="E396">
            <v>67.746039999999994</v>
          </cell>
          <cell r="F396">
            <v>62.150039999999997</v>
          </cell>
          <cell r="G396">
            <v>63.717550000000003</v>
          </cell>
          <cell r="H396">
            <v>64.41095</v>
          </cell>
          <cell r="I396">
            <v>0</v>
          </cell>
          <cell r="J396">
            <v>60.650039999999997</v>
          </cell>
          <cell r="K396">
            <v>60.150039999999997</v>
          </cell>
          <cell r="L396">
            <v>64.150040000000004</v>
          </cell>
          <cell r="M396">
            <v>64.732060000000004</v>
          </cell>
          <cell r="N396">
            <v>60.417349999999999</v>
          </cell>
          <cell r="O396">
            <v>60.736469999999997</v>
          </cell>
          <cell r="P396">
            <v>66.745769999999993</v>
          </cell>
          <cell r="Q396">
            <v>0</v>
          </cell>
          <cell r="R396">
            <v>59.667349999999999</v>
          </cell>
          <cell r="S396">
            <v>58.417349999999999</v>
          </cell>
          <cell r="T396">
            <v>62.417349999999999</v>
          </cell>
          <cell r="U396">
            <v>66.40649333333333</v>
          </cell>
          <cell r="V396">
            <v>61.379955555555554</v>
          </cell>
          <cell r="W396">
            <v>62.392625555555554</v>
          </cell>
          <cell r="X396">
            <v>0</v>
          </cell>
          <cell r="Y396">
            <v>0</v>
          </cell>
          <cell r="Z396">
            <v>60.21328888888889</v>
          </cell>
          <cell r="AA396">
            <v>0</v>
          </cell>
          <cell r="AB396">
            <v>0</v>
          </cell>
          <cell r="AC396">
            <v>7.3887</v>
          </cell>
          <cell r="AD396">
            <v>7.1052999999999997</v>
          </cell>
          <cell r="AE396">
            <v>7.2942</v>
          </cell>
          <cell r="AF396">
            <v>7.3319999999999999</v>
          </cell>
          <cell r="AG396">
            <v>7.4076000000000004</v>
          </cell>
          <cell r="AH396">
            <v>6.7084000000000001</v>
          </cell>
          <cell r="AI396">
            <v>7.5777000000000001</v>
          </cell>
          <cell r="AJ396">
            <v>7.4721000000000002</v>
          </cell>
          <cell r="AK396">
            <v>7.6357999999999997</v>
          </cell>
          <cell r="AL396">
            <v>7.4583000000000004</v>
          </cell>
          <cell r="AM396">
            <v>7.6858000000000004</v>
          </cell>
          <cell r="AN396">
            <v>7.4554999999999998</v>
          </cell>
          <cell r="AO396">
            <v>7.3996279652341475</v>
          </cell>
          <cell r="AP396">
            <v>7.5226357451800476</v>
          </cell>
          <cell r="AQ396">
            <v>7.4179316455696185</v>
          </cell>
          <cell r="AR396">
            <v>7.541252495154545</v>
          </cell>
          <cell r="AS396">
            <v>7.7929860067908221</v>
          </cell>
          <cell r="AT396">
            <v>7.5135512040168058</v>
          </cell>
          <cell r="AU396">
            <v>7.5282536734693881</v>
          </cell>
          <cell r="AV396">
            <v>7.3091999999999997</v>
          </cell>
          <cell r="AW396">
            <v>7.2266405063291126</v>
          </cell>
          <cell r="AX396">
            <v>7.2670000000000003</v>
          </cell>
          <cell r="AZ396">
            <v>300</v>
          </cell>
        </row>
        <row r="397">
          <cell r="D397">
            <v>51257</v>
          </cell>
          <cell r="E397">
            <v>64.565610000000007</v>
          </cell>
          <cell r="F397">
            <v>65.537369999999996</v>
          </cell>
          <cell r="G397">
            <v>60.494120000000002</v>
          </cell>
          <cell r="H397">
            <v>64.92022</v>
          </cell>
          <cell r="I397">
            <v>0</v>
          </cell>
          <cell r="J397">
            <v>65.537369999999996</v>
          </cell>
          <cell r="K397">
            <v>64.037369999999996</v>
          </cell>
          <cell r="L397">
            <v>67.037369999999996</v>
          </cell>
          <cell r="M397">
            <v>56.87623</v>
          </cell>
          <cell r="N397">
            <v>61.53913</v>
          </cell>
          <cell r="O397">
            <v>52.96349</v>
          </cell>
          <cell r="P397">
            <v>59.138289999999998</v>
          </cell>
          <cell r="Q397">
            <v>0</v>
          </cell>
          <cell r="R397">
            <v>61.53913</v>
          </cell>
          <cell r="S397">
            <v>59.53913</v>
          </cell>
          <cell r="T397">
            <v>63.03913</v>
          </cell>
          <cell r="U397">
            <v>61.175668279569898</v>
          </cell>
          <cell r="V397">
            <v>63.774705053763441</v>
          </cell>
          <cell r="W397">
            <v>57.174164838709679</v>
          </cell>
          <cell r="X397">
            <v>0</v>
          </cell>
          <cell r="Y397">
            <v>0</v>
          </cell>
          <cell r="Z397">
            <v>63.774705053763441</v>
          </cell>
          <cell r="AA397">
            <v>0</v>
          </cell>
          <cell r="AB397">
            <v>0</v>
          </cell>
          <cell r="AC397">
            <v>7.3887</v>
          </cell>
          <cell r="AD397">
            <v>7.1430999999999996</v>
          </cell>
          <cell r="AE397">
            <v>7.2942</v>
          </cell>
          <cell r="AF397">
            <v>7.3887</v>
          </cell>
          <cell r="AG397">
            <v>7.4454000000000002</v>
          </cell>
          <cell r="AH397">
            <v>6.7084000000000001</v>
          </cell>
          <cell r="AI397">
            <v>7.5965999999999996</v>
          </cell>
          <cell r="AJ397">
            <v>7.4715999999999996</v>
          </cell>
          <cell r="AK397">
            <v>7.6345999999999998</v>
          </cell>
          <cell r="AL397">
            <v>7.4579000000000004</v>
          </cell>
          <cell r="AM397">
            <v>7.6845999999999997</v>
          </cell>
          <cell r="AN397">
            <v>7.4550000000000001</v>
          </cell>
          <cell r="AO397">
            <v>7.3996279652341475</v>
          </cell>
          <cell r="AP397">
            <v>7.5226357451800476</v>
          </cell>
          <cell r="AQ397">
            <v>7.4179316455696185</v>
          </cell>
          <cell r="AR397">
            <v>7.541252495154545</v>
          </cell>
          <cell r="AS397">
            <v>7.8513253421133866</v>
          </cell>
          <cell r="AT397">
            <v>7.5161129418997854</v>
          </cell>
          <cell r="AU397">
            <v>7.5282536734693881</v>
          </cell>
          <cell r="AV397">
            <v>7.3091999999999997</v>
          </cell>
          <cell r="AW397">
            <v>7.2649189873417699</v>
          </cell>
          <cell r="AX397">
            <v>7.3042999999999996</v>
          </cell>
          <cell r="AZ397">
            <v>301</v>
          </cell>
        </row>
        <row r="398">
          <cell r="D398">
            <v>51288</v>
          </cell>
          <cell r="E398">
            <v>71.084019999999995</v>
          </cell>
          <cell r="F398">
            <v>70.531059999999997</v>
          </cell>
          <cell r="G398">
            <v>67.054500000000004</v>
          </cell>
          <cell r="H398">
            <v>72.892499999999998</v>
          </cell>
          <cell r="I398">
            <v>0</v>
          </cell>
          <cell r="J398">
            <v>69.781059999999997</v>
          </cell>
          <cell r="K398">
            <v>68.781059999999997</v>
          </cell>
          <cell r="L398">
            <v>73.031059999999997</v>
          </cell>
          <cell r="M398">
            <v>57.170360000000002</v>
          </cell>
          <cell r="N398">
            <v>61.624420000000001</v>
          </cell>
          <cell r="O398">
            <v>53.235900000000001</v>
          </cell>
          <cell r="P398">
            <v>60.364400000000003</v>
          </cell>
          <cell r="Q398">
            <v>0</v>
          </cell>
          <cell r="R398">
            <v>61.124420000000001</v>
          </cell>
          <cell r="S398">
            <v>60.124420000000001</v>
          </cell>
          <cell r="T398">
            <v>63.624420000000001</v>
          </cell>
          <cell r="U398">
            <v>65.209363555555555</v>
          </cell>
          <cell r="V398">
            <v>66.770478666666662</v>
          </cell>
          <cell r="W398">
            <v>61.21998</v>
          </cell>
          <cell r="X398">
            <v>0</v>
          </cell>
          <cell r="Y398">
            <v>0</v>
          </cell>
          <cell r="Z398">
            <v>66.126034222222216</v>
          </cell>
          <cell r="AA398">
            <v>0</v>
          </cell>
          <cell r="AB398">
            <v>0</v>
          </cell>
          <cell r="AC398">
            <v>7.4076000000000004</v>
          </cell>
          <cell r="AD398">
            <v>7.2187000000000001</v>
          </cell>
          <cell r="AE398">
            <v>7.2564000000000002</v>
          </cell>
          <cell r="AF398">
            <v>7.3887</v>
          </cell>
          <cell r="AG398">
            <v>7.4832000000000001</v>
          </cell>
          <cell r="AH398">
            <v>6.6516999999999999</v>
          </cell>
          <cell r="AI398">
            <v>7.6344000000000003</v>
          </cell>
          <cell r="AJ398">
            <v>7.4911000000000003</v>
          </cell>
          <cell r="AK398">
            <v>7.6543999999999999</v>
          </cell>
          <cell r="AL398">
            <v>7.4771000000000001</v>
          </cell>
          <cell r="AM398">
            <v>7.7043999999999997</v>
          </cell>
          <cell r="AN398">
            <v>7.4743000000000004</v>
          </cell>
          <cell r="AO398">
            <v>7.4185966318071417</v>
          </cell>
          <cell r="AP398">
            <v>7.5419155574824028</v>
          </cell>
          <cell r="AQ398">
            <v>7.3796531645569603</v>
          </cell>
          <cell r="AR398">
            <v>7.560532307456902</v>
          </cell>
          <cell r="AS398">
            <v>7.8513253421133866</v>
          </cell>
          <cell r="AT398">
            <v>7.5329179424121326</v>
          </cell>
          <cell r="AU398">
            <v>7.5475393877551014</v>
          </cell>
          <cell r="AV398">
            <v>7.2713999999999999</v>
          </cell>
          <cell r="AW398">
            <v>7.3414759493670871</v>
          </cell>
          <cell r="AX398">
            <v>7.3808999999999996</v>
          </cell>
          <cell r="AZ398">
            <v>302</v>
          </cell>
        </row>
        <row r="399">
          <cell r="D399">
            <v>51318</v>
          </cell>
          <cell r="E399">
            <v>85.67277</v>
          </cell>
          <cell r="F399">
            <v>82.185630000000003</v>
          </cell>
          <cell r="G399">
            <v>81.001990000000006</v>
          </cell>
          <cell r="H399">
            <v>86.480890000000002</v>
          </cell>
          <cell r="I399">
            <v>0</v>
          </cell>
          <cell r="J399">
            <v>85.685630000000003</v>
          </cell>
          <cell r="K399">
            <v>85.935630000000003</v>
          </cell>
          <cell r="L399">
            <v>86.185630000000003</v>
          </cell>
          <cell r="M399">
            <v>72.999859999999998</v>
          </cell>
          <cell r="N399">
            <v>69.286169999999998</v>
          </cell>
          <cell r="O399">
            <v>68.890659999999997</v>
          </cell>
          <cell r="P399">
            <v>74.689359999999994</v>
          </cell>
          <cell r="Q399">
            <v>0</v>
          </cell>
          <cell r="R399">
            <v>69.786169999999998</v>
          </cell>
          <cell r="S399">
            <v>70.286169999999998</v>
          </cell>
          <cell r="T399">
            <v>71.786169999999998</v>
          </cell>
          <cell r="U399">
            <v>79.813252473118283</v>
          </cell>
          <cell r="V399">
            <v>76.221363548387089</v>
          </cell>
          <cell r="W399">
            <v>75.402127741935487</v>
          </cell>
          <cell r="X399">
            <v>0</v>
          </cell>
          <cell r="Y399">
            <v>0</v>
          </cell>
          <cell r="Z399">
            <v>78.334266774193551</v>
          </cell>
          <cell r="AA399">
            <v>0</v>
          </cell>
          <cell r="AB399">
            <v>0</v>
          </cell>
          <cell r="AC399">
            <v>7.4454000000000002</v>
          </cell>
          <cell r="AD399">
            <v>7.2752999999999997</v>
          </cell>
          <cell r="AE399">
            <v>7.2564000000000002</v>
          </cell>
          <cell r="AF399">
            <v>7.5399000000000003</v>
          </cell>
          <cell r="AG399">
            <v>7.6722000000000001</v>
          </cell>
          <cell r="AH399">
            <v>6.8784999999999998</v>
          </cell>
          <cell r="AI399">
            <v>7.7477999999999998</v>
          </cell>
          <cell r="AJ399">
            <v>7.5312999999999999</v>
          </cell>
          <cell r="AK399">
            <v>7.6951999999999998</v>
          </cell>
          <cell r="AL399">
            <v>7.5157999999999996</v>
          </cell>
          <cell r="AM399">
            <v>7.7451999999999996</v>
          </cell>
          <cell r="AN399">
            <v>7.5133999999999999</v>
          </cell>
          <cell r="AO399">
            <v>7.4565339649531293</v>
          </cell>
          <cell r="AP399">
            <v>7.5804751820871159</v>
          </cell>
          <cell r="AQ399">
            <v>7.3796531645569603</v>
          </cell>
          <cell r="AR399">
            <v>7.5990919320616142</v>
          </cell>
          <cell r="AS399">
            <v>8.0068969029735584</v>
          </cell>
          <cell r="AT399">
            <v>7.5742131570857678</v>
          </cell>
          <cell r="AU399">
            <v>7.5861108163265296</v>
          </cell>
          <cell r="AV399">
            <v>7.2713999999999999</v>
          </cell>
          <cell r="AW399">
            <v>7.3987924050632889</v>
          </cell>
          <cell r="AX399">
            <v>7.4513999999999996</v>
          </cell>
          <cell r="AZ399">
            <v>303</v>
          </cell>
        </row>
        <row r="400">
          <cell r="D400">
            <v>51349</v>
          </cell>
          <cell r="E400">
            <v>88.346109999999996</v>
          </cell>
          <cell r="F400">
            <v>85.038629999999998</v>
          </cell>
          <cell r="G400">
            <v>82.445250000000001</v>
          </cell>
          <cell r="H400">
            <v>84.06165</v>
          </cell>
          <cell r="I400">
            <v>0</v>
          </cell>
          <cell r="J400">
            <v>88.038629999999998</v>
          </cell>
          <cell r="K400">
            <v>88.288629999999998</v>
          </cell>
          <cell r="L400">
            <v>88.788629999999998</v>
          </cell>
          <cell r="M400">
            <v>74.582040000000006</v>
          </cell>
          <cell r="N400">
            <v>71.284130000000005</v>
          </cell>
          <cell r="O400">
            <v>70.765270000000001</v>
          </cell>
          <cell r="P400">
            <v>76.274069999999995</v>
          </cell>
          <cell r="Q400">
            <v>0</v>
          </cell>
          <cell r="R400">
            <v>71.784130000000005</v>
          </cell>
          <cell r="S400">
            <v>71.784130000000005</v>
          </cell>
          <cell r="T400">
            <v>73.534130000000005</v>
          </cell>
          <cell r="U400">
            <v>82.574080645161288</v>
          </cell>
          <cell r="V400">
            <v>79.27061387096775</v>
          </cell>
          <cell r="W400">
            <v>77.547193870967732</v>
          </cell>
          <cell r="X400">
            <v>0</v>
          </cell>
          <cell r="Y400">
            <v>0</v>
          </cell>
          <cell r="Z400">
            <v>81.222226774193544</v>
          </cell>
          <cell r="AA400">
            <v>0</v>
          </cell>
          <cell r="AB400">
            <v>0</v>
          </cell>
          <cell r="AC400">
            <v>7.4264999999999999</v>
          </cell>
          <cell r="AD400">
            <v>7.1997999999999998</v>
          </cell>
          <cell r="AE400">
            <v>7.2187000000000001</v>
          </cell>
          <cell r="AF400">
            <v>7.5777000000000001</v>
          </cell>
          <cell r="AG400">
            <v>7.71</v>
          </cell>
          <cell r="AH400">
            <v>6.9729999999999999</v>
          </cell>
          <cell r="AI400">
            <v>7.8045</v>
          </cell>
          <cell r="AJ400">
            <v>7.5124000000000004</v>
          </cell>
          <cell r="AK400">
            <v>7.6760999999999999</v>
          </cell>
          <cell r="AL400">
            <v>7.4969000000000001</v>
          </cell>
          <cell r="AM400">
            <v>7.7260999999999997</v>
          </cell>
          <cell r="AN400">
            <v>7.4943999999999997</v>
          </cell>
          <cell r="AO400">
            <v>7.4375652983801359</v>
          </cell>
          <cell r="AP400">
            <v>7.5611953697847598</v>
          </cell>
          <cell r="AQ400">
            <v>7.3414759493670871</v>
          </cell>
          <cell r="AR400">
            <v>7.5798121197592581</v>
          </cell>
          <cell r="AS400">
            <v>8.0457897931886002</v>
          </cell>
          <cell r="AT400">
            <v>7.55484641869044</v>
          </cell>
          <cell r="AU400">
            <v>7.5668251020408164</v>
          </cell>
          <cell r="AV400">
            <v>7.2336999999999998</v>
          </cell>
          <cell r="AW400">
            <v>7.3223367088607576</v>
          </cell>
          <cell r="AX400">
            <v>7.3734999999999999</v>
          </cell>
          <cell r="AZ400">
            <v>304</v>
          </cell>
        </row>
        <row r="401">
          <cell r="D401">
            <v>51380</v>
          </cell>
          <cell r="E401">
            <v>74.111180000000004</v>
          </cell>
          <cell r="F401">
            <v>71.120949999999993</v>
          </cell>
          <cell r="G401">
            <v>71.240719999999996</v>
          </cell>
          <cell r="H401">
            <v>72.459119999999999</v>
          </cell>
          <cell r="I401">
            <v>0</v>
          </cell>
          <cell r="J401">
            <v>73.620949999999993</v>
          </cell>
          <cell r="K401">
            <v>73.870949999999993</v>
          </cell>
          <cell r="L401">
            <v>74.120949999999993</v>
          </cell>
          <cell r="M401">
            <v>67.198340000000002</v>
          </cell>
          <cell r="N401">
            <v>63.443939999999998</v>
          </cell>
          <cell r="O401">
            <v>63.698639999999997</v>
          </cell>
          <cell r="P401">
            <v>64.484840000000005</v>
          </cell>
          <cell r="Q401">
            <v>0</v>
          </cell>
          <cell r="R401">
            <v>61.943939999999998</v>
          </cell>
          <cell r="S401">
            <v>61.443939999999998</v>
          </cell>
          <cell r="T401">
            <v>65.193939999999998</v>
          </cell>
          <cell r="U401">
            <v>70.885188000000014</v>
          </cell>
          <cell r="V401">
            <v>67.538345333333325</v>
          </cell>
          <cell r="W401">
            <v>67.721082666666661</v>
          </cell>
          <cell r="X401">
            <v>0</v>
          </cell>
          <cell r="Y401">
            <v>0</v>
          </cell>
          <cell r="Z401">
            <v>68.171678666666665</v>
          </cell>
          <cell r="AA401">
            <v>0</v>
          </cell>
          <cell r="AB401">
            <v>0</v>
          </cell>
          <cell r="AC401">
            <v>7.0297000000000001</v>
          </cell>
          <cell r="AD401">
            <v>6.7839999999999998</v>
          </cell>
          <cell r="AE401">
            <v>6.8217999999999996</v>
          </cell>
          <cell r="AF401">
            <v>6.9919000000000002</v>
          </cell>
          <cell r="AG401">
            <v>7.0674999999999999</v>
          </cell>
          <cell r="AH401">
            <v>6.3872</v>
          </cell>
          <cell r="AI401">
            <v>7.2752999999999997</v>
          </cell>
          <cell r="AJ401">
            <v>7.1157000000000004</v>
          </cell>
          <cell r="AK401">
            <v>7.2794999999999996</v>
          </cell>
          <cell r="AL401">
            <v>7.1001000000000003</v>
          </cell>
          <cell r="AM401">
            <v>7.3295000000000003</v>
          </cell>
          <cell r="AN401">
            <v>7.0976999999999997</v>
          </cell>
          <cell r="AO401">
            <v>7.0393236636624579</v>
          </cell>
          <cell r="AP401">
            <v>7.1564213210241769</v>
          </cell>
          <cell r="AQ401">
            <v>6.9395518987341758</v>
          </cell>
          <cell r="AR401">
            <v>7.1750380709986743</v>
          </cell>
          <cell r="AS401">
            <v>7.4430528860993928</v>
          </cell>
          <cell r="AT401">
            <v>7.1431239061379248</v>
          </cell>
          <cell r="AU401">
            <v>7.1619271428571434</v>
          </cell>
          <cell r="AV401">
            <v>6.8368000000000002</v>
          </cell>
          <cell r="AW401">
            <v>6.9012734177215176</v>
          </cell>
          <cell r="AX401">
            <v>6.9592000000000001</v>
          </cell>
          <cell r="AZ401">
            <v>305</v>
          </cell>
        </row>
        <row r="402">
          <cell r="D402">
            <v>51410</v>
          </cell>
          <cell r="E402">
            <v>70.722189999999998</v>
          </cell>
          <cell r="F402">
            <v>64.194919999999996</v>
          </cell>
          <cell r="G402">
            <v>68.165530000000004</v>
          </cell>
          <cell r="H402">
            <v>71.609229999999997</v>
          </cell>
          <cell r="I402">
            <v>0</v>
          </cell>
          <cell r="J402">
            <v>63.694920000000003</v>
          </cell>
          <cell r="K402">
            <v>64.194919999999996</v>
          </cell>
          <cell r="L402">
            <v>66.194919999999996</v>
          </cell>
          <cell r="M402">
            <v>64.066230000000004</v>
          </cell>
          <cell r="N402">
            <v>57.819560000000003</v>
          </cell>
          <cell r="O402">
            <v>60.25262</v>
          </cell>
          <cell r="P402">
            <v>64.718519999999998</v>
          </cell>
          <cell r="Q402">
            <v>0</v>
          </cell>
          <cell r="R402">
            <v>57.319560000000003</v>
          </cell>
          <cell r="S402">
            <v>55.819560000000003</v>
          </cell>
          <cell r="T402">
            <v>59.569560000000003</v>
          </cell>
          <cell r="U402">
            <v>67.930980967741931</v>
          </cell>
          <cell r="V402">
            <v>61.521381935483866</v>
          </cell>
          <cell r="W402">
            <v>64.84721290322581</v>
          </cell>
          <cell r="X402">
            <v>0</v>
          </cell>
          <cell r="Y402">
            <v>0</v>
          </cell>
          <cell r="Z402">
            <v>61.02138193548388</v>
          </cell>
          <cell r="AA402">
            <v>0</v>
          </cell>
          <cell r="AB402">
            <v>0</v>
          </cell>
          <cell r="AC402">
            <v>7.2374999999999998</v>
          </cell>
          <cell r="AD402">
            <v>7.2187000000000001</v>
          </cell>
          <cell r="AE402">
            <v>7.1052999999999997</v>
          </cell>
          <cell r="AF402">
            <v>7.0486000000000004</v>
          </cell>
          <cell r="AG402">
            <v>7.1242000000000001</v>
          </cell>
          <cell r="AH402">
            <v>6.4627999999999997</v>
          </cell>
          <cell r="AI402">
            <v>7.3887</v>
          </cell>
          <cell r="AJ402">
            <v>7.3242000000000003</v>
          </cell>
          <cell r="AK402">
            <v>7.4882999999999997</v>
          </cell>
          <cell r="AL402">
            <v>7.3082000000000003</v>
          </cell>
          <cell r="AM402">
            <v>7.5382999999999996</v>
          </cell>
          <cell r="AN402">
            <v>7.306</v>
          </cell>
          <cell r="AO402">
            <v>7.2478786326501936</v>
          </cell>
          <cell r="AP402">
            <v>7.3683972467611953</v>
          </cell>
          <cell r="AQ402">
            <v>7.2266405063291126</v>
          </cell>
          <cell r="AR402">
            <v>7.3870139967356936</v>
          </cell>
          <cell r="AS402">
            <v>7.5013922214219573</v>
          </cell>
          <cell r="AT402">
            <v>7.3611790347371659</v>
          </cell>
          <cell r="AU402">
            <v>7.3739679591836733</v>
          </cell>
          <cell r="AV402">
            <v>7.1203000000000003</v>
          </cell>
          <cell r="AW402">
            <v>7.3414759493670871</v>
          </cell>
          <cell r="AX402">
            <v>7.4046000000000003</v>
          </cell>
          <cell r="AZ402">
            <v>306</v>
          </cell>
        </row>
        <row r="403">
          <cell r="D403">
            <v>51441</v>
          </cell>
          <cell r="E403">
            <v>74.859129999999993</v>
          </cell>
          <cell r="F403">
            <v>66.877740000000003</v>
          </cell>
          <cell r="G403">
            <v>71.698279999999997</v>
          </cell>
          <cell r="H403">
            <v>75.250780000000006</v>
          </cell>
          <cell r="I403">
            <v>0</v>
          </cell>
          <cell r="J403">
            <v>66.377740000000003</v>
          </cell>
          <cell r="K403">
            <v>65.377740000000003</v>
          </cell>
          <cell r="L403">
            <v>68.877740000000003</v>
          </cell>
          <cell r="M403">
            <v>68.165270000000007</v>
          </cell>
          <cell r="N403">
            <v>61.034280000000003</v>
          </cell>
          <cell r="O403">
            <v>64.359859999999998</v>
          </cell>
          <cell r="P403">
            <v>66.32396</v>
          </cell>
          <cell r="Q403">
            <v>0</v>
          </cell>
          <cell r="R403">
            <v>60.534280000000003</v>
          </cell>
          <cell r="S403">
            <v>59.534280000000003</v>
          </cell>
          <cell r="T403">
            <v>62.784280000000003</v>
          </cell>
          <cell r="U403">
            <v>71.878923259361997</v>
          </cell>
          <cell r="V403">
            <v>64.276144077669912</v>
          </cell>
          <cell r="W403">
            <v>68.431105492371699</v>
          </cell>
          <cell r="X403">
            <v>0</v>
          </cell>
          <cell r="Y403">
            <v>0</v>
          </cell>
          <cell r="Z403">
            <v>63.776144077669905</v>
          </cell>
          <cell r="AA403">
            <v>0</v>
          </cell>
          <cell r="AB403">
            <v>0</v>
          </cell>
          <cell r="AC403">
            <v>7.6344000000000003</v>
          </cell>
          <cell r="AD403">
            <v>7.7667000000000002</v>
          </cell>
          <cell r="AE403">
            <v>7.5587999999999997</v>
          </cell>
          <cell r="AF403">
            <v>7.4264999999999999</v>
          </cell>
          <cell r="AG403">
            <v>7.4264999999999999</v>
          </cell>
          <cell r="AH403">
            <v>6.8029000000000002</v>
          </cell>
          <cell r="AI403">
            <v>7.8422999999999998</v>
          </cell>
          <cell r="AJ403">
            <v>7.7274000000000003</v>
          </cell>
          <cell r="AK403">
            <v>7.8944000000000001</v>
          </cell>
          <cell r="AL403">
            <v>7.7079000000000004</v>
          </cell>
          <cell r="AM403">
            <v>7.9443999999999999</v>
          </cell>
          <cell r="AN403">
            <v>7.7069000000000001</v>
          </cell>
          <cell r="AO403">
            <v>7.6462206306830725</v>
          </cell>
          <cell r="AP403">
            <v>7.7732733051106804</v>
          </cell>
          <cell r="AQ403">
            <v>7.6858810126582258</v>
          </cell>
          <cell r="AR403">
            <v>7.7918900550851786</v>
          </cell>
          <cell r="AS403">
            <v>7.8902182323284284</v>
          </cell>
          <cell r="AT403">
            <v>7.747386637975203</v>
          </cell>
          <cell r="AU403">
            <v>7.7789679591836727</v>
          </cell>
          <cell r="AV403">
            <v>7.5738000000000003</v>
          </cell>
          <cell r="AW403">
            <v>7.8964126582278471</v>
          </cell>
          <cell r="AX403">
            <v>7.9869000000000003</v>
          </cell>
          <cell r="AZ403">
            <v>307</v>
          </cell>
        </row>
        <row r="404">
          <cell r="D404">
            <v>51471</v>
          </cell>
          <cell r="E404">
            <v>74.790149999999997</v>
          </cell>
          <cell r="F404">
            <v>68.16704</v>
          </cell>
          <cell r="G404">
            <v>71.663910000000001</v>
          </cell>
          <cell r="H404">
            <v>74.987710000000007</v>
          </cell>
          <cell r="I404">
            <v>0</v>
          </cell>
          <cell r="J404">
            <v>67.66704</v>
          </cell>
          <cell r="K404">
            <v>66.16704</v>
          </cell>
          <cell r="L404">
            <v>70.16704</v>
          </cell>
          <cell r="M404">
            <v>70.155360000000002</v>
          </cell>
          <cell r="N404">
            <v>63.955419999999997</v>
          </cell>
          <cell r="O404">
            <v>66.380039999999994</v>
          </cell>
          <cell r="P404">
            <v>70.356340000000003</v>
          </cell>
          <cell r="Q404">
            <v>0</v>
          </cell>
          <cell r="R404">
            <v>63.455419999999997</v>
          </cell>
          <cell r="S404">
            <v>61.955419999999997</v>
          </cell>
          <cell r="T404">
            <v>65.205420000000004</v>
          </cell>
          <cell r="U404">
            <v>72.647182580645165</v>
          </cell>
          <cell r="V404">
            <v>66.219731827956977</v>
          </cell>
          <cell r="W404">
            <v>69.220830322580639</v>
          </cell>
          <cell r="X404">
            <v>0</v>
          </cell>
          <cell r="Y404">
            <v>0</v>
          </cell>
          <cell r="Z404">
            <v>65.719731827956977</v>
          </cell>
          <cell r="AA404">
            <v>0</v>
          </cell>
          <cell r="AB404">
            <v>0</v>
          </cell>
          <cell r="AC404">
            <v>7.9555999999999996</v>
          </cell>
          <cell r="AD404">
            <v>8.2957999999999998</v>
          </cell>
          <cell r="AE404">
            <v>7.9744999999999999</v>
          </cell>
          <cell r="AF404">
            <v>7.7477999999999998</v>
          </cell>
          <cell r="AG404">
            <v>7.71</v>
          </cell>
          <cell r="AH404">
            <v>7.0864000000000003</v>
          </cell>
          <cell r="AI404">
            <v>8.2579999999999991</v>
          </cell>
          <cell r="AJ404">
            <v>8.0525000000000002</v>
          </cell>
          <cell r="AK404">
            <v>8.2213999999999992</v>
          </cell>
          <cell r="AL404">
            <v>8.0309000000000008</v>
          </cell>
          <cell r="AM404">
            <v>8.2713999999999999</v>
          </cell>
          <cell r="AN404">
            <v>8.0306999999999995</v>
          </cell>
          <cell r="AO404">
            <v>7.9685875991087736</v>
          </cell>
          <cell r="AP404">
            <v>8.1009281046618398</v>
          </cell>
          <cell r="AQ404">
            <v>8.1068430379746825</v>
          </cell>
          <cell r="AR404">
            <v>8.1195448546363362</v>
          </cell>
          <cell r="AS404">
            <v>8.220807799156292</v>
          </cell>
          <cell r="AT404">
            <v>8.0790804590634302</v>
          </cell>
          <cell r="AU404">
            <v>8.1067230612244909</v>
          </cell>
          <cell r="AV404">
            <v>7.9894999999999996</v>
          </cell>
          <cell r="AW404">
            <v>8.4322101265822766</v>
          </cell>
          <cell r="AX404">
            <v>8.5368999999999993</v>
          </cell>
          <cell r="AZ404">
            <v>308</v>
          </cell>
        </row>
        <row r="405">
          <cell r="D405">
            <v>51502</v>
          </cell>
          <cell r="E405">
            <v>78.874189999999999</v>
          </cell>
          <cell r="F405">
            <v>71.357849999999999</v>
          </cell>
          <cell r="G405">
            <v>75.899820000000005</v>
          </cell>
          <cell r="H405">
            <v>79.210319999999996</v>
          </cell>
          <cell r="I405">
            <v>0</v>
          </cell>
          <cell r="J405">
            <v>70.857849999999999</v>
          </cell>
          <cell r="K405">
            <v>69.357849999999999</v>
          </cell>
          <cell r="L405">
            <v>73.357849999999999</v>
          </cell>
          <cell r="M405">
            <v>72.835419999999999</v>
          </cell>
          <cell r="N405">
            <v>66.389830000000003</v>
          </cell>
          <cell r="O405">
            <v>68.802329999999998</v>
          </cell>
          <cell r="P405">
            <v>72.730729999999994</v>
          </cell>
          <cell r="Q405">
            <v>0</v>
          </cell>
          <cell r="R405">
            <v>65.889830000000003</v>
          </cell>
          <cell r="S405">
            <v>64.389830000000003</v>
          </cell>
          <cell r="T405">
            <v>68.389830000000003</v>
          </cell>
          <cell r="U405">
            <v>76.211936559139772</v>
          </cell>
          <cell r="V405">
            <v>69.167647634408596</v>
          </cell>
          <cell r="W405">
            <v>72.770819032258075</v>
          </cell>
          <cell r="X405">
            <v>0</v>
          </cell>
          <cell r="Y405">
            <v>0</v>
          </cell>
          <cell r="Z405">
            <v>68.66764763440861</v>
          </cell>
          <cell r="AA405">
            <v>0</v>
          </cell>
          <cell r="AB405">
            <v>0</v>
          </cell>
          <cell r="AC405">
            <v>8.24</v>
          </cell>
          <cell r="AD405">
            <v>8.4145000000000003</v>
          </cell>
          <cell r="AE405">
            <v>8.2593999999999994</v>
          </cell>
          <cell r="AF405">
            <v>8.0655000000000001</v>
          </cell>
          <cell r="AG405">
            <v>8.0074000000000005</v>
          </cell>
          <cell r="AH405">
            <v>7.3482000000000003</v>
          </cell>
          <cell r="AI405">
            <v>8.5114999999999998</v>
          </cell>
          <cell r="AJ405">
            <v>8.3360000000000003</v>
          </cell>
          <cell r="AK405">
            <v>8.5061999999999998</v>
          </cell>
          <cell r="AL405">
            <v>8.3155000000000001</v>
          </cell>
          <cell r="AM405">
            <v>8.5562000000000005</v>
          </cell>
          <cell r="AN405">
            <v>8.3152000000000008</v>
          </cell>
          <cell r="AO405">
            <v>8.2540208675404969</v>
          </cell>
          <cell r="AP405">
            <v>8.3910433754972988</v>
          </cell>
          <cell r="AQ405">
            <v>8.3953493670886061</v>
          </cell>
          <cell r="AR405">
            <v>8.4096601254717953</v>
          </cell>
          <cell r="AS405">
            <v>8.5476932812017701</v>
          </cell>
          <cell r="AT405">
            <v>8.3679420227482328</v>
          </cell>
          <cell r="AU405">
            <v>8.3969271428571428</v>
          </cell>
          <cell r="AV405">
            <v>8.2744</v>
          </cell>
          <cell r="AW405">
            <v>8.5524126582278459</v>
          </cell>
          <cell r="AX405">
            <v>8.6437000000000008</v>
          </cell>
          <cell r="AZ405">
            <v>309</v>
          </cell>
        </row>
        <row r="406">
          <cell r="D406">
            <v>51533</v>
          </cell>
          <cell r="E406">
            <v>78.274169999999998</v>
          </cell>
          <cell r="F406">
            <v>71.491619999999998</v>
          </cell>
          <cell r="G406">
            <v>77.582729999999998</v>
          </cell>
          <cell r="H406">
            <v>81.041129999999995</v>
          </cell>
          <cell r="I406">
            <v>0</v>
          </cell>
          <cell r="J406">
            <v>71.491619999999998</v>
          </cell>
          <cell r="K406">
            <v>69.491619999999998</v>
          </cell>
          <cell r="L406">
            <v>73.491619999999998</v>
          </cell>
          <cell r="M406">
            <v>74.099639999999994</v>
          </cell>
          <cell r="N406">
            <v>66.518209999999996</v>
          </cell>
          <cell r="O406">
            <v>70.843400000000003</v>
          </cell>
          <cell r="P406">
            <v>74.412099999999995</v>
          </cell>
          <cell r="Q406">
            <v>0</v>
          </cell>
          <cell r="R406">
            <v>66.018209999999996</v>
          </cell>
          <cell r="S406">
            <v>64.518209999999996</v>
          </cell>
          <cell r="T406">
            <v>68.268209999999996</v>
          </cell>
          <cell r="U406">
            <v>76.485085714285717</v>
          </cell>
          <cell r="V406">
            <v>69.36015857142857</v>
          </cell>
          <cell r="W406">
            <v>74.694445714285706</v>
          </cell>
          <cell r="X406">
            <v>0</v>
          </cell>
          <cell r="Y406">
            <v>0</v>
          </cell>
          <cell r="Z406">
            <v>69.145872857142848</v>
          </cell>
          <cell r="AA406">
            <v>0</v>
          </cell>
          <cell r="AB406">
            <v>0</v>
          </cell>
          <cell r="AC406">
            <v>8.24</v>
          </cell>
          <cell r="AD406">
            <v>8.24</v>
          </cell>
          <cell r="AE406">
            <v>8.24</v>
          </cell>
          <cell r="AF406">
            <v>7.9880000000000004</v>
          </cell>
          <cell r="AG406">
            <v>8.0074000000000005</v>
          </cell>
          <cell r="AH406">
            <v>7.29</v>
          </cell>
          <cell r="AI406">
            <v>8.4533000000000005</v>
          </cell>
          <cell r="AJ406">
            <v>8.3383000000000003</v>
          </cell>
          <cell r="AK406">
            <v>8.5093999999999994</v>
          </cell>
          <cell r="AL406">
            <v>8.3163999999999998</v>
          </cell>
          <cell r="AM406">
            <v>8.5594000000000001</v>
          </cell>
          <cell r="AN406">
            <v>8.3167000000000009</v>
          </cell>
          <cell r="AO406">
            <v>8.2540208675404969</v>
          </cell>
          <cell r="AP406">
            <v>8.3910433754972988</v>
          </cell>
          <cell r="AQ406">
            <v>8.3757037974683524</v>
          </cell>
          <cell r="AR406">
            <v>8.4096601254717953</v>
          </cell>
          <cell r="AS406">
            <v>8.4679525671365372</v>
          </cell>
          <cell r="AT406">
            <v>8.3884359258120718</v>
          </cell>
          <cell r="AU406">
            <v>8.3969271428571428</v>
          </cell>
          <cell r="AV406">
            <v>8.2550000000000008</v>
          </cell>
          <cell r="AW406">
            <v>8.3757037974683524</v>
          </cell>
          <cell r="AX406">
            <v>8.4588000000000001</v>
          </cell>
          <cell r="AZ406">
            <v>310</v>
          </cell>
        </row>
        <row r="407">
          <cell r="D407">
            <v>51561</v>
          </cell>
          <cell r="E407">
            <v>74.285409999999999</v>
          </cell>
          <cell r="F407">
            <v>65.686530000000005</v>
          </cell>
          <cell r="G407">
            <v>70.221590000000006</v>
          </cell>
          <cell r="H407">
            <v>73.566490000000002</v>
          </cell>
          <cell r="I407">
            <v>0</v>
          </cell>
          <cell r="J407">
            <v>65.686530000000005</v>
          </cell>
          <cell r="K407">
            <v>63.686529999999998</v>
          </cell>
          <cell r="L407">
            <v>67.686530000000005</v>
          </cell>
          <cell r="M407">
            <v>71.749009999999998</v>
          </cell>
          <cell r="N407">
            <v>63.448610000000002</v>
          </cell>
          <cell r="O407">
            <v>67.584180000000003</v>
          </cell>
          <cell r="P407">
            <v>71.393180000000001</v>
          </cell>
          <cell r="Q407">
            <v>0</v>
          </cell>
          <cell r="R407">
            <v>62.948610000000002</v>
          </cell>
          <cell r="S407">
            <v>61.448610000000002</v>
          </cell>
          <cell r="T407">
            <v>65.448610000000002</v>
          </cell>
          <cell r="U407">
            <v>73.169120901749665</v>
          </cell>
          <cell r="V407">
            <v>64.70160423956932</v>
          </cell>
          <cell r="W407">
            <v>69.060845625841182</v>
          </cell>
          <cell r="X407">
            <v>0</v>
          </cell>
          <cell r="Y407">
            <v>0</v>
          </cell>
          <cell r="Z407">
            <v>64.481550403768509</v>
          </cell>
          <cell r="AA407">
            <v>0</v>
          </cell>
          <cell r="AB407">
            <v>0</v>
          </cell>
          <cell r="AC407">
            <v>7.9880000000000004</v>
          </cell>
          <cell r="AD407">
            <v>7.8329000000000004</v>
          </cell>
          <cell r="AE407">
            <v>7.9298000000000002</v>
          </cell>
          <cell r="AF407">
            <v>7.7747000000000002</v>
          </cell>
          <cell r="AG407">
            <v>7.8522999999999996</v>
          </cell>
          <cell r="AH407">
            <v>7.2125000000000004</v>
          </cell>
          <cell r="AI407">
            <v>8.0462000000000007</v>
          </cell>
          <cell r="AJ407">
            <v>8.0799000000000003</v>
          </cell>
          <cell r="AK407">
            <v>8.2479999999999993</v>
          </cell>
          <cell r="AL407">
            <v>8.0615000000000006</v>
          </cell>
          <cell r="AM407">
            <v>8.298</v>
          </cell>
          <cell r="AN407">
            <v>8.0604999999999993</v>
          </cell>
          <cell r="AO407">
            <v>8.0011053132339072</v>
          </cell>
          <cell r="AP407">
            <v>8.1339792114658795</v>
          </cell>
          <cell r="AQ407">
            <v>8.0615772151898728</v>
          </cell>
          <cell r="AR407">
            <v>8.1525959614403778</v>
          </cell>
          <cell r="AS407">
            <v>8.2484855437802249</v>
          </cell>
          <cell r="AT407">
            <v>8.1225275335587686</v>
          </cell>
          <cell r="AU407">
            <v>8.1397842857142866</v>
          </cell>
          <cell r="AV407">
            <v>7.9447999999999999</v>
          </cell>
          <cell r="AW407">
            <v>7.9634506329113917</v>
          </cell>
          <cell r="AX407">
            <v>8.0467999999999993</v>
          </cell>
          <cell r="AZ407">
            <v>311</v>
          </cell>
        </row>
        <row r="408">
          <cell r="D408">
            <v>51592</v>
          </cell>
          <cell r="E408">
            <v>69.989549999999994</v>
          </cell>
          <cell r="F408">
            <v>63.773029999999999</v>
          </cell>
          <cell r="G408">
            <v>65.848749999999995</v>
          </cell>
          <cell r="H408">
            <v>66.542150000000007</v>
          </cell>
          <cell r="I408">
            <v>0</v>
          </cell>
          <cell r="J408">
            <v>62.273029999999999</v>
          </cell>
          <cell r="K408">
            <v>61.773029999999999</v>
          </cell>
          <cell r="L408">
            <v>65.773030000000006</v>
          </cell>
          <cell r="M408">
            <v>66.672970000000007</v>
          </cell>
          <cell r="N408">
            <v>61.84872</v>
          </cell>
          <cell r="O408">
            <v>62.576430000000002</v>
          </cell>
          <cell r="P408">
            <v>68.585629999999995</v>
          </cell>
          <cell r="Q408">
            <v>0</v>
          </cell>
          <cell r="R408">
            <v>61.09872</v>
          </cell>
          <cell r="S408">
            <v>59.84872</v>
          </cell>
          <cell r="T408">
            <v>63.84872</v>
          </cell>
          <cell r="U408">
            <v>68.58921622222222</v>
          </cell>
          <cell r="V408">
            <v>62.960543555555546</v>
          </cell>
          <cell r="W408">
            <v>64.46710377777778</v>
          </cell>
          <cell r="X408">
            <v>0</v>
          </cell>
          <cell r="Y408">
            <v>0</v>
          </cell>
          <cell r="Z408">
            <v>61.777210222222223</v>
          </cell>
          <cell r="AA408">
            <v>0</v>
          </cell>
          <cell r="AB408">
            <v>0</v>
          </cell>
          <cell r="AC408">
            <v>7.5808</v>
          </cell>
          <cell r="AD408">
            <v>7.29</v>
          </cell>
          <cell r="AE408">
            <v>7.4839000000000002</v>
          </cell>
          <cell r="AF408">
            <v>7.5227000000000004</v>
          </cell>
          <cell r="AG408">
            <v>7.6002000000000001</v>
          </cell>
          <cell r="AH408">
            <v>6.8829000000000002</v>
          </cell>
          <cell r="AI408">
            <v>7.7747000000000002</v>
          </cell>
          <cell r="AJ408">
            <v>7.6642999999999999</v>
          </cell>
          <cell r="AK408">
            <v>7.8278999999999996</v>
          </cell>
          <cell r="AL408">
            <v>7.6504000000000003</v>
          </cell>
          <cell r="AM408">
            <v>7.8779000000000003</v>
          </cell>
          <cell r="AN408">
            <v>7.6475999999999997</v>
          </cell>
          <cell r="AO408">
            <v>7.5924258937353217</v>
          </cell>
          <cell r="AP408">
            <v>7.7185961654595534</v>
          </cell>
          <cell r="AQ408">
            <v>7.6100329113924037</v>
          </cell>
          <cell r="AR408">
            <v>7.7372129154340517</v>
          </cell>
          <cell r="AS408">
            <v>7.9891996090132738</v>
          </cell>
          <cell r="AT408">
            <v>7.7103951429449751</v>
          </cell>
          <cell r="AU408">
            <v>7.7242740816326529</v>
          </cell>
          <cell r="AV408">
            <v>7.4988999999999999</v>
          </cell>
          <cell r="AW408">
            <v>7.4136784810126564</v>
          </cell>
          <cell r="AX408">
            <v>7.4518000000000004</v>
          </cell>
          <cell r="AZ408">
            <v>312</v>
          </cell>
        </row>
        <row r="409">
          <cell r="D409">
            <v>51622</v>
          </cell>
          <cell r="E409">
            <v>66.047799999999995</v>
          </cell>
          <cell r="F409">
            <v>66.301190000000005</v>
          </cell>
          <cell r="G409">
            <v>61.900750000000002</v>
          </cell>
          <cell r="H409">
            <v>66.326849999999993</v>
          </cell>
          <cell r="I409">
            <v>0</v>
          </cell>
          <cell r="J409">
            <v>66.301190000000005</v>
          </cell>
          <cell r="K409">
            <v>64.801190000000005</v>
          </cell>
          <cell r="L409">
            <v>67.801190000000005</v>
          </cell>
          <cell r="M409">
            <v>58.859969999999997</v>
          </cell>
          <cell r="N409">
            <v>63.011600000000001</v>
          </cell>
          <cell r="O409">
            <v>54.824109999999997</v>
          </cell>
          <cell r="P409">
            <v>60.998910000000002</v>
          </cell>
          <cell r="Q409">
            <v>0</v>
          </cell>
          <cell r="R409">
            <v>63.011600000000001</v>
          </cell>
          <cell r="S409">
            <v>61.011600000000001</v>
          </cell>
          <cell r="T409">
            <v>64.511600000000001</v>
          </cell>
          <cell r="U409">
            <v>62.878971720430108</v>
          </cell>
          <cell r="V409">
            <v>64.850940645161288</v>
          </cell>
          <cell r="W409">
            <v>58.780940967741934</v>
          </cell>
          <cell r="X409">
            <v>0</v>
          </cell>
          <cell r="Y409">
            <v>0</v>
          </cell>
          <cell r="Z409">
            <v>64.850940645161288</v>
          </cell>
          <cell r="AA409">
            <v>0</v>
          </cell>
          <cell r="AB409">
            <v>0</v>
          </cell>
          <cell r="AC409">
            <v>7.5808</v>
          </cell>
          <cell r="AD409">
            <v>7.3288000000000002</v>
          </cell>
          <cell r="AE409">
            <v>7.4839000000000002</v>
          </cell>
          <cell r="AF409">
            <v>7.5808</v>
          </cell>
          <cell r="AG409">
            <v>7.6390000000000002</v>
          </cell>
          <cell r="AH409">
            <v>6.8829000000000002</v>
          </cell>
          <cell r="AI409">
            <v>7.7941000000000003</v>
          </cell>
          <cell r="AJ409">
            <v>7.6637000000000004</v>
          </cell>
          <cell r="AK409">
            <v>7.8268000000000004</v>
          </cell>
          <cell r="AL409">
            <v>7.6501000000000001</v>
          </cell>
          <cell r="AM409">
            <v>7.8768000000000002</v>
          </cell>
          <cell r="AN409">
            <v>7.6471</v>
          </cell>
          <cell r="AO409">
            <v>7.5924258937353217</v>
          </cell>
          <cell r="AP409">
            <v>7.7185961654595534</v>
          </cell>
          <cell r="AQ409">
            <v>7.6100329113924037</v>
          </cell>
          <cell r="AR409">
            <v>7.7372129154340517</v>
          </cell>
          <cell r="AS409">
            <v>8.0489794217512092</v>
          </cell>
          <cell r="AT409">
            <v>7.7129568808279538</v>
          </cell>
          <cell r="AU409">
            <v>7.7242740816326529</v>
          </cell>
          <cell r="AV409">
            <v>7.4988999999999999</v>
          </cell>
          <cell r="AW409">
            <v>7.452969620253163</v>
          </cell>
          <cell r="AX409">
            <v>7.49</v>
          </cell>
          <cell r="AZ409">
            <v>313</v>
          </cell>
        </row>
        <row r="410">
          <cell r="D410">
            <v>51653</v>
          </cell>
          <cell r="E410">
            <v>70.213200000000001</v>
          </cell>
          <cell r="F410">
            <v>70.510279999999995</v>
          </cell>
          <cell r="G410">
            <v>66.074870000000004</v>
          </cell>
          <cell r="H410">
            <v>71.912869999999998</v>
          </cell>
          <cell r="I410">
            <v>0</v>
          </cell>
          <cell r="J410">
            <v>69.760279999999995</v>
          </cell>
          <cell r="K410">
            <v>68.760279999999995</v>
          </cell>
          <cell r="L410">
            <v>73.010279999999995</v>
          </cell>
          <cell r="M410">
            <v>58.038800000000002</v>
          </cell>
          <cell r="N410">
            <v>63.174480000000003</v>
          </cell>
          <cell r="O410">
            <v>54.031039999999997</v>
          </cell>
          <cell r="P410">
            <v>61.15954</v>
          </cell>
          <cell r="Q410">
            <v>0</v>
          </cell>
          <cell r="R410">
            <v>62.674480000000003</v>
          </cell>
          <cell r="S410">
            <v>61.674480000000003</v>
          </cell>
          <cell r="T410">
            <v>65.174480000000003</v>
          </cell>
          <cell r="U410">
            <v>64.80235555555555</v>
          </cell>
          <cell r="V410">
            <v>67.249924444444446</v>
          </cell>
          <cell r="W410">
            <v>60.722056666666667</v>
          </cell>
          <cell r="X410">
            <v>0</v>
          </cell>
          <cell r="Y410">
            <v>0</v>
          </cell>
          <cell r="Z410">
            <v>66.61103555555556</v>
          </cell>
          <cell r="AA410">
            <v>0</v>
          </cell>
          <cell r="AB410">
            <v>0</v>
          </cell>
          <cell r="AC410">
            <v>7.6002000000000001</v>
          </cell>
          <cell r="AD410">
            <v>7.4062999999999999</v>
          </cell>
          <cell r="AE410">
            <v>7.4451000000000001</v>
          </cell>
          <cell r="AF410">
            <v>7.5808</v>
          </cell>
          <cell r="AG410">
            <v>7.6778000000000004</v>
          </cell>
          <cell r="AH410">
            <v>6.8247</v>
          </cell>
          <cell r="AI410">
            <v>7.8329000000000004</v>
          </cell>
          <cell r="AJ410">
            <v>7.6837</v>
          </cell>
          <cell r="AK410">
            <v>7.8470000000000004</v>
          </cell>
          <cell r="AL410">
            <v>7.6696999999999997</v>
          </cell>
          <cell r="AM410">
            <v>7.8970000000000002</v>
          </cell>
          <cell r="AN410">
            <v>7.6669</v>
          </cell>
          <cell r="AO410">
            <v>7.6118963768843217</v>
          </cell>
          <cell r="AP410">
            <v>7.7383860257064168</v>
          </cell>
          <cell r="AQ410">
            <v>7.570741772151897</v>
          </cell>
          <cell r="AR410">
            <v>7.757002775680915</v>
          </cell>
          <cell r="AS410">
            <v>8.0489794217512092</v>
          </cell>
          <cell r="AT410">
            <v>7.7302742289168984</v>
          </cell>
          <cell r="AU410">
            <v>7.7440699999999998</v>
          </cell>
          <cell r="AV410">
            <v>7.4600999999999997</v>
          </cell>
          <cell r="AW410">
            <v>7.5314506329113904</v>
          </cell>
          <cell r="AX410">
            <v>7.5686</v>
          </cell>
          <cell r="AZ410">
            <v>314</v>
          </cell>
        </row>
        <row r="411">
          <cell r="D411">
            <v>51683</v>
          </cell>
          <cell r="E411">
            <v>88.546400000000006</v>
          </cell>
          <cell r="F411">
            <v>85.221909999999994</v>
          </cell>
          <cell r="G411">
            <v>83.597030000000004</v>
          </cell>
          <cell r="H411">
            <v>89.07593</v>
          </cell>
          <cell r="I411">
            <v>0</v>
          </cell>
          <cell r="J411">
            <v>88.721909999999994</v>
          </cell>
          <cell r="K411">
            <v>88.971909999999994</v>
          </cell>
          <cell r="L411">
            <v>89.221909999999994</v>
          </cell>
          <cell r="M411">
            <v>74.753559999999993</v>
          </cell>
          <cell r="N411">
            <v>70.937629999999999</v>
          </cell>
          <cell r="O411">
            <v>70.509469999999993</v>
          </cell>
          <cell r="P411">
            <v>76.308170000000004</v>
          </cell>
          <cell r="Q411">
            <v>0</v>
          </cell>
          <cell r="R411">
            <v>71.437629999999999</v>
          </cell>
          <cell r="S411">
            <v>71.937629999999999</v>
          </cell>
          <cell r="T411">
            <v>73.437629999999999</v>
          </cell>
          <cell r="U411">
            <v>82.465685591397843</v>
          </cell>
          <cell r="V411">
            <v>78.924539247311827</v>
          </cell>
          <cell r="W411">
            <v>77.827245483870968</v>
          </cell>
          <cell r="X411">
            <v>0</v>
          </cell>
          <cell r="Y411">
            <v>0</v>
          </cell>
          <cell r="Z411">
            <v>81.101958602150532</v>
          </cell>
          <cell r="AA411">
            <v>0</v>
          </cell>
          <cell r="AB411">
            <v>0</v>
          </cell>
          <cell r="AC411">
            <v>7.6390000000000002</v>
          </cell>
          <cell r="AD411">
            <v>7.4645000000000001</v>
          </cell>
          <cell r="AE411">
            <v>7.4451000000000001</v>
          </cell>
          <cell r="AF411">
            <v>7.7359</v>
          </cell>
          <cell r="AG411">
            <v>7.8716999999999997</v>
          </cell>
          <cell r="AH411">
            <v>7.0572999999999997</v>
          </cell>
          <cell r="AI411">
            <v>7.9492000000000003</v>
          </cell>
          <cell r="AJ411">
            <v>7.7248000000000001</v>
          </cell>
          <cell r="AK411">
            <v>7.8887999999999998</v>
          </cell>
          <cell r="AL411">
            <v>7.7093999999999996</v>
          </cell>
          <cell r="AM411">
            <v>7.9387999999999996</v>
          </cell>
          <cell r="AN411">
            <v>7.7069999999999999</v>
          </cell>
          <cell r="AO411">
            <v>7.6508373431823191</v>
          </cell>
          <cell r="AP411">
            <v>7.7779657462001426</v>
          </cell>
          <cell r="AQ411">
            <v>7.570741772151897</v>
          </cell>
          <cell r="AR411">
            <v>7.7965824961746408</v>
          </cell>
          <cell r="AS411">
            <v>8.20856374112563</v>
          </cell>
          <cell r="AT411">
            <v>7.7725941387437247</v>
          </cell>
          <cell r="AU411">
            <v>7.7836618367346935</v>
          </cell>
          <cell r="AV411">
            <v>7.4600999999999997</v>
          </cell>
          <cell r="AW411">
            <v>7.5903873417721508</v>
          </cell>
          <cell r="AX411">
            <v>7.6406000000000001</v>
          </cell>
          <cell r="AZ411">
            <v>315</v>
          </cell>
        </row>
        <row r="412">
          <cell r="D412">
            <v>51714</v>
          </cell>
          <cell r="E412">
            <v>91.170490000000001</v>
          </cell>
          <cell r="F412">
            <v>87.718119999999999</v>
          </cell>
          <cell r="G412">
            <v>84.38888</v>
          </cell>
          <cell r="H412">
            <v>86.005279999999999</v>
          </cell>
          <cell r="I412">
            <v>0</v>
          </cell>
          <cell r="J412">
            <v>90.718119999999999</v>
          </cell>
          <cell r="K412">
            <v>90.968119999999999</v>
          </cell>
          <cell r="L412">
            <v>91.468119999999999</v>
          </cell>
          <cell r="M412">
            <v>75.717179999999999</v>
          </cell>
          <cell r="N412">
            <v>72.557100000000005</v>
          </cell>
          <cell r="O412">
            <v>71.824389999999994</v>
          </cell>
          <cell r="P412">
            <v>77.333190000000002</v>
          </cell>
          <cell r="Q412">
            <v>0</v>
          </cell>
          <cell r="R412">
            <v>73.057100000000005</v>
          </cell>
          <cell r="S412">
            <v>73.057100000000005</v>
          </cell>
          <cell r="T412">
            <v>74.807100000000005</v>
          </cell>
          <cell r="U412">
            <v>84.690069677419345</v>
          </cell>
          <cell r="V412">
            <v>81.360272903225805</v>
          </cell>
          <cell r="W412">
            <v>79.119900322580648</v>
          </cell>
          <cell r="X412">
            <v>0</v>
          </cell>
          <cell r="Y412">
            <v>0</v>
          </cell>
          <cell r="Z412">
            <v>83.311885806451613</v>
          </cell>
          <cell r="AA412">
            <v>0</v>
          </cell>
          <cell r="AB412">
            <v>0</v>
          </cell>
          <cell r="AC412">
            <v>7.6196000000000002</v>
          </cell>
          <cell r="AD412">
            <v>7.3868999999999998</v>
          </cell>
          <cell r="AE412">
            <v>7.4062999999999999</v>
          </cell>
          <cell r="AF412">
            <v>7.7747000000000002</v>
          </cell>
          <cell r="AG412">
            <v>7.9104000000000001</v>
          </cell>
          <cell r="AH412">
            <v>7.1543000000000001</v>
          </cell>
          <cell r="AI412">
            <v>8.0074000000000005</v>
          </cell>
          <cell r="AJ412">
            <v>7.7054999999999998</v>
          </cell>
          <cell r="AK412">
            <v>7.8692000000000002</v>
          </cell>
          <cell r="AL412">
            <v>7.6898999999999997</v>
          </cell>
          <cell r="AM412">
            <v>7.9192</v>
          </cell>
          <cell r="AN412">
            <v>7.6875</v>
          </cell>
          <cell r="AO412">
            <v>7.63136686003332</v>
          </cell>
          <cell r="AP412">
            <v>7.7581758859532792</v>
          </cell>
          <cell r="AQ412">
            <v>7.5314506329113904</v>
          </cell>
          <cell r="AR412">
            <v>7.7767926359277775</v>
          </cell>
          <cell r="AS412">
            <v>8.2484855437802249</v>
          </cell>
          <cell r="AT412">
            <v>7.7527150527718005</v>
          </cell>
          <cell r="AU412">
            <v>7.7638659183673466</v>
          </cell>
          <cell r="AV412">
            <v>7.4212999999999996</v>
          </cell>
          <cell r="AW412">
            <v>7.5118050632911375</v>
          </cell>
          <cell r="AX412">
            <v>7.5606999999999998</v>
          </cell>
          <cell r="AZ412">
            <v>316</v>
          </cell>
        </row>
        <row r="413">
          <cell r="D413">
            <v>51745</v>
          </cell>
          <cell r="E413">
            <v>79.623459999999994</v>
          </cell>
          <cell r="F413">
            <v>76.451390000000004</v>
          </cell>
          <cell r="G413">
            <v>76.019589999999994</v>
          </cell>
          <cell r="H413">
            <v>77.237989999999996</v>
          </cell>
          <cell r="I413">
            <v>0</v>
          </cell>
          <cell r="J413">
            <v>78.951390000000004</v>
          </cell>
          <cell r="K413">
            <v>79.201390000000004</v>
          </cell>
          <cell r="L413">
            <v>79.451390000000004</v>
          </cell>
          <cell r="M413">
            <v>70.264049999999997</v>
          </cell>
          <cell r="N413">
            <v>66.333659999999995</v>
          </cell>
          <cell r="O413">
            <v>66.478809999999996</v>
          </cell>
          <cell r="P413">
            <v>67.265010000000004</v>
          </cell>
          <cell r="Q413">
            <v>0</v>
          </cell>
          <cell r="R413">
            <v>64.833659999999995</v>
          </cell>
          <cell r="S413">
            <v>64.333659999999995</v>
          </cell>
          <cell r="T413">
            <v>68.083659999999995</v>
          </cell>
          <cell r="U413">
            <v>75.255735333333334</v>
          </cell>
          <cell r="V413">
            <v>71.729782666666665</v>
          </cell>
          <cell r="W413">
            <v>71.567225999999991</v>
          </cell>
          <cell r="X413">
            <v>0</v>
          </cell>
          <cell r="Y413">
            <v>0</v>
          </cell>
          <cell r="Z413">
            <v>72.363116000000005</v>
          </cell>
          <cell r="AA413">
            <v>0</v>
          </cell>
          <cell r="AB413">
            <v>0</v>
          </cell>
          <cell r="AC413">
            <v>7.2125000000000004</v>
          </cell>
          <cell r="AD413">
            <v>6.9603999999999999</v>
          </cell>
          <cell r="AE413">
            <v>6.9992000000000001</v>
          </cell>
          <cell r="AF413">
            <v>7.1737000000000002</v>
          </cell>
          <cell r="AG413">
            <v>7.2511999999999999</v>
          </cell>
          <cell r="AH413">
            <v>6.5533000000000001</v>
          </cell>
          <cell r="AI413">
            <v>7.4645000000000001</v>
          </cell>
          <cell r="AJ413">
            <v>7.2984999999999998</v>
          </cell>
          <cell r="AK413">
            <v>7.4622000000000002</v>
          </cell>
          <cell r="AL413">
            <v>7.2828999999999997</v>
          </cell>
          <cell r="AM413">
            <v>7.5122</v>
          </cell>
          <cell r="AN413">
            <v>7.2804000000000002</v>
          </cell>
          <cell r="AO413">
            <v>7.2227878038499362</v>
          </cell>
          <cell r="AP413">
            <v>7.3428948495358561</v>
          </cell>
          <cell r="AQ413">
            <v>7.1191974683544288</v>
          </cell>
          <cell r="AR413">
            <v>7.3615115995103544</v>
          </cell>
          <cell r="AS413">
            <v>7.6301091676098363</v>
          </cell>
          <cell r="AT413">
            <v>7.3304381801414085</v>
          </cell>
          <cell r="AU413">
            <v>7.3484577551020402</v>
          </cell>
          <cell r="AV413">
            <v>7.0141999999999998</v>
          </cell>
          <cell r="AW413">
            <v>7.0799063291139221</v>
          </cell>
          <cell r="AX413">
            <v>7.1356000000000002</v>
          </cell>
          <cell r="AZ413">
            <v>317</v>
          </cell>
        </row>
        <row r="414">
          <cell r="D414">
            <v>51775</v>
          </cell>
          <cell r="E414">
            <v>73.91386</v>
          </cell>
          <cell r="F414">
            <v>67.442499999999995</v>
          </cell>
          <cell r="G414">
            <v>70.625969999999995</v>
          </cell>
          <cell r="H414">
            <v>74.069770000000005</v>
          </cell>
          <cell r="I414">
            <v>0</v>
          </cell>
          <cell r="J414">
            <v>66.942499999999995</v>
          </cell>
          <cell r="K414">
            <v>67.442499999999995</v>
          </cell>
          <cell r="L414">
            <v>69.442499999999995</v>
          </cell>
          <cell r="M414">
            <v>66.351389999999995</v>
          </cell>
          <cell r="N414">
            <v>60.062420000000003</v>
          </cell>
          <cell r="O414">
            <v>62.324620000000003</v>
          </cell>
          <cell r="P414">
            <v>66.790520000000001</v>
          </cell>
          <cell r="Q414">
            <v>0</v>
          </cell>
          <cell r="R414">
            <v>59.562420000000003</v>
          </cell>
          <cell r="S414">
            <v>58.062420000000003</v>
          </cell>
          <cell r="T414">
            <v>61.812420000000003</v>
          </cell>
          <cell r="U414">
            <v>70.742501612903226</v>
          </cell>
          <cell r="V414">
            <v>64.347627741935483</v>
          </cell>
          <cell r="W414">
            <v>67.144758709677419</v>
          </cell>
          <cell r="X414">
            <v>0</v>
          </cell>
          <cell r="Y414">
            <v>0</v>
          </cell>
          <cell r="Z414">
            <v>63.847627741935483</v>
          </cell>
          <cell r="AA414">
            <v>0</v>
          </cell>
          <cell r="AB414">
            <v>0</v>
          </cell>
          <cell r="AC414">
            <v>7.4257</v>
          </cell>
          <cell r="AD414">
            <v>7.4062999999999999</v>
          </cell>
          <cell r="AE414">
            <v>7.29</v>
          </cell>
          <cell r="AF414">
            <v>7.2317999999999998</v>
          </cell>
          <cell r="AG414">
            <v>7.3094000000000001</v>
          </cell>
          <cell r="AH414">
            <v>6.6307999999999998</v>
          </cell>
          <cell r="AI414">
            <v>7.5808</v>
          </cell>
          <cell r="AJ414">
            <v>7.5124000000000004</v>
          </cell>
          <cell r="AK414">
            <v>7.6764999999999999</v>
          </cell>
          <cell r="AL414">
            <v>7.4964000000000004</v>
          </cell>
          <cell r="AM414">
            <v>7.7264999999999997</v>
          </cell>
          <cell r="AN414">
            <v>7.4941000000000004</v>
          </cell>
          <cell r="AO414">
            <v>7.4367623918585277</v>
          </cell>
          <cell r="AP414">
            <v>7.5603792930735496</v>
          </cell>
          <cell r="AQ414">
            <v>7.4136784810126564</v>
          </cell>
          <cell r="AR414">
            <v>7.578996043048047</v>
          </cell>
          <cell r="AS414">
            <v>7.6898889803477726</v>
          </cell>
          <cell r="AT414">
            <v>7.5540266625678862</v>
          </cell>
          <cell r="AU414">
            <v>7.5660087755102037</v>
          </cell>
          <cell r="AV414">
            <v>7.3049999999999997</v>
          </cell>
          <cell r="AW414">
            <v>7.5314506329113904</v>
          </cell>
          <cell r="AX414">
            <v>7.5922999999999998</v>
          </cell>
          <cell r="AZ414">
            <v>318</v>
          </cell>
        </row>
        <row r="415">
          <cell r="D415">
            <v>51806</v>
          </cell>
          <cell r="E415">
            <v>76.383489999999995</v>
          </cell>
          <cell r="F415">
            <v>68.865139999999997</v>
          </cell>
          <cell r="G415">
            <v>72.57208</v>
          </cell>
          <cell r="H415">
            <v>76.124579999999995</v>
          </cell>
          <cell r="I415">
            <v>0</v>
          </cell>
          <cell r="J415">
            <v>68.365139999999997</v>
          </cell>
          <cell r="K415">
            <v>67.365139999999997</v>
          </cell>
          <cell r="L415">
            <v>70.865139999999997</v>
          </cell>
          <cell r="M415">
            <v>69.571349999999995</v>
          </cell>
          <cell r="N415">
            <v>62.82752</v>
          </cell>
          <cell r="O415">
            <v>65.435040000000001</v>
          </cell>
          <cell r="P415">
            <v>67.399140000000003</v>
          </cell>
          <cell r="Q415">
            <v>0</v>
          </cell>
          <cell r="R415">
            <v>62.32752</v>
          </cell>
          <cell r="S415">
            <v>61.32752</v>
          </cell>
          <cell r="T415">
            <v>64.577520000000007</v>
          </cell>
          <cell r="U415">
            <v>73.350623231622748</v>
          </cell>
          <cell r="V415">
            <v>66.177101137309293</v>
          </cell>
          <cell r="W415">
            <v>69.394562884882106</v>
          </cell>
          <cell r="X415">
            <v>0</v>
          </cell>
          <cell r="Y415">
            <v>0</v>
          </cell>
          <cell r="Z415">
            <v>65.677101137309293</v>
          </cell>
          <cell r="AA415">
            <v>0</v>
          </cell>
          <cell r="AB415">
            <v>0</v>
          </cell>
          <cell r="AC415">
            <v>7.8329000000000004</v>
          </cell>
          <cell r="AD415">
            <v>7.9686000000000003</v>
          </cell>
          <cell r="AE415">
            <v>7.7553000000000001</v>
          </cell>
          <cell r="AF415">
            <v>7.6196000000000002</v>
          </cell>
          <cell r="AG415">
            <v>7.6196000000000002</v>
          </cell>
          <cell r="AH415">
            <v>6.9798</v>
          </cell>
          <cell r="AI415">
            <v>8.0462000000000007</v>
          </cell>
          <cell r="AJ415">
            <v>7.9259000000000004</v>
          </cell>
          <cell r="AK415">
            <v>8.0929000000000002</v>
          </cell>
          <cell r="AL415">
            <v>7.9063999999999997</v>
          </cell>
          <cell r="AM415">
            <v>8.1428999999999991</v>
          </cell>
          <cell r="AN415">
            <v>7.9054000000000002</v>
          </cell>
          <cell r="AO415">
            <v>7.8454418113571123</v>
          </cell>
          <cell r="AP415">
            <v>7.9757623390798731</v>
          </cell>
          <cell r="AQ415">
            <v>7.8848683544303784</v>
          </cell>
          <cell r="AR415">
            <v>7.9943790890543722</v>
          </cell>
          <cell r="AS415">
            <v>8.0889012244058041</v>
          </cell>
          <cell r="AT415">
            <v>7.9507886258838001</v>
          </cell>
          <cell r="AU415">
            <v>7.9815189795918364</v>
          </cell>
          <cell r="AV415">
            <v>7.7702999999999998</v>
          </cell>
          <cell r="AW415">
            <v>8.1008683544303786</v>
          </cell>
          <cell r="AX415">
            <v>8.1889000000000003</v>
          </cell>
          <cell r="AZ415">
            <v>319</v>
          </cell>
        </row>
        <row r="416">
          <cell r="D416">
            <v>51836</v>
          </cell>
          <cell r="E416">
            <v>77.5762</v>
          </cell>
          <cell r="F416">
            <v>70.689400000000006</v>
          </cell>
          <cell r="G416">
            <v>73.865219999999994</v>
          </cell>
          <cell r="H416">
            <v>77.189019999999999</v>
          </cell>
          <cell r="I416">
            <v>0</v>
          </cell>
          <cell r="J416">
            <v>70.189400000000006</v>
          </cell>
          <cell r="K416">
            <v>68.689400000000006</v>
          </cell>
          <cell r="L416">
            <v>72.689400000000006</v>
          </cell>
          <cell r="M416">
            <v>72.175160000000005</v>
          </cell>
          <cell r="N416">
            <v>66.143969999999996</v>
          </cell>
          <cell r="O416">
            <v>68.163889999999995</v>
          </cell>
          <cell r="P416">
            <v>72.140190000000004</v>
          </cell>
          <cell r="Q416">
            <v>0</v>
          </cell>
          <cell r="R416">
            <v>65.643969999999996</v>
          </cell>
          <cell r="S416">
            <v>64.143969999999996</v>
          </cell>
          <cell r="T416">
            <v>67.393969999999996</v>
          </cell>
          <cell r="U416">
            <v>75.078944946236561</v>
          </cell>
          <cell r="V416">
            <v>68.587749569892466</v>
          </cell>
          <cell r="W416">
            <v>71.229121182795694</v>
          </cell>
          <cell r="X416">
            <v>0</v>
          </cell>
          <cell r="Y416">
            <v>0</v>
          </cell>
          <cell r="Z416">
            <v>68.08774956989248</v>
          </cell>
          <cell r="AA416">
            <v>0</v>
          </cell>
          <cell r="AB416">
            <v>0</v>
          </cell>
          <cell r="AC416">
            <v>8.1624999999999996</v>
          </cell>
          <cell r="AD416">
            <v>8.5114999999999998</v>
          </cell>
          <cell r="AE416">
            <v>8.1819000000000006</v>
          </cell>
          <cell r="AF416">
            <v>7.9492000000000003</v>
          </cell>
          <cell r="AG416">
            <v>7.9104000000000001</v>
          </cell>
          <cell r="AH416">
            <v>7.2706</v>
          </cell>
          <cell r="AI416">
            <v>8.4726999999999997</v>
          </cell>
          <cell r="AJ416">
            <v>8.2593999999999994</v>
          </cell>
          <cell r="AK416">
            <v>8.4283000000000001</v>
          </cell>
          <cell r="AL416">
            <v>8.2378</v>
          </cell>
          <cell r="AM416">
            <v>8.4783000000000008</v>
          </cell>
          <cell r="AN416">
            <v>8.2375000000000007</v>
          </cell>
          <cell r="AO416">
            <v>8.1762392982597021</v>
          </cell>
          <cell r="AP416">
            <v>8.3119859440987476</v>
          </cell>
          <cell r="AQ416">
            <v>8.3168683544303796</v>
          </cell>
          <cell r="AR416">
            <v>8.3306026940732441</v>
          </cell>
          <cell r="AS416">
            <v>8.4280307644819441</v>
          </cell>
          <cell r="AT416">
            <v>8.29108988625884</v>
          </cell>
          <cell r="AU416">
            <v>8.3178455102040836</v>
          </cell>
          <cell r="AV416">
            <v>8.1968999999999994</v>
          </cell>
          <cell r="AW416">
            <v>8.650640506329113</v>
          </cell>
          <cell r="AX416">
            <v>8.7525999999999993</v>
          </cell>
          <cell r="AZ416">
            <v>320</v>
          </cell>
        </row>
        <row r="417">
          <cell r="D417">
            <v>51867</v>
          </cell>
          <cell r="E417">
            <v>81.407700000000006</v>
          </cell>
          <cell r="F417">
            <v>73.353729999999999</v>
          </cell>
          <cell r="G417">
            <v>78.17586</v>
          </cell>
          <cell r="H417">
            <v>81.486360000000005</v>
          </cell>
          <cell r="I417">
            <v>0</v>
          </cell>
          <cell r="J417">
            <v>72.853729999999999</v>
          </cell>
          <cell r="K417">
            <v>71.353729999999999</v>
          </cell>
          <cell r="L417">
            <v>75.353729999999999</v>
          </cell>
          <cell r="M417">
            <v>75.176159999999996</v>
          </cell>
          <cell r="N417">
            <v>68.146109999999993</v>
          </cell>
          <cell r="O417">
            <v>70.938159999999996</v>
          </cell>
          <cell r="P417">
            <v>74.866560000000007</v>
          </cell>
          <cell r="Q417">
            <v>0</v>
          </cell>
          <cell r="R417">
            <v>67.646109999999993</v>
          </cell>
          <cell r="S417">
            <v>66.146109999999993</v>
          </cell>
          <cell r="T417">
            <v>70.146109999999993</v>
          </cell>
          <cell r="U417">
            <v>78.660461935483866</v>
          </cell>
          <cell r="V417">
            <v>71.057897526881717</v>
          </cell>
          <cell r="W417">
            <v>74.985046021505369</v>
          </cell>
          <cell r="X417">
            <v>0</v>
          </cell>
          <cell r="Y417">
            <v>0</v>
          </cell>
          <cell r="Z417">
            <v>70.557897526881717</v>
          </cell>
          <cell r="AA417">
            <v>0</v>
          </cell>
          <cell r="AB417">
            <v>0</v>
          </cell>
          <cell r="AC417">
            <v>8.4542999999999999</v>
          </cell>
          <cell r="AD417">
            <v>8.6333000000000002</v>
          </cell>
          <cell r="AE417">
            <v>8.4741999999999997</v>
          </cell>
          <cell r="AF417">
            <v>8.2751999999999999</v>
          </cell>
          <cell r="AG417">
            <v>8.2156000000000002</v>
          </cell>
          <cell r="AH417">
            <v>7.5392000000000001</v>
          </cell>
          <cell r="AI417">
            <v>8.7327999999999992</v>
          </cell>
          <cell r="AJ417">
            <v>8.5503</v>
          </cell>
          <cell r="AK417">
            <v>8.7203999999999997</v>
          </cell>
          <cell r="AL417">
            <v>8.5297000000000001</v>
          </cell>
          <cell r="AM417">
            <v>8.7704000000000004</v>
          </cell>
          <cell r="AN417">
            <v>8.5295000000000005</v>
          </cell>
          <cell r="AO417">
            <v>8.4690994520162981</v>
          </cell>
          <cell r="AP417">
            <v>8.6096499245129063</v>
          </cell>
          <cell r="AQ417">
            <v>8.6128683544303772</v>
          </cell>
          <cell r="AR417">
            <v>8.6282666744874028</v>
          </cell>
          <cell r="AS417">
            <v>8.7634562197756978</v>
          </cell>
          <cell r="AT417">
            <v>8.5875341940772625</v>
          </cell>
          <cell r="AU417">
            <v>8.6156006122448971</v>
          </cell>
          <cell r="AV417">
            <v>8.4892000000000003</v>
          </cell>
          <cell r="AW417">
            <v>8.7739822784810109</v>
          </cell>
          <cell r="AX417">
            <v>8.8625000000000007</v>
          </cell>
          <cell r="AZ417">
            <v>321</v>
          </cell>
        </row>
        <row r="418">
          <cell r="D418">
            <v>51898</v>
          </cell>
          <cell r="E418">
            <v>80.673460000000006</v>
          </cell>
          <cell r="F418">
            <v>72.723280000000003</v>
          </cell>
          <cell r="G418">
            <v>79.342789999999994</v>
          </cell>
          <cell r="H418">
            <v>82.801190000000005</v>
          </cell>
          <cell r="I418">
            <v>0</v>
          </cell>
          <cell r="J418">
            <v>72.723280000000003</v>
          </cell>
          <cell r="K418">
            <v>70.723280000000003</v>
          </cell>
          <cell r="L418">
            <v>74.723280000000003</v>
          </cell>
          <cell r="M418">
            <v>76.471999999999994</v>
          </cell>
          <cell r="N418">
            <v>68.252949999999998</v>
          </cell>
          <cell r="O418">
            <v>72.723990000000001</v>
          </cell>
          <cell r="P418">
            <v>76.292689999999993</v>
          </cell>
          <cell r="Q418">
            <v>0</v>
          </cell>
          <cell r="R418">
            <v>67.752949999999998</v>
          </cell>
          <cell r="S418">
            <v>66.252949999999998</v>
          </cell>
          <cell r="T418">
            <v>70.002949999999998</v>
          </cell>
          <cell r="U418">
            <v>78.872834285714291</v>
          </cell>
          <cell r="V418">
            <v>70.807424285714291</v>
          </cell>
          <cell r="W418">
            <v>76.506161428571417</v>
          </cell>
          <cell r="X418">
            <v>0</v>
          </cell>
          <cell r="Y418">
            <v>0</v>
          </cell>
          <cell r="Z418">
            <v>70.593138571428568</v>
          </cell>
          <cell r="AA418">
            <v>0</v>
          </cell>
          <cell r="AB418">
            <v>0</v>
          </cell>
          <cell r="AC418">
            <v>8.4542999999999999</v>
          </cell>
          <cell r="AD418">
            <v>8.4542999999999999</v>
          </cell>
          <cell r="AE418">
            <v>8.4542999999999999</v>
          </cell>
          <cell r="AF418">
            <v>8.1957000000000004</v>
          </cell>
          <cell r="AG418">
            <v>8.2156000000000002</v>
          </cell>
          <cell r="AH418">
            <v>7.4794999999999998</v>
          </cell>
          <cell r="AI418">
            <v>8.6730999999999998</v>
          </cell>
          <cell r="AJ418">
            <v>8.5526</v>
          </cell>
          <cell r="AK418">
            <v>8.7236999999999991</v>
          </cell>
          <cell r="AL418">
            <v>8.5306999999999995</v>
          </cell>
          <cell r="AM418">
            <v>8.7736999999999998</v>
          </cell>
          <cell r="AN418">
            <v>8.5309000000000008</v>
          </cell>
          <cell r="AO418">
            <v>8.4690994520162981</v>
          </cell>
          <cell r="AP418">
            <v>8.6096499245129063</v>
          </cell>
          <cell r="AQ418">
            <v>8.5927164556962001</v>
          </cell>
          <cell r="AR418">
            <v>8.6282666744874028</v>
          </cell>
          <cell r="AS418">
            <v>8.6816576808313624</v>
          </cell>
          <cell r="AT418">
            <v>8.6080280971411032</v>
          </cell>
          <cell r="AU418">
            <v>8.6156006122448971</v>
          </cell>
          <cell r="AV418">
            <v>8.4693000000000005</v>
          </cell>
          <cell r="AW418">
            <v>8.5927164556962001</v>
          </cell>
          <cell r="AX418">
            <v>8.673</v>
          </cell>
          <cell r="AZ418">
            <v>322</v>
          </cell>
        </row>
        <row r="419">
          <cell r="D419">
            <v>51926</v>
          </cell>
          <cell r="E419">
            <v>75.958259999999996</v>
          </cell>
          <cell r="F419">
            <v>67.020430000000005</v>
          </cell>
          <cell r="G419">
            <v>71.74736</v>
          </cell>
          <cell r="H419">
            <v>75.092259999999996</v>
          </cell>
          <cell r="I419">
            <v>0</v>
          </cell>
          <cell r="J419">
            <v>67.020430000000005</v>
          </cell>
          <cell r="K419">
            <v>65.020430000000005</v>
          </cell>
          <cell r="L419">
            <v>69.020430000000005</v>
          </cell>
          <cell r="M419">
            <v>73.685890000000001</v>
          </cell>
          <cell r="N419">
            <v>65.175619999999995</v>
          </cell>
          <cell r="O419">
            <v>69.408289999999994</v>
          </cell>
          <cell r="P419">
            <v>73.217389999999995</v>
          </cell>
          <cell r="Q419">
            <v>0</v>
          </cell>
          <cell r="R419">
            <v>64.675619999999995</v>
          </cell>
          <cell r="S419">
            <v>63.175620000000002</v>
          </cell>
          <cell r="T419">
            <v>67.175619999999995</v>
          </cell>
          <cell r="U419">
            <v>74.958172530282638</v>
          </cell>
          <cell r="V419">
            <v>66.208514966352624</v>
          </cell>
          <cell r="W419">
            <v>70.717917348586795</v>
          </cell>
          <cell r="X419">
            <v>0</v>
          </cell>
          <cell r="Y419">
            <v>0</v>
          </cell>
          <cell r="Z419">
            <v>65.988461130551812</v>
          </cell>
          <cell r="AA419">
            <v>0</v>
          </cell>
          <cell r="AB419">
            <v>0</v>
          </cell>
          <cell r="AC419">
            <v>8.1957000000000004</v>
          </cell>
          <cell r="AD419">
            <v>8.0365000000000002</v>
          </cell>
          <cell r="AE419">
            <v>8.1359999999999992</v>
          </cell>
          <cell r="AF419">
            <v>7.9768999999999997</v>
          </cell>
          <cell r="AG419">
            <v>8.0564</v>
          </cell>
          <cell r="AH419">
            <v>7.4</v>
          </cell>
          <cell r="AI419">
            <v>8.2553999999999998</v>
          </cell>
          <cell r="AJ419">
            <v>8.2875999999999994</v>
          </cell>
          <cell r="AK419">
            <v>8.4557000000000002</v>
          </cell>
          <cell r="AL419">
            <v>8.2691999999999997</v>
          </cell>
          <cell r="AM419">
            <v>8.5056999999999992</v>
          </cell>
          <cell r="AN419">
            <v>8.2682000000000002</v>
          </cell>
          <cell r="AO419">
            <v>8.2095599189064412</v>
          </cell>
          <cell r="AP419">
            <v>8.3458531276139976</v>
          </cell>
          <cell r="AQ419">
            <v>8.2703873417721496</v>
          </cell>
          <cell r="AR419">
            <v>8.3644698775884958</v>
          </cell>
          <cell r="AS419">
            <v>8.4565316390575163</v>
          </cell>
          <cell r="AT419">
            <v>8.3353567168767313</v>
          </cell>
          <cell r="AU419">
            <v>8.3517230612244902</v>
          </cell>
          <cell r="AV419">
            <v>8.1509999999999998</v>
          </cell>
          <cell r="AW419">
            <v>8.1696278481012641</v>
          </cell>
          <cell r="AX419">
            <v>8.2504000000000008</v>
          </cell>
          <cell r="AZ419">
            <v>323</v>
          </cell>
        </row>
        <row r="420">
          <cell r="D420">
            <v>51957</v>
          </cell>
          <cell r="E420">
            <v>71.527410000000003</v>
          </cell>
          <cell r="F420">
            <v>65.382090000000005</v>
          </cell>
          <cell r="G420">
            <v>67.301820000000006</v>
          </cell>
          <cell r="H420">
            <v>67.995220000000003</v>
          </cell>
          <cell r="I420">
            <v>0</v>
          </cell>
          <cell r="J420">
            <v>63.882089999999998</v>
          </cell>
          <cell r="K420">
            <v>63.382089999999998</v>
          </cell>
          <cell r="L420">
            <v>67.382090000000005</v>
          </cell>
          <cell r="M420">
            <v>68.099559999999997</v>
          </cell>
          <cell r="N420">
            <v>63.254829999999998</v>
          </cell>
          <cell r="O420">
            <v>63.896610000000003</v>
          </cell>
          <cell r="P420">
            <v>69.905910000000006</v>
          </cell>
          <cell r="Q420">
            <v>0</v>
          </cell>
          <cell r="R420">
            <v>62.504829999999998</v>
          </cell>
          <cell r="S420">
            <v>61.254829999999998</v>
          </cell>
          <cell r="T420">
            <v>65.254829999999998</v>
          </cell>
          <cell r="U420">
            <v>70.080095555555559</v>
          </cell>
          <cell r="V420">
            <v>64.483913555555546</v>
          </cell>
          <cell r="W420">
            <v>65.864064666666678</v>
          </cell>
          <cell r="X420">
            <v>0</v>
          </cell>
          <cell r="Y420">
            <v>0</v>
          </cell>
          <cell r="Z420">
            <v>63.300580222222223</v>
          </cell>
          <cell r="AA420">
            <v>0</v>
          </cell>
          <cell r="AB420">
            <v>0</v>
          </cell>
          <cell r="AC420">
            <v>7.7778999999999998</v>
          </cell>
          <cell r="AD420">
            <v>7.4794999999999998</v>
          </cell>
          <cell r="AE420">
            <v>7.6784999999999997</v>
          </cell>
          <cell r="AF420">
            <v>7.7183000000000002</v>
          </cell>
          <cell r="AG420">
            <v>7.7977999999999996</v>
          </cell>
          <cell r="AH420">
            <v>7.0617999999999999</v>
          </cell>
          <cell r="AI420">
            <v>7.9768999999999997</v>
          </cell>
          <cell r="AJ420">
            <v>7.8613999999999997</v>
          </cell>
          <cell r="AK420">
            <v>8.0250000000000004</v>
          </cell>
          <cell r="AL420">
            <v>7.8475000000000001</v>
          </cell>
          <cell r="AM420">
            <v>8.0749999999999993</v>
          </cell>
          <cell r="AN420">
            <v>7.8446999999999996</v>
          </cell>
          <cell r="AO420">
            <v>7.7902419879965477</v>
          </cell>
          <cell r="AP420">
            <v>7.9196570651841274</v>
          </cell>
          <cell r="AQ420">
            <v>7.8070962025316435</v>
          </cell>
          <cell r="AR420">
            <v>7.9382738151586256</v>
          </cell>
          <cell r="AS420">
            <v>8.1904548821895258</v>
          </cell>
          <cell r="AT420">
            <v>7.9123625576391028</v>
          </cell>
          <cell r="AU420">
            <v>7.9253965306122449</v>
          </cell>
          <cell r="AV420">
            <v>7.6935000000000002</v>
          </cell>
          <cell r="AW420">
            <v>7.6055772151898715</v>
          </cell>
          <cell r="AX420">
            <v>7.6413000000000002</v>
          </cell>
          <cell r="AZ420">
            <v>324</v>
          </cell>
        </row>
        <row r="421">
          <cell r="D421">
            <v>51987</v>
          </cell>
          <cell r="E421">
            <v>67.360529999999997</v>
          </cell>
          <cell r="F421">
            <v>67.385480000000001</v>
          </cell>
          <cell r="G421">
            <v>63.103859999999997</v>
          </cell>
          <cell r="H421">
            <v>67.529960000000003</v>
          </cell>
          <cell r="I421">
            <v>0</v>
          </cell>
          <cell r="J421">
            <v>67.385480000000001</v>
          </cell>
          <cell r="K421">
            <v>65.885480000000001</v>
          </cell>
          <cell r="L421">
            <v>68.885480000000001</v>
          </cell>
          <cell r="M421">
            <v>60.796509999999998</v>
          </cell>
          <cell r="N421">
            <v>64.424189999999996</v>
          </cell>
          <cell r="O421">
            <v>56.663150000000002</v>
          </cell>
          <cell r="P421">
            <v>62.837850000000003</v>
          </cell>
          <cell r="Q421">
            <v>0</v>
          </cell>
          <cell r="R421">
            <v>64.424189999999996</v>
          </cell>
          <cell r="S421">
            <v>62.424190000000003</v>
          </cell>
          <cell r="T421">
            <v>65.924189999999996</v>
          </cell>
          <cell r="U421">
            <v>64.46671473118279</v>
          </cell>
          <cell r="V421">
            <v>66.079965053763445</v>
          </cell>
          <cell r="W421">
            <v>60.264407204301072</v>
          </cell>
          <cell r="X421">
            <v>0</v>
          </cell>
          <cell r="Y421">
            <v>0</v>
          </cell>
          <cell r="Z421">
            <v>66.079965053763445</v>
          </cell>
          <cell r="AA421">
            <v>0</v>
          </cell>
          <cell r="AB421">
            <v>0</v>
          </cell>
          <cell r="AC421">
            <v>7.7778999999999998</v>
          </cell>
          <cell r="AD421">
            <v>7.5193000000000003</v>
          </cell>
          <cell r="AE421">
            <v>7.6784999999999997</v>
          </cell>
          <cell r="AF421">
            <v>7.7778999999999998</v>
          </cell>
          <cell r="AG421">
            <v>7.8376000000000001</v>
          </cell>
          <cell r="AH421">
            <v>7.0617999999999999</v>
          </cell>
          <cell r="AI421">
            <v>7.9968000000000004</v>
          </cell>
          <cell r="AJ421">
            <v>7.8608000000000002</v>
          </cell>
          <cell r="AK421">
            <v>8.0238999999999994</v>
          </cell>
          <cell r="AL421">
            <v>7.8472</v>
          </cell>
          <cell r="AM421">
            <v>8.0739000000000001</v>
          </cell>
          <cell r="AN421">
            <v>7.8441999999999998</v>
          </cell>
          <cell r="AO421">
            <v>7.7902419879965477</v>
          </cell>
          <cell r="AP421">
            <v>7.9196570651841274</v>
          </cell>
          <cell r="AQ421">
            <v>7.8070962025316435</v>
          </cell>
          <cell r="AR421">
            <v>7.9382738151586256</v>
          </cell>
          <cell r="AS421">
            <v>8.251778063586789</v>
          </cell>
          <cell r="AT421">
            <v>7.9149242955220824</v>
          </cell>
          <cell r="AU421">
            <v>7.9253965306122449</v>
          </cell>
          <cell r="AV421">
            <v>7.6935000000000002</v>
          </cell>
          <cell r="AW421">
            <v>7.6458810126582266</v>
          </cell>
          <cell r="AX421">
            <v>7.6806000000000001</v>
          </cell>
          <cell r="AZ421">
            <v>325</v>
          </cell>
        </row>
        <row r="422">
          <cell r="D422">
            <v>52018</v>
          </cell>
          <cell r="E422">
            <v>73.281809999999993</v>
          </cell>
          <cell r="F422">
            <v>72.70872</v>
          </cell>
          <cell r="G422">
            <v>69.041650000000004</v>
          </cell>
          <cell r="H422">
            <v>74.879649999999998</v>
          </cell>
          <cell r="I422">
            <v>0</v>
          </cell>
          <cell r="J422">
            <v>71.95872</v>
          </cell>
          <cell r="K422">
            <v>70.95872</v>
          </cell>
          <cell r="L422">
            <v>75.20872</v>
          </cell>
          <cell r="M422">
            <v>60.603740000000002</v>
          </cell>
          <cell r="N422">
            <v>64.982489999999999</v>
          </cell>
          <cell r="O422">
            <v>56.489750000000001</v>
          </cell>
          <cell r="P422">
            <v>63.618250000000003</v>
          </cell>
          <cell r="Q422">
            <v>0</v>
          </cell>
          <cell r="R422">
            <v>64.482489999999999</v>
          </cell>
          <cell r="S422">
            <v>63.482489999999999</v>
          </cell>
          <cell r="T422">
            <v>66.982489999999999</v>
          </cell>
          <cell r="U422">
            <v>67.647112222222219</v>
          </cell>
          <cell r="V422">
            <v>69.274839999999998</v>
          </cell>
          <cell r="W422">
            <v>63.463027777777782</v>
          </cell>
          <cell r="X422">
            <v>0</v>
          </cell>
          <cell r="Y422">
            <v>0</v>
          </cell>
          <cell r="Z422">
            <v>68.635951111111112</v>
          </cell>
          <cell r="AA422">
            <v>0</v>
          </cell>
          <cell r="AB422">
            <v>0</v>
          </cell>
          <cell r="AC422">
            <v>7.7977999999999996</v>
          </cell>
          <cell r="AD422">
            <v>7.5989000000000004</v>
          </cell>
          <cell r="AE422">
            <v>7.6387</v>
          </cell>
          <cell r="AF422">
            <v>7.7778999999999998</v>
          </cell>
          <cell r="AG422">
            <v>7.8773999999999997</v>
          </cell>
          <cell r="AH422">
            <v>7.0021000000000004</v>
          </cell>
          <cell r="AI422">
            <v>8.0365000000000002</v>
          </cell>
          <cell r="AJ422">
            <v>7.8813000000000004</v>
          </cell>
          <cell r="AK422">
            <v>8.0446000000000009</v>
          </cell>
          <cell r="AL422">
            <v>7.8673000000000002</v>
          </cell>
          <cell r="AM422">
            <v>8.0945999999999998</v>
          </cell>
          <cell r="AN422">
            <v>7.8644999999999996</v>
          </cell>
          <cell r="AO422">
            <v>7.8102142877215517</v>
          </cell>
          <cell r="AP422">
            <v>7.9399569733754971</v>
          </cell>
          <cell r="AQ422">
            <v>7.7667924050632893</v>
          </cell>
          <cell r="AR422">
            <v>7.9585737233499954</v>
          </cell>
          <cell r="AS422">
            <v>8.251778063586789</v>
          </cell>
          <cell r="AT422">
            <v>7.9327539911876226</v>
          </cell>
          <cell r="AU422">
            <v>7.9457026530612245</v>
          </cell>
          <cell r="AV422">
            <v>7.6536999999999997</v>
          </cell>
          <cell r="AW422">
            <v>7.7264886075949359</v>
          </cell>
          <cell r="AX422">
            <v>7.7611999999999997</v>
          </cell>
          <cell r="AZ422">
            <v>326</v>
          </cell>
        </row>
        <row r="423">
          <cell r="D423">
            <v>52048</v>
          </cell>
          <cell r="E423">
            <v>90.590450000000004</v>
          </cell>
          <cell r="F423">
            <v>86.807209999999998</v>
          </cell>
          <cell r="G423">
            <v>85.560379999999995</v>
          </cell>
          <cell r="H423">
            <v>91.039280000000005</v>
          </cell>
          <cell r="I423">
            <v>0</v>
          </cell>
          <cell r="J423">
            <v>90.307209999999998</v>
          </cell>
          <cell r="K423">
            <v>90.557209999999998</v>
          </cell>
          <cell r="L423">
            <v>90.807209999999998</v>
          </cell>
          <cell r="M423">
            <v>76.916780000000003</v>
          </cell>
          <cell r="N423">
            <v>72.584410000000005</v>
          </cell>
          <cell r="O423">
            <v>72.584940000000003</v>
          </cell>
          <cell r="P423">
            <v>78.38364</v>
          </cell>
          <cell r="Q423">
            <v>0</v>
          </cell>
          <cell r="R423">
            <v>73.084410000000005</v>
          </cell>
          <cell r="S423">
            <v>73.584410000000005</v>
          </cell>
          <cell r="T423">
            <v>75.084410000000005</v>
          </cell>
          <cell r="U423">
            <v>84.562272903225818</v>
          </cell>
          <cell r="V423">
            <v>80.53694333333334</v>
          </cell>
          <cell r="W423">
            <v>79.840024731182794</v>
          </cell>
          <cell r="X423">
            <v>0</v>
          </cell>
          <cell r="Y423">
            <v>0</v>
          </cell>
          <cell r="Z423">
            <v>82.714362688172045</v>
          </cell>
          <cell r="AA423">
            <v>0</v>
          </cell>
          <cell r="AB423">
            <v>0</v>
          </cell>
          <cell r="AC423">
            <v>7.8376000000000001</v>
          </cell>
          <cell r="AD423">
            <v>7.6585999999999999</v>
          </cell>
          <cell r="AE423">
            <v>7.6387</v>
          </cell>
          <cell r="AF423">
            <v>7.9371</v>
          </cell>
          <cell r="AG423">
            <v>8.0762999999999998</v>
          </cell>
          <cell r="AH423">
            <v>7.2408000000000001</v>
          </cell>
          <cell r="AI423">
            <v>8.1559000000000008</v>
          </cell>
          <cell r="AJ423">
            <v>7.9234</v>
          </cell>
          <cell r="AK423">
            <v>8.0874000000000006</v>
          </cell>
          <cell r="AL423">
            <v>7.9080000000000004</v>
          </cell>
          <cell r="AM423">
            <v>8.1373999999999995</v>
          </cell>
          <cell r="AN423">
            <v>7.9055999999999997</v>
          </cell>
          <cell r="AO423">
            <v>7.8501588871715615</v>
          </cell>
          <cell r="AP423">
            <v>7.9805567897582375</v>
          </cell>
          <cell r="AQ423">
            <v>7.7667924050632893</v>
          </cell>
          <cell r="AR423">
            <v>7.9991735397327357</v>
          </cell>
          <cell r="AS423">
            <v>8.4155809239633719</v>
          </cell>
          <cell r="AT423">
            <v>7.9760985961676409</v>
          </cell>
          <cell r="AU423">
            <v>7.9863148979591836</v>
          </cell>
          <cell r="AV423">
            <v>7.6536999999999997</v>
          </cell>
          <cell r="AW423">
            <v>7.7869443037974664</v>
          </cell>
          <cell r="AX423">
            <v>7.8346999999999998</v>
          </cell>
          <cell r="AZ423">
            <v>327</v>
          </cell>
        </row>
        <row r="424">
          <cell r="D424">
            <v>52079</v>
          </cell>
          <cell r="E424">
            <v>93.926749999999998</v>
          </cell>
          <cell r="F424">
            <v>89.730040000000002</v>
          </cell>
          <cell r="G424">
            <v>86.537279999999996</v>
          </cell>
          <cell r="H424">
            <v>88.153679999999994</v>
          </cell>
          <cell r="I424">
            <v>0</v>
          </cell>
          <cell r="J424">
            <v>92.730040000000002</v>
          </cell>
          <cell r="K424">
            <v>92.980040000000002</v>
          </cell>
          <cell r="L424">
            <v>93.480040000000002</v>
          </cell>
          <cell r="M424">
            <v>78.509320000000002</v>
          </cell>
          <cell r="N424">
            <v>74.929259999999999</v>
          </cell>
          <cell r="O424">
            <v>74.432040000000001</v>
          </cell>
          <cell r="P424">
            <v>79.940839999999994</v>
          </cell>
          <cell r="Q424">
            <v>0</v>
          </cell>
          <cell r="R424">
            <v>75.429259999999999</v>
          </cell>
          <cell r="S424">
            <v>75.429259999999999</v>
          </cell>
          <cell r="T424">
            <v>77.179259999999999</v>
          </cell>
          <cell r="U424">
            <v>87.129818494623663</v>
          </cell>
          <cell r="V424">
            <v>83.204964946236558</v>
          </cell>
          <cell r="W424">
            <v>81.200561290322582</v>
          </cell>
          <cell r="X424">
            <v>0</v>
          </cell>
          <cell r="Y424">
            <v>0</v>
          </cell>
          <cell r="Z424">
            <v>85.102814408602157</v>
          </cell>
          <cell r="AA424">
            <v>0</v>
          </cell>
          <cell r="AB424">
            <v>0</v>
          </cell>
          <cell r="AC424">
            <v>7.8177000000000003</v>
          </cell>
          <cell r="AD424">
            <v>7.5789999999999997</v>
          </cell>
          <cell r="AE424">
            <v>7.5989000000000004</v>
          </cell>
          <cell r="AF424">
            <v>7.9768999999999997</v>
          </cell>
          <cell r="AG424">
            <v>8.1160999999999994</v>
          </cell>
          <cell r="AH424">
            <v>7.3403</v>
          </cell>
          <cell r="AI424">
            <v>8.2156000000000002</v>
          </cell>
          <cell r="AJ424">
            <v>7.9036</v>
          </cell>
          <cell r="AK424">
            <v>8.0672999999999995</v>
          </cell>
          <cell r="AL424">
            <v>7.8879999999999999</v>
          </cell>
          <cell r="AM424">
            <v>8.1173000000000002</v>
          </cell>
          <cell r="AN424">
            <v>7.8856000000000002</v>
          </cell>
          <cell r="AO424">
            <v>7.8301865874465557</v>
          </cell>
          <cell r="AP424">
            <v>7.9602568815668668</v>
          </cell>
          <cell r="AQ424">
            <v>7.7264886075949359</v>
          </cell>
          <cell r="AR424">
            <v>7.978873631541366</v>
          </cell>
          <cell r="AS424">
            <v>8.4565316390575163</v>
          </cell>
          <cell r="AT424">
            <v>7.9557071626191211</v>
          </cell>
          <cell r="AU424">
            <v>7.9660087755102031</v>
          </cell>
          <cell r="AV424">
            <v>7.6139000000000001</v>
          </cell>
          <cell r="AW424">
            <v>7.7063367088607579</v>
          </cell>
          <cell r="AX424">
            <v>7.7527999999999997</v>
          </cell>
          <cell r="AZ424">
            <v>328</v>
          </cell>
        </row>
        <row r="425">
          <cell r="D425">
            <v>52110</v>
          </cell>
          <cell r="E425">
            <v>81.635490000000004</v>
          </cell>
          <cell r="F425">
            <v>77.667270000000002</v>
          </cell>
          <cell r="G425">
            <v>77.635630000000006</v>
          </cell>
          <cell r="H425">
            <v>78.854029999999995</v>
          </cell>
          <cell r="I425">
            <v>0</v>
          </cell>
          <cell r="J425">
            <v>80.167270000000002</v>
          </cell>
          <cell r="K425">
            <v>80.417270000000002</v>
          </cell>
          <cell r="L425">
            <v>80.667270000000002</v>
          </cell>
          <cell r="M425">
            <v>71.985140000000001</v>
          </cell>
          <cell r="N425">
            <v>67.344120000000004</v>
          </cell>
          <cell r="O425">
            <v>67.961529999999996</v>
          </cell>
          <cell r="P425">
            <v>68.747829999999993</v>
          </cell>
          <cell r="Q425">
            <v>0</v>
          </cell>
          <cell r="R425">
            <v>65.844120000000004</v>
          </cell>
          <cell r="S425">
            <v>65.344120000000004</v>
          </cell>
          <cell r="T425">
            <v>69.094120000000004</v>
          </cell>
          <cell r="U425">
            <v>77.346445555555562</v>
          </cell>
          <cell r="V425">
            <v>73.079203333333339</v>
          </cell>
          <cell r="W425">
            <v>73.336030000000008</v>
          </cell>
          <cell r="X425">
            <v>0</v>
          </cell>
          <cell r="Y425">
            <v>0</v>
          </cell>
          <cell r="Z425">
            <v>73.801425555555554</v>
          </cell>
          <cell r="AA425">
            <v>0</v>
          </cell>
          <cell r="AB425">
            <v>0</v>
          </cell>
          <cell r="AC425">
            <v>7.4</v>
          </cell>
          <cell r="AD425">
            <v>7.1414</v>
          </cell>
          <cell r="AE425">
            <v>7.1811999999999996</v>
          </cell>
          <cell r="AF425">
            <v>7.3601999999999999</v>
          </cell>
          <cell r="AG425">
            <v>7.4398</v>
          </cell>
          <cell r="AH425">
            <v>6.7236000000000002</v>
          </cell>
          <cell r="AI425">
            <v>7.6585999999999999</v>
          </cell>
          <cell r="AJ425">
            <v>7.4859999999999998</v>
          </cell>
          <cell r="AK425">
            <v>7.6497000000000002</v>
          </cell>
          <cell r="AL425">
            <v>7.4703999999999997</v>
          </cell>
          <cell r="AM425">
            <v>7.6997</v>
          </cell>
          <cell r="AN425">
            <v>7.468</v>
          </cell>
          <cell r="AO425">
            <v>7.410969019851863</v>
          </cell>
          <cell r="AP425">
            <v>7.5341628287258997</v>
          </cell>
          <cell r="AQ425">
            <v>7.3035012658227831</v>
          </cell>
          <cell r="AR425">
            <v>7.5527795787003988</v>
          </cell>
          <cell r="AS425">
            <v>7.8220013375861717</v>
          </cell>
          <cell r="AT425">
            <v>7.522568521364895</v>
          </cell>
          <cell r="AU425">
            <v>7.5397842857142852</v>
          </cell>
          <cell r="AV425">
            <v>7.1962000000000002</v>
          </cell>
          <cell r="AW425">
            <v>7.2631974683544289</v>
          </cell>
          <cell r="AX425">
            <v>7.3164999999999996</v>
          </cell>
          <cell r="AZ425">
            <v>329</v>
          </cell>
        </row>
        <row r="426">
          <cell r="D426">
            <v>52140</v>
          </cell>
          <cell r="E426">
            <v>75.497690000000006</v>
          </cell>
          <cell r="F426">
            <v>68.492580000000004</v>
          </cell>
          <cell r="G426">
            <v>71.946770000000001</v>
          </cell>
          <cell r="H426">
            <v>75.390469999999993</v>
          </cell>
          <cell r="I426">
            <v>0</v>
          </cell>
          <cell r="J426">
            <v>67.992580000000004</v>
          </cell>
          <cell r="K426">
            <v>68.492580000000004</v>
          </cell>
          <cell r="L426">
            <v>70.492580000000004</v>
          </cell>
          <cell r="M426">
            <v>68.110470000000007</v>
          </cell>
          <cell r="N426">
            <v>61.356949999999998</v>
          </cell>
          <cell r="O426">
            <v>63.916409999999999</v>
          </cell>
          <cell r="P426">
            <v>68.382310000000004</v>
          </cell>
          <cell r="Q426">
            <v>0</v>
          </cell>
          <cell r="R426">
            <v>60.856949999999998</v>
          </cell>
          <cell r="S426">
            <v>59.356949999999998</v>
          </cell>
          <cell r="T426">
            <v>63.106949999999998</v>
          </cell>
          <cell r="U426">
            <v>72.399823548387104</v>
          </cell>
          <cell r="V426">
            <v>65.500219032258073</v>
          </cell>
          <cell r="W426">
            <v>68.579199677419354</v>
          </cell>
          <cell r="X426">
            <v>0</v>
          </cell>
          <cell r="Y426">
            <v>0</v>
          </cell>
          <cell r="Z426">
            <v>65.000219032258073</v>
          </cell>
          <cell r="AA426">
            <v>0</v>
          </cell>
          <cell r="AB426">
            <v>0</v>
          </cell>
          <cell r="AC426">
            <v>7.6188000000000002</v>
          </cell>
          <cell r="AD426">
            <v>7.5989000000000004</v>
          </cell>
          <cell r="AE426">
            <v>7.4794999999999998</v>
          </cell>
          <cell r="AF426">
            <v>7.4199000000000002</v>
          </cell>
          <cell r="AG426">
            <v>7.4993999999999996</v>
          </cell>
          <cell r="AH426">
            <v>6.8032000000000004</v>
          </cell>
          <cell r="AI426">
            <v>7.7778999999999998</v>
          </cell>
          <cell r="AJ426">
            <v>7.7054999999999998</v>
          </cell>
          <cell r="AK426">
            <v>7.8695000000000004</v>
          </cell>
          <cell r="AL426">
            <v>7.6894999999999998</v>
          </cell>
          <cell r="AM426">
            <v>7.9195000000000002</v>
          </cell>
          <cell r="AN426">
            <v>7.6871999999999998</v>
          </cell>
          <cell r="AO426">
            <v>7.6305639535117118</v>
          </cell>
          <cell r="AP426">
            <v>7.7573598092420681</v>
          </cell>
          <cell r="AQ426">
            <v>7.6055772151898715</v>
          </cell>
          <cell r="AR426">
            <v>7.7759765592165673</v>
          </cell>
          <cell r="AS426">
            <v>7.88342741022739</v>
          </cell>
          <cell r="AT426">
            <v>7.7518952966492476</v>
          </cell>
          <cell r="AU426">
            <v>7.7630495918367339</v>
          </cell>
          <cell r="AV426">
            <v>7.4945000000000004</v>
          </cell>
          <cell r="AW426">
            <v>7.7264886075949359</v>
          </cell>
          <cell r="AX426">
            <v>7.7849000000000004</v>
          </cell>
          <cell r="AZ426">
            <v>330</v>
          </cell>
        </row>
        <row r="427">
          <cell r="D427">
            <v>52171</v>
          </cell>
          <cell r="E427">
            <v>78.486130000000003</v>
          </cell>
          <cell r="F427">
            <v>70.115430000000003</v>
          </cell>
          <cell r="G427">
            <v>74.459900000000005</v>
          </cell>
          <cell r="H427">
            <v>78.0124</v>
          </cell>
          <cell r="I427">
            <v>0</v>
          </cell>
          <cell r="J427">
            <v>69.615430000000003</v>
          </cell>
          <cell r="K427">
            <v>68.615430000000003</v>
          </cell>
          <cell r="L427">
            <v>72.115430000000003</v>
          </cell>
          <cell r="M427">
            <v>72.104230000000001</v>
          </cell>
          <cell r="N427">
            <v>64.663420000000002</v>
          </cell>
          <cell r="O427">
            <v>67.851399999999998</v>
          </cell>
          <cell r="P427">
            <v>69.8155</v>
          </cell>
          <cell r="Q427">
            <v>0</v>
          </cell>
          <cell r="R427">
            <v>64.163420000000002</v>
          </cell>
          <cell r="S427">
            <v>63.163420000000002</v>
          </cell>
          <cell r="T427">
            <v>66.413420000000002</v>
          </cell>
          <cell r="U427">
            <v>75.503189223300978</v>
          </cell>
          <cell r="V427">
            <v>67.56712574202497</v>
          </cell>
          <cell r="W427">
            <v>71.371044937586689</v>
          </cell>
          <cell r="X427">
            <v>0</v>
          </cell>
          <cell r="Y427">
            <v>0</v>
          </cell>
          <cell r="Z427">
            <v>67.06712574202497</v>
          </cell>
          <cell r="AA427">
            <v>0</v>
          </cell>
          <cell r="AB427">
            <v>0</v>
          </cell>
          <cell r="AC427">
            <v>8.0365000000000002</v>
          </cell>
          <cell r="AD427">
            <v>8.1758000000000006</v>
          </cell>
          <cell r="AE427">
            <v>7.9569999999999999</v>
          </cell>
          <cell r="AF427">
            <v>7.8177000000000003</v>
          </cell>
          <cell r="AG427">
            <v>7.8177000000000003</v>
          </cell>
          <cell r="AH427">
            <v>7.1612999999999998</v>
          </cell>
          <cell r="AI427">
            <v>8.2553999999999998</v>
          </cell>
          <cell r="AJ427">
            <v>8.1295999999999999</v>
          </cell>
          <cell r="AK427">
            <v>8.2965999999999998</v>
          </cell>
          <cell r="AL427">
            <v>8.1100999999999992</v>
          </cell>
          <cell r="AM427">
            <v>8.3466000000000005</v>
          </cell>
          <cell r="AN427">
            <v>8.1090999999999998</v>
          </cell>
          <cell r="AO427">
            <v>8.0497815211064054</v>
          </cell>
          <cell r="AP427">
            <v>8.1834538620830379</v>
          </cell>
          <cell r="AQ427">
            <v>8.0891215189873407</v>
          </cell>
          <cell r="AR427">
            <v>8.2020706120575344</v>
          </cell>
          <cell r="AS427">
            <v>8.2927287786809352</v>
          </cell>
          <cell r="AT427">
            <v>8.1594165590736765</v>
          </cell>
          <cell r="AU427">
            <v>8.1892740816326537</v>
          </cell>
          <cell r="AV427">
            <v>7.9720000000000004</v>
          </cell>
          <cell r="AW427">
            <v>8.3106911392405056</v>
          </cell>
          <cell r="AX427">
            <v>8.3961000000000006</v>
          </cell>
          <cell r="AZ427">
            <v>331</v>
          </cell>
        </row>
        <row r="428">
          <cell r="D428">
            <v>52201</v>
          </cell>
          <cell r="E428">
            <v>79.619119999999995</v>
          </cell>
          <cell r="F428">
            <v>72.221369999999993</v>
          </cell>
          <cell r="G428">
            <v>75.766930000000002</v>
          </cell>
          <cell r="H428">
            <v>79.090729999999994</v>
          </cell>
          <cell r="I428">
            <v>0</v>
          </cell>
          <cell r="J428">
            <v>71.721369999999993</v>
          </cell>
          <cell r="K428">
            <v>70.221369999999993</v>
          </cell>
          <cell r="L428">
            <v>74.221369999999993</v>
          </cell>
          <cell r="M428">
            <v>73.990620000000007</v>
          </cell>
          <cell r="N428">
            <v>67.630859999999998</v>
          </cell>
          <cell r="O428">
            <v>69.709860000000006</v>
          </cell>
          <cell r="P428">
            <v>73.686059999999998</v>
          </cell>
          <cell r="Q428">
            <v>0</v>
          </cell>
          <cell r="R428">
            <v>67.130859999999998</v>
          </cell>
          <cell r="S428">
            <v>65.630859999999998</v>
          </cell>
          <cell r="T428">
            <v>68.880859999999998</v>
          </cell>
          <cell r="U428">
            <v>77.137738279569888</v>
          </cell>
          <cell r="V428">
            <v>70.197596774193542</v>
          </cell>
          <cell r="W428">
            <v>73.096608817204313</v>
          </cell>
          <cell r="X428">
            <v>0</v>
          </cell>
          <cell r="Y428">
            <v>0</v>
          </cell>
          <cell r="Z428">
            <v>69.697596774193542</v>
          </cell>
          <cell r="AA428">
            <v>0</v>
          </cell>
          <cell r="AB428">
            <v>0</v>
          </cell>
          <cell r="AC428">
            <v>8.3747000000000007</v>
          </cell>
          <cell r="AD428">
            <v>8.7327999999999992</v>
          </cell>
          <cell r="AE428">
            <v>8.3946000000000005</v>
          </cell>
          <cell r="AF428">
            <v>8.1559000000000008</v>
          </cell>
          <cell r="AG428">
            <v>8.1160999999999994</v>
          </cell>
          <cell r="AH428">
            <v>7.4596999999999998</v>
          </cell>
          <cell r="AI428">
            <v>8.6929999999999996</v>
          </cell>
          <cell r="AJ428">
            <v>8.4716000000000005</v>
          </cell>
          <cell r="AK428">
            <v>8.6404999999999994</v>
          </cell>
          <cell r="AL428">
            <v>8.4499999999999993</v>
          </cell>
          <cell r="AM428">
            <v>8.6905000000000001</v>
          </cell>
          <cell r="AN428">
            <v>8.4497</v>
          </cell>
          <cell r="AO428">
            <v>8.389210253116282</v>
          </cell>
          <cell r="AP428">
            <v>8.5284502917474256</v>
          </cell>
          <cell r="AQ428">
            <v>8.5322607594936706</v>
          </cell>
          <cell r="AR428">
            <v>8.5470670417219239</v>
          </cell>
          <cell r="AS428">
            <v>8.640706965737218</v>
          </cell>
          <cell r="AT428">
            <v>8.5085301977661665</v>
          </cell>
          <cell r="AU428">
            <v>8.5343761224489807</v>
          </cell>
          <cell r="AV428">
            <v>8.4095999999999993</v>
          </cell>
          <cell r="AW428">
            <v>8.8747417721518964</v>
          </cell>
          <cell r="AX428">
            <v>8.9739000000000004</v>
          </cell>
          <cell r="AZ428">
            <v>332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</row>
        <row r="433">
          <cell r="E433" t="str">
            <v>COB HLH</v>
          </cell>
          <cell r="F433" t="str">
            <v>Palo Verde HLH</v>
          </cell>
          <cell r="G433" t="str">
            <v>Mid-Columbia HLH</v>
          </cell>
          <cell r="H433" t="str">
            <v>NOBHLH</v>
          </cell>
          <cell r="I433">
            <v>0</v>
          </cell>
          <cell r="J433" t="str">
            <v>Four Corners HLH</v>
          </cell>
          <cell r="K433" t="str">
            <v>Mona HLH</v>
          </cell>
          <cell r="L433" t="str">
            <v>Mead HLH</v>
          </cell>
          <cell r="M433" t="str">
            <v>COB LLH</v>
          </cell>
          <cell r="N433" t="str">
            <v>Palo Verde LLH</v>
          </cell>
          <cell r="O433" t="str">
            <v>Mid-Columbia LLH</v>
          </cell>
          <cell r="P433" t="str">
            <v>NOBLLH</v>
          </cell>
          <cell r="Q433">
            <v>0</v>
          </cell>
          <cell r="R433" t="str">
            <v>Four Corners LLH</v>
          </cell>
          <cell r="S433" t="str">
            <v>Mona LLH</v>
          </cell>
          <cell r="T433" t="str">
            <v>Mead LLH</v>
          </cell>
          <cell r="U433" t="str">
            <v>COB</v>
          </cell>
          <cell r="V433" t="str">
            <v>PV</v>
          </cell>
          <cell r="W433" t="str">
            <v>MidC</v>
          </cell>
          <cell r="X433" t="str">
            <v>NOB</v>
          </cell>
          <cell r="Y433">
            <v>0</v>
          </cell>
          <cell r="Z433" t="str">
            <v>FC</v>
          </cell>
          <cell r="AC433" t="str">
            <v>Opal Gas</v>
          </cell>
          <cell r="AD433" t="str">
            <v>SUMAS</v>
          </cell>
          <cell r="AE433" t="str">
            <v>Stanfield Gas</v>
          </cell>
          <cell r="AF433" t="str">
            <v>SANJUAN</v>
          </cell>
          <cell r="AG433" t="str">
            <v>Henry Hub Gas</v>
          </cell>
          <cell r="AH433" t="str">
            <v>AECO</v>
          </cell>
          <cell r="AI433" t="str">
            <v>SOCALBOR</v>
          </cell>
          <cell r="AJ433" t="str">
            <v>Currant Creek</v>
          </cell>
          <cell r="AK433" t="str">
            <v>GADSBY</v>
          </cell>
          <cell r="AL433" t="str">
            <v>Lakeside</v>
          </cell>
          <cell r="AM433" t="str">
            <v>LTLMTN</v>
          </cell>
          <cell r="AN433" t="str">
            <v>WV_PLANT</v>
          </cell>
          <cell r="AO433" t="str">
            <v>Bridger</v>
          </cell>
          <cell r="AP433" t="str">
            <v>Naughton</v>
          </cell>
          <cell r="AQ433" t="str">
            <v>Pacific NW</v>
          </cell>
          <cell r="AR433" t="str">
            <v>East</v>
          </cell>
          <cell r="AS433" t="str">
            <v>Cholla</v>
          </cell>
          <cell r="AT433" t="str">
            <v>Johnston</v>
          </cell>
          <cell r="AU433" t="str">
            <v>Utah</v>
          </cell>
          <cell r="AV433" t="str">
            <v>Hermiston</v>
          </cell>
          <cell r="AW433" t="str">
            <v>OR W</v>
          </cell>
          <cell r="AX433" t="str">
            <v>Z_CHEBRN</v>
          </cell>
        </row>
        <row r="434">
          <cell r="D434" t="str">
            <v>Match Value</v>
          </cell>
          <cell r="E434">
            <v>5</v>
          </cell>
          <cell r="F434">
            <v>7</v>
          </cell>
          <cell r="G434">
            <v>9</v>
          </cell>
          <cell r="H434">
            <v>31</v>
          </cell>
          <cell r="I434">
            <v>0</v>
          </cell>
          <cell r="J434">
            <v>17</v>
          </cell>
          <cell r="K434">
            <v>15</v>
          </cell>
          <cell r="L434">
            <v>27</v>
          </cell>
          <cell r="M434">
            <v>6</v>
          </cell>
          <cell r="N434">
            <v>8</v>
          </cell>
          <cell r="O434">
            <v>10</v>
          </cell>
          <cell r="P434">
            <v>32</v>
          </cell>
          <cell r="Q434">
            <v>0</v>
          </cell>
          <cell r="R434">
            <v>18</v>
          </cell>
          <cell r="S434">
            <v>16</v>
          </cell>
          <cell r="T434">
            <v>28</v>
          </cell>
          <cell r="U434">
            <v>76</v>
          </cell>
          <cell r="V434">
            <v>77</v>
          </cell>
          <cell r="W434">
            <v>78</v>
          </cell>
          <cell r="X434" t="e">
            <v>#N/A</v>
          </cell>
          <cell r="Y434">
            <v>0</v>
          </cell>
          <cell r="Z434">
            <v>80</v>
          </cell>
          <cell r="AC434">
            <v>36</v>
          </cell>
          <cell r="AD434">
            <v>42</v>
          </cell>
          <cell r="AE434">
            <v>41</v>
          </cell>
          <cell r="AF434">
            <v>35</v>
          </cell>
          <cell r="AG434">
            <v>33</v>
          </cell>
          <cell r="AH434">
            <v>43</v>
          </cell>
          <cell r="AI434">
            <v>34</v>
          </cell>
          <cell r="AJ434">
            <v>47</v>
          </cell>
          <cell r="AK434">
            <v>44</v>
          </cell>
          <cell r="AL434">
            <v>48</v>
          </cell>
          <cell r="AM434">
            <v>46</v>
          </cell>
          <cell r="AN434">
            <v>45</v>
          </cell>
          <cell r="AO434">
            <v>98</v>
          </cell>
          <cell r="AP434">
            <v>99</v>
          </cell>
          <cell r="AQ434">
            <v>69</v>
          </cell>
          <cell r="AR434">
            <v>68</v>
          </cell>
          <cell r="AS434">
            <v>95</v>
          </cell>
          <cell r="AT434">
            <v>96</v>
          </cell>
          <cell r="AU434">
            <v>71</v>
          </cell>
          <cell r="AV434">
            <v>52</v>
          </cell>
          <cell r="AW434">
            <v>63</v>
          </cell>
          <cell r="AX434">
            <v>49</v>
          </cell>
        </row>
        <row r="435">
          <cell r="D435" t="str">
            <v>Expected Value</v>
          </cell>
          <cell r="E435">
            <v>5</v>
          </cell>
          <cell r="F435">
            <v>7</v>
          </cell>
          <cell r="G435">
            <v>9</v>
          </cell>
          <cell r="H435">
            <v>31</v>
          </cell>
          <cell r="I435">
            <v>0</v>
          </cell>
          <cell r="J435">
            <v>17</v>
          </cell>
          <cell r="K435">
            <v>15</v>
          </cell>
          <cell r="L435">
            <v>27</v>
          </cell>
          <cell r="M435">
            <v>6</v>
          </cell>
          <cell r="N435">
            <v>8</v>
          </cell>
          <cell r="O435">
            <v>10</v>
          </cell>
          <cell r="P435">
            <v>32</v>
          </cell>
          <cell r="Q435">
            <v>0</v>
          </cell>
          <cell r="R435">
            <v>18</v>
          </cell>
          <cell r="S435">
            <v>16</v>
          </cell>
          <cell r="T435">
            <v>28</v>
          </cell>
          <cell r="U435">
            <v>76</v>
          </cell>
          <cell r="V435">
            <v>77</v>
          </cell>
          <cell r="W435">
            <v>78</v>
          </cell>
          <cell r="X435">
            <v>82</v>
          </cell>
          <cell r="Z435">
            <v>80</v>
          </cell>
          <cell r="AC435">
            <v>36</v>
          </cell>
          <cell r="AD435">
            <v>42</v>
          </cell>
          <cell r="AE435">
            <v>41</v>
          </cell>
          <cell r="AF435">
            <v>35</v>
          </cell>
          <cell r="AG435">
            <v>33</v>
          </cell>
          <cell r="AH435">
            <v>43</v>
          </cell>
          <cell r="AI435">
            <v>34</v>
          </cell>
          <cell r="AJ435">
            <v>47</v>
          </cell>
          <cell r="AK435">
            <v>44</v>
          </cell>
          <cell r="AL435">
            <v>48</v>
          </cell>
          <cell r="AM435">
            <v>46</v>
          </cell>
          <cell r="AN435">
            <v>45</v>
          </cell>
          <cell r="AO435">
            <v>98</v>
          </cell>
          <cell r="AP435">
            <v>99</v>
          </cell>
          <cell r="AQ435">
            <v>69</v>
          </cell>
          <cell r="AR435">
            <v>68</v>
          </cell>
          <cell r="AS435">
            <v>95</v>
          </cell>
          <cell r="AT435">
            <v>96</v>
          </cell>
          <cell r="AU435">
            <v>71</v>
          </cell>
          <cell r="AV435">
            <v>52</v>
          </cell>
          <cell r="AW435">
            <v>63</v>
          </cell>
          <cell r="AX435">
            <v>49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</row>
      </sheetData>
      <sheetData sheetId="3">
        <row r="2">
          <cell r="B2" t="str">
            <v>Inflation Forecast</v>
          </cell>
        </row>
        <row r="6">
          <cell r="B6">
            <v>2006</v>
          </cell>
          <cell r="C6">
            <v>3.2000000000000001E-2</v>
          </cell>
        </row>
        <row r="7">
          <cell r="B7">
            <v>2007</v>
          </cell>
          <cell r="C7">
            <v>2.9000000000000001E-2</v>
          </cell>
        </row>
        <row r="8">
          <cell r="B8">
            <v>2008</v>
          </cell>
          <cell r="C8">
            <v>0.03</v>
          </cell>
        </row>
        <row r="9">
          <cell r="B9">
            <v>2009</v>
          </cell>
          <cell r="C9">
            <v>3.0000000000000001E-3</v>
          </cell>
        </row>
        <row r="10">
          <cell r="B10">
            <v>2010</v>
          </cell>
          <cell r="C10">
            <v>1.2999999999999999E-2</v>
          </cell>
        </row>
        <row r="11">
          <cell r="B11">
            <v>2011</v>
          </cell>
          <cell r="C11">
            <v>2.5999999999999999E-2</v>
          </cell>
        </row>
        <row r="12">
          <cell r="B12">
            <v>2012</v>
          </cell>
          <cell r="C12">
            <v>1.9E-2</v>
          </cell>
        </row>
        <row r="13">
          <cell r="B13">
            <v>2013</v>
          </cell>
          <cell r="C13">
            <v>1.4999999999999999E-2</v>
          </cell>
        </row>
        <row r="14">
          <cell r="B14">
            <v>2014</v>
          </cell>
          <cell r="C14">
            <v>1.7000000000000001E-2</v>
          </cell>
        </row>
        <row r="15">
          <cell r="B15">
            <v>2015</v>
          </cell>
          <cell r="C15">
            <v>6.0000000000000001E-3</v>
          </cell>
        </row>
        <row r="16">
          <cell r="B16">
            <v>2016</v>
          </cell>
          <cell r="C16">
            <v>1.2999999999999999E-2</v>
          </cell>
        </row>
        <row r="17">
          <cell r="B17">
            <v>2017</v>
          </cell>
          <cell r="C17">
            <v>2.4E-2</v>
          </cell>
        </row>
        <row r="18">
          <cell r="B18">
            <v>2018</v>
          </cell>
          <cell r="C18">
            <v>0.02</v>
          </cell>
        </row>
        <row r="19">
          <cell r="B19">
            <v>2019</v>
          </cell>
          <cell r="C19">
            <v>2.1999999999999999E-2</v>
          </cell>
        </row>
        <row r="20">
          <cell r="B20">
            <v>2020</v>
          </cell>
          <cell r="C20">
            <v>2.4E-2</v>
          </cell>
        </row>
        <row r="21">
          <cell r="B21">
            <v>2021</v>
          </cell>
          <cell r="C21">
            <v>2.5000000000000001E-2</v>
          </cell>
        </row>
        <row r="22">
          <cell r="B22">
            <v>2022</v>
          </cell>
          <cell r="C22">
            <v>2.5000000000000001E-2</v>
          </cell>
        </row>
        <row r="23">
          <cell r="B23">
            <v>2023</v>
          </cell>
          <cell r="C23">
            <v>2.5000000000000001E-2</v>
          </cell>
        </row>
        <row r="24">
          <cell r="B24">
            <v>2024</v>
          </cell>
          <cell r="C24">
            <v>2.5000000000000001E-2</v>
          </cell>
        </row>
        <row r="25">
          <cell r="B25">
            <v>2025</v>
          </cell>
          <cell r="C25">
            <v>2.5000000000000001E-2</v>
          </cell>
        </row>
        <row r="26">
          <cell r="B26">
            <v>2026</v>
          </cell>
          <cell r="C26">
            <v>2.4E-2</v>
          </cell>
        </row>
        <row r="27">
          <cell r="B27">
            <v>2027</v>
          </cell>
          <cell r="C27">
            <v>2.5000000000000001E-2</v>
          </cell>
        </row>
        <row r="28">
          <cell r="B28">
            <v>2028</v>
          </cell>
          <cell r="C28">
            <v>2.5000000000000001E-2</v>
          </cell>
        </row>
        <row r="29">
          <cell r="B29">
            <v>2029</v>
          </cell>
          <cell r="C29">
            <v>2.5000000000000001E-2</v>
          </cell>
        </row>
        <row r="30">
          <cell r="B30">
            <v>2030</v>
          </cell>
          <cell r="C30">
            <v>2.5000000000000001E-2</v>
          </cell>
        </row>
        <row r="31">
          <cell r="B31">
            <v>2031</v>
          </cell>
          <cell r="C31">
            <v>2.5000000000000001E-2</v>
          </cell>
        </row>
        <row r="32">
          <cell r="B32">
            <v>2032</v>
          </cell>
          <cell r="C32">
            <v>2.5000000000000001E-2</v>
          </cell>
        </row>
        <row r="33">
          <cell r="B33">
            <v>2033</v>
          </cell>
          <cell r="C33">
            <v>2.5000000000000001E-2</v>
          </cell>
        </row>
        <row r="34">
          <cell r="B34">
            <v>2034</v>
          </cell>
          <cell r="C34">
            <v>2.5000000000000001E-2</v>
          </cell>
        </row>
        <row r="35">
          <cell r="B35">
            <v>2035</v>
          </cell>
          <cell r="C35">
            <v>2.5000000000000001E-2</v>
          </cell>
        </row>
        <row r="36">
          <cell r="B36">
            <v>2036</v>
          </cell>
          <cell r="C36">
            <v>2.5999999999999999E-2</v>
          </cell>
        </row>
        <row r="37">
          <cell r="B37">
            <v>2037</v>
          </cell>
          <cell r="C37">
            <v>2.5000000000000001E-2</v>
          </cell>
        </row>
        <row r="38">
          <cell r="B38">
            <v>2038</v>
          </cell>
          <cell r="C38">
            <v>2.5999999999999999E-2</v>
          </cell>
        </row>
        <row r="39">
          <cell r="B39">
            <v>2039</v>
          </cell>
          <cell r="C39">
            <v>2.5999999999999999E-2</v>
          </cell>
        </row>
        <row r="40">
          <cell r="B40">
            <v>2040</v>
          </cell>
          <cell r="C40">
            <v>2.5999999999999999E-2</v>
          </cell>
        </row>
        <row r="41">
          <cell r="B41">
            <v>2041</v>
          </cell>
          <cell r="C41">
            <v>2.5999999999999999E-2</v>
          </cell>
        </row>
        <row r="42">
          <cell r="B42">
            <v>2042</v>
          </cell>
          <cell r="C42">
            <v>2.5999999999999999E-2</v>
          </cell>
        </row>
        <row r="43">
          <cell r="B43">
            <v>2043</v>
          </cell>
          <cell r="C43">
            <v>2.5999999999999999E-2</v>
          </cell>
        </row>
        <row r="44">
          <cell r="B44">
            <v>2044</v>
          </cell>
          <cell r="C44">
            <v>2.5999999999999999E-2</v>
          </cell>
        </row>
        <row r="45">
          <cell r="B45">
            <v>2045</v>
          </cell>
          <cell r="C45">
            <v>2.5999999999999999E-2</v>
          </cell>
        </row>
        <row r="46">
          <cell r="B46">
            <v>2046</v>
          </cell>
          <cell r="C46">
            <v>2.5999999999999999E-2</v>
          </cell>
        </row>
        <row r="47">
          <cell r="B47">
            <v>2047</v>
          </cell>
          <cell r="C47">
            <v>2.5999999999999999E-2</v>
          </cell>
        </row>
        <row r="48">
          <cell r="B48">
            <v>2048</v>
          </cell>
          <cell r="C48">
            <v>2.5999999999999999E-2</v>
          </cell>
        </row>
        <row r="49">
          <cell r="B49">
            <v>2049</v>
          </cell>
          <cell r="C49">
            <v>2.5999999999999999E-2</v>
          </cell>
        </row>
        <row r="50">
          <cell r="B50">
            <v>2050</v>
          </cell>
          <cell r="C50">
            <v>2.5999999999999999E-2</v>
          </cell>
        </row>
        <row r="51">
          <cell r="B51">
            <v>2051</v>
          </cell>
          <cell r="C51">
            <v>2.5999999999999999E-2</v>
          </cell>
        </row>
        <row r="52">
          <cell r="B52">
            <v>2052</v>
          </cell>
          <cell r="C52">
            <v>2.5999999999999999E-2</v>
          </cell>
        </row>
        <row r="53">
          <cell r="B53">
            <v>2053</v>
          </cell>
          <cell r="C53">
            <v>2.5999999999999999E-2</v>
          </cell>
        </row>
        <row r="54">
          <cell r="B54">
            <v>2054</v>
          </cell>
          <cell r="C54">
            <v>2.5999999999999999E-2</v>
          </cell>
        </row>
        <row r="55">
          <cell r="B55">
            <v>2055</v>
          </cell>
          <cell r="C55">
            <v>2.5999999999999999E-2</v>
          </cell>
        </row>
        <row r="56">
          <cell r="B56">
            <v>2056</v>
          </cell>
          <cell r="C56">
            <v>2.5999999999999999E-2</v>
          </cell>
        </row>
        <row r="57">
          <cell r="B57">
            <v>2057</v>
          </cell>
          <cell r="C57">
            <v>2.5999999999999999E-2</v>
          </cell>
        </row>
        <row r="58">
          <cell r="B58">
            <v>2058</v>
          </cell>
          <cell r="C58">
            <v>2.5999999999999999E-2</v>
          </cell>
        </row>
        <row r="59">
          <cell r="B59">
            <v>2059</v>
          </cell>
          <cell r="C59">
            <v>2.5999999999999999E-2</v>
          </cell>
        </row>
        <row r="60">
          <cell r="B60">
            <v>2060</v>
          </cell>
          <cell r="C60">
            <v>2.5999999999999999E-2</v>
          </cell>
        </row>
        <row r="61">
          <cell r="B61">
            <v>2061</v>
          </cell>
          <cell r="C61">
            <v>2.5999999999999999E-2</v>
          </cell>
        </row>
      </sheetData>
      <sheetData sheetId="4"/>
      <sheetData sheetId="5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>
        <row r="1">
          <cell r="N1" t="str">
            <v>152 - UT 2017.Q2 - 3b - GRID AC Study CONF _2017 09 25 (Gold) Solar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1547</v>
          </cell>
          <cell r="G32">
            <v>1284</v>
          </cell>
          <cell r="H32">
            <v>1006.7999999998137</v>
          </cell>
          <cell r="I32">
            <v>236.70000000018626</v>
          </cell>
          <cell r="J32">
            <v>2288.5</v>
          </cell>
          <cell r="K32">
            <v>1641.6999999999534</v>
          </cell>
          <cell r="L32">
            <v>217</v>
          </cell>
          <cell r="M32">
            <v>2295.2999999998137</v>
          </cell>
          <cell r="N32">
            <v>467.5</v>
          </cell>
          <cell r="O32">
            <v>0</v>
          </cell>
          <cell r="P32">
            <v>0</v>
          </cell>
          <cell r="Q32">
            <v>0</v>
          </cell>
          <cell r="R32">
            <v>13762.79999999702</v>
          </cell>
          <cell r="S32">
            <v>78.799999999813735</v>
          </cell>
          <cell r="T32">
            <v>5102.3999999999069</v>
          </cell>
          <cell r="U32">
            <v>3.2999999998137355</v>
          </cell>
          <cell r="V32">
            <v>0</v>
          </cell>
          <cell r="W32">
            <v>1211.9000000001397</v>
          </cell>
          <cell r="X32">
            <v>2645.7000000001863</v>
          </cell>
          <cell r="Y32">
            <v>1807.5999999996275</v>
          </cell>
          <cell r="Z32">
            <v>-1334.2999999998137</v>
          </cell>
          <cell r="AA32">
            <v>1373</v>
          </cell>
          <cell r="AB32">
            <v>0</v>
          </cell>
          <cell r="AC32">
            <v>2543.2000000001863</v>
          </cell>
          <cell r="AD32">
            <v>331.20000000018626</v>
          </cell>
          <cell r="AE32">
            <v>18954.699999999255</v>
          </cell>
          <cell r="AF32">
            <v>1241.2000000001863</v>
          </cell>
          <cell r="AG32">
            <v>2134.7000000001863</v>
          </cell>
          <cell r="AH32">
            <v>7171.7000000001863</v>
          </cell>
          <cell r="AI32">
            <v>2173</v>
          </cell>
          <cell r="AJ32">
            <v>0</v>
          </cell>
          <cell r="AK32">
            <v>2213.8000000000466</v>
          </cell>
          <cell r="AL32">
            <v>381.79999999981374</v>
          </cell>
          <cell r="AM32">
            <v>385.29999999981374</v>
          </cell>
          <cell r="AN32">
            <v>2633.4000000003725</v>
          </cell>
          <cell r="AO32">
            <v>5.4000000001396984</v>
          </cell>
          <cell r="AP32">
            <v>613.70000000018626</v>
          </cell>
          <cell r="AQ32">
            <v>0.70000000018626451</v>
          </cell>
          <cell r="AR32">
            <v>14520.100000005215</v>
          </cell>
          <cell r="AS32">
            <v>0</v>
          </cell>
          <cell r="AT32">
            <v>543</v>
          </cell>
          <cell r="AU32">
            <v>12.299999999813735</v>
          </cell>
          <cell r="AV32">
            <v>0</v>
          </cell>
          <cell r="AW32">
            <v>1664.1000000000931</v>
          </cell>
          <cell r="AX32">
            <v>263.10000000009313</v>
          </cell>
          <cell r="AY32">
            <v>2620.7999999998137</v>
          </cell>
          <cell r="AZ32">
            <v>3465.5</v>
          </cell>
          <cell r="BA32">
            <v>2559.2999999998137</v>
          </cell>
          <cell r="BB32">
            <v>1283.7000000001863</v>
          </cell>
          <cell r="BC32">
            <v>187.29999999981374</v>
          </cell>
          <cell r="BD32">
            <v>1921</v>
          </cell>
          <cell r="BE32">
            <v>22295.10000000149</v>
          </cell>
          <cell r="BF32">
            <v>0</v>
          </cell>
          <cell r="BG32">
            <v>5362.7999999998137</v>
          </cell>
          <cell r="BH32">
            <v>0</v>
          </cell>
          <cell r="BI32">
            <v>652.70000000018626</v>
          </cell>
          <cell r="BJ32">
            <v>397.5999999998603</v>
          </cell>
          <cell r="BK32">
            <v>6715.9000000001397</v>
          </cell>
          <cell r="BL32">
            <v>2883.2000000001863</v>
          </cell>
          <cell r="BM32">
            <v>1472</v>
          </cell>
          <cell r="BN32">
            <v>3905</v>
          </cell>
          <cell r="BO32">
            <v>0</v>
          </cell>
          <cell r="BP32">
            <v>186.20000000018626</v>
          </cell>
          <cell r="BQ32">
            <v>719.70000000018626</v>
          </cell>
          <cell r="BR32">
            <v>-10589.79999999702</v>
          </cell>
          <cell r="BS32">
            <v>2645.7000000001863</v>
          </cell>
          <cell r="BT32">
            <v>1972.5</v>
          </cell>
          <cell r="BU32">
            <v>26</v>
          </cell>
          <cell r="BV32">
            <v>676.29999999981374</v>
          </cell>
          <cell r="BW32">
            <v>0</v>
          </cell>
          <cell r="BX32">
            <v>3170</v>
          </cell>
          <cell r="BY32">
            <v>-51222.799999999814</v>
          </cell>
          <cell r="BZ32">
            <v>13331.299999999814</v>
          </cell>
          <cell r="CA32">
            <v>6263.5</v>
          </cell>
          <cell r="CB32">
            <v>6575.3999999999069</v>
          </cell>
          <cell r="CC32">
            <v>2967</v>
          </cell>
          <cell r="CD32">
            <v>3005.2999999998137</v>
          </cell>
          <cell r="CE32">
            <v>34556.19999999553</v>
          </cell>
          <cell r="CF32">
            <v>580</v>
          </cell>
          <cell r="CG32">
            <v>2470</v>
          </cell>
          <cell r="CH32">
            <v>4100.5</v>
          </cell>
          <cell r="CI32">
            <v>0</v>
          </cell>
          <cell r="CJ32">
            <v>1612.2999999998137</v>
          </cell>
          <cell r="CK32">
            <v>696.20000000018626</v>
          </cell>
          <cell r="CL32">
            <v>4376</v>
          </cell>
          <cell r="CM32">
            <v>0</v>
          </cell>
          <cell r="CN32">
            <v>2404.5</v>
          </cell>
          <cell r="CO32">
            <v>4707.4000000003725</v>
          </cell>
          <cell r="CP32">
            <v>5759</v>
          </cell>
          <cell r="CQ32">
            <v>7850.2999999998137</v>
          </cell>
          <cell r="CR32">
            <v>355.09999999403954</v>
          </cell>
          <cell r="CS32">
            <v>43.700000000186265</v>
          </cell>
          <cell r="CT32">
            <v>44.599999999627471</v>
          </cell>
          <cell r="CU32">
            <v>42</v>
          </cell>
          <cell r="CV32">
            <v>47.799999999813735</v>
          </cell>
          <cell r="CW32">
            <v>1</v>
          </cell>
          <cell r="CX32">
            <v>50.5</v>
          </cell>
          <cell r="CY32">
            <v>0</v>
          </cell>
          <cell r="CZ32">
            <v>37</v>
          </cell>
          <cell r="DA32">
            <v>29</v>
          </cell>
          <cell r="DB32">
            <v>10.700000000186265</v>
          </cell>
          <cell r="DC32">
            <v>16.799999999813735</v>
          </cell>
          <cell r="DD32">
            <v>32</v>
          </cell>
          <cell r="DE32">
            <v>735.30000000447035</v>
          </cell>
          <cell r="DF32">
            <v>44.799999999813735</v>
          </cell>
          <cell r="DG32">
            <v>57</v>
          </cell>
          <cell r="DH32">
            <v>143.79999999981374</v>
          </cell>
          <cell r="DI32">
            <v>27</v>
          </cell>
          <cell r="DJ32">
            <v>0.20000000018626451</v>
          </cell>
          <cell r="DK32">
            <v>149.70000000018626</v>
          </cell>
          <cell r="DL32">
            <v>0</v>
          </cell>
          <cell r="DM32">
            <v>80.5</v>
          </cell>
          <cell r="DN32">
            <v>125.20000000018626</v>
          </cell>
          <cell r="DO32">
            <v>11.200000000186265</v>
          </cell>
          <cell r="DP32">
            <v>41.200000000186265</v>
          </cell>
          <cell r="DQ32">
            <v>54.700000000186265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6661</v>
          </cell>
          <cell r="G33">
            <v>1756</v>
          </cell>
          <cell r="H33">
            <v>1497</v>
          </cell>
          <cell r="I33">
            <v>661</v>
          </cell>
          <cell r="J33">
            <v>0</v>
          </cell>
          <cell r="K33">
            <v>179.20000000018626</v>
          </cell>
          <cell r="L33">
            <v>347</v>
          </cell>
          <cell r="M33">
            <v>38</v>
          </cell>
          <cell r="N33">
            <v>966</v>
          </cell>
          <cell r="O33">
            <v>954</v>
          </cell>
          <cell r="P33">
            <v>155.20000000018626</v>
          </cell>
          <cell r="Q33">
            <v>632.40000000037253</v>
          </cell>
          <cell r="R33">
            <v>36272.90000000596</v>
          </cell>
          <cell r="S33">
            <v>3604.7000000001863</v>
          </cell>
          <cell r="T33">
            <v>2401</v>
          </cell>
          <cell r="U33">
            <v>9528.2999999998137</v>
          </cell>
          <cell r="V33">
            <v>4266.7999999998137</v>
          </cell>
          <cell r="W33">
            <v>1608.7000000001863</v>
          </cell>
          <cell r="X33">
            <v>311.70000000018626</v>
          </cell>
          <cell r="Y33">
            <v>3131.5</v>
          </cell>
          <cell r="Z33">
            <v>-3018</v>
          </cell>
          <cell r="AA33">
            <v>800</v>
          </cell>
          <cell r="AB33">
            <v>5771</v>
          </cell>
          <cell r="AC33">
            <v>-5037</v>
          </cell>
          <cell r="AD33">
            <v>12904.200000000186</v>
          </cell>
          <cell r="AE33">
            <v>56377.5</v>
          </cell>
          <cell r="AF33">
            <v>9566.5</v>
          </cell>
          <cell r="AG33">
            <v>4968.2000000001863</v>
          </cell>
          <cell r="AH33">
            <v>8580.5999999996275</v>
          </cell>
          <cell r="AI33">
            <v>4351</v>
          </cell>
          <cell r="AJ33">
            <v>373.79999999981374</v>
          </cell>
          <cell r="AK33">
            <v>1397.4000000003725</v>
          </cell>
          <cell r="AL33">
            <v>4905</v>
          </cell>
          <cell r="AM33">
            <v>3308</v>
          </cell>
          <cell r="AN33">
            <v>403.5</v>
          </cell>
          <cell r="AO33">
            <v>-344.5</v>
          </cell>
          <cell r="AP33">
            <v>12509</v>
          </cell>
          <cell r="AQ33">
            <v>6359</v>
          </cell>
          <cell r="AR33">
            <v>45148.39999999851</v>
          </cell>
          <cell r="AS33">
            <v>7049</v>
          </cell>
          <cell r="AT33">
            <v>6393.5</v>
          </cell>
          <cell r="AU33">
            <v>12430.5</v>
          </cell>
          <cell r="AV33">
            <v>3424.5</v>
          </cell>
          <cell r="AW33">
            <v>372.59999999962747</v>
          </cell>
          <cell r="AX33">
            <v>3084.2999999998137</v>
          </cell>
          <cell r="AY33">
            <v>521</v>
          </cell>
          <cell r="AZ33">
            <v>276</v>
          </cell>
          <cell r="BA33">
            <v>-12370</v>
          </cell>
          <cell r="BB33">
            <v>13939</v>
          </cell>
          <cell r="BC33">
            <v>4103.5</v>
          </cell>
          <cell r="BD33">
            <v>5924.5</v>
          </cell>
          <cell r="BE33">
            <v>58384.100000008941</v>
          </cell>
          <cell r="BF33">
            <v>12577.5</v>
          </cell>
          <cell r="BG33">
            <v>4848.5</v>
          </cell>
          <cell r="BH33">
            <v>7517</v>
          </cell>
          <cell r="BI33">
            <v>2773</v>
          </cell>
          <cell r="BJ33">
            <v>2015</v>
          </cell>
          <cell r="BK33">
            <v>1327</v>
          </cell>
          <cell r="BL33">
            <v>6329.5</v>
          </cell>
          <cell r="BM33">
            <v>6512</v>
          </cell>
          <cell r="BN33">
            <v>-10872.5</v>
          </cell>
          <cell r="BO33">
            <v>11967</v>
          </cell>
          <cell r="BP33">
            <v>2758.7000000001863</v>
          </cell>
          <cell r="BQ33">
            <v>10631.400000000373</v>
          </cell>
          <cell r="BR33">
            <v>126971.40000000596</v>
          </cell>
          <cell r="BS33">
            <v>44441.5</v>
          </cell>
          <cell r="BT33">
            <v>26685.200000000186</v>
          </cell>
          <cell r="BU33">
            <v>4757.5</v>
          </cell>
          <cell r="BV33">
            <v>9055</v>
          </cell>
          <cell r="BW33">
            <v>239.79999999981374</v>
          </cell>
          <cell r="BX33">
            <v>1523.5999999996275</v>
          </cell>
          <cell r="BY33">
            <v>9521.2000000001863</v>
          </cell>
          <cell r="BZ33">
            <v>11054</v>
          </cell>
          <cell r="CA33">
            <v>372.20000000018626</v>
          </cell>
          <cell r="CB33">
            <v>5765.5</v>
          </cell>
          <cell r="CC33">
            <v>2943.2000000001863</v>
          </cell>
          <cell r="CD33">
            <v>10612.700000000186</v>
          </cell>
          <cell r="CE33">
            <v>190373.69999999553</v>
          </cell>
          <cell r="CF33">
            <v>40837.700000000186</v>
          </cell>
          <cell r="CG33">
            <v>13837.799999999814</v>
          </cell>
          <cell r="CH33">
            <v>16040</v>
          </cell>
          <cell r="CI33">
            <v>8510.5</v>
          </cell>
          <cell r="CJ33">
            <v>2672.5999999996275</v>
          </cell>
          <cell r="CK33">
            <v>4487.2999999998137</v>
          </cell>
          <cell r="CL33">
            <v>15199.400000000373</v>
          </cell>
          <cell r="CM33">
            <v>17904</v>
          </cell>
          <cell r="CN33">
            <v>2482.5</v>
          </cell>
          <cell r="CO33">
            <v>32508.200000000186</v>
          </cell>
          <cell r="CP33">
            <v>17789.299999999814</v>
          </cell>
          <cell r="CQ33">
            <v>18104.40000000014</v>
          </cell>
          <cell r="CR33">
            <v>2934.6000000014901</v>
          </cell>
          <cell r="CS33">
            <v>383.79999999981374</v>
          </cell>
          <cell r="CT33">
            <v>327.5</v>
          </cell>
          <cell r="CU33">
            <v>144</v>
          </cell>
          <cell r="CV33">
            <v>135.20000000018626</v>
          </cell>
          <cell r="CW33">
            <v>19.700000000186265</v>
          </cell>
          <cell r="CX33">
            <v>182.79999999981374</v>
          </cell>
          <cell r="CY33">
            <v>535.79999999981374</v>
          </cell>
          <cell r="CZ33">
            <v>322.29999999981374</v>
          </cell>
          <cell r="DA33">
            <v>305.79999999981374</v>
          </cell>
          <cell r="DB33">
            <v>239</v>
          </cell>
          <cell r="DC33">
            <v>191.5</v>
          </cell>
          <cell r="DD33">
            <v>147.20000000018626</v>
          </cell>
          <cell r="DE33">
            <v>4097.0999999940395</v>
          </cell>
          <cell r="DF33">
            <v>444.70000000018626</v>
          </cell>
          <cell r="DG33">
            <v>229.40000000037253</v>
          </cell>
          <cell r="DH33">
            <v>281.79999999981374</v>
          </cell>
          <cell r="DI33">
            <v>143</v>
          </cell>
          <cell r="DJ33">
            <v>91.799999999813735</v>
          </cell>
          <cell r="DK33">
            <v>110</v>
          </cell>
          <cell r="DL33">
            <v>742.79999999981374</v>
          </cell>
          <cell r="DM33">
            <v>586.5</v>
          </cell>
          <cell r="DN33">
            <v>554</v>
          </cell>
          <cell r="DO33">
            <v>410.79999999981374</v>
          </cell>
          <cell r="DP33">
            <v>393.29999999981374</v>
          </cell>
          <cell r="DQ33">
            <v>109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0</v>
          </cell>
          <cell r="G34">
            <v>0</v>
          </cell>
          <cell r="H34">
            <v>42</v>
          </cell>
          <cell r="I34">
            <v>2236.2999999998137</v>
          </cell>
          <cell r="J34">
            <v>1407.25</v>
          </cell>
          <cell r="K34">
            <v>1892.5</v>
          </cell>
          <cell r="L34">
            <v>994</v>
          </cell>
          <cell r="M34">
            <v>520.29999999981374</v>
          </cell>
          <cell r="N34">
            <v>363.5</v>
          </cell>
          <cell r="O34">
            <v>816.79999999981374</v>
          </cell>
          <cell r="P34">
            <v>0</v>
          </cell>
          <cell r="Q34">
            <v>0</v>
          </cell>
          <cell r="R34">
            <v>27896.539999999106</v>
          </cell>
          <cell r="S34">
            <v>76.399999999906868</v>
          </cell>
          <cell r="T34">
            <v>1377.5</v>
          </cell>
          <cell r="U34">
            <v>4113</v>
          </cell>
          <cell r="V34">
            <v>1523.5</v>
          </cell>
          <cell r="W34">
            <v>4602.8399999999674</v>
          </cell>
          <cell r="X34">
            <v>529.69999999995343</v>
          </cell>
          <cell r="Y34">
            <v>11616.700000000186</v>
          </cell>
          <cell r="Z34">
            <v>1375</v>
          </cell>
          <cell r="AA34">
            <v>775.70000000018626</v>
          </cell>
          <cell r="AB34">
            <v>1546</v>
          </cell>
          <cell r="AC34">
            <v>360.20000000018626</v>
          </cell>
          <cell r="AD34">
            <v>0</v>
          </cell>
          <cell r="AE34">
            <v>36475.040000006557</v>
          </cell>
          <cell r="AF34">
            <v>84.599999999627471</v>
          </cell>
          <cell r="AG34">
            <v>1747.2999999998137</v>
          </cell>
          <cell r="AH34">
            <v>6658.7000000001863</v>
          </cell>
          <cell r="AI34">
            <v>3512.7999999998137</v>
          </cell>
          <cell r="AJ34">
            <v>4836.5999999999767</v>
          </cell>
          <cell r="AK34">
            <v>1052.3000000000466</v>
          </cell>
          <cell r="AL34">
            <v>8534</v>
          </cell>
          <cell r="AM34">
            <v>6189.2999999998137</v>
          </cell>
          <cell r="AN34">
            <v>1509</v>
          </cell>
          <cell r="AO34">
            <v>1840</v>
          </cell>
          <cell r="AP34">
            <v>49.299999999813735</v>
          </cell>
          <cell r="AQ34">
            <v>461.13999999989755</v>
          </cell>
          <cell r="AR34">
            <v>26558.489999998361</v>
          </cell>
          <cell r="AS34">
            <v>0</v>
          </cell>
          <cell r="AT34">
            <v>929</v>
          </cell>
          <cell r="AU34">
            <v>1520.7999999998137</v>
          </cell>
          <cell r="AV34">
            <v>1564</v>
          </cell>
          <cell r="AW34">
            <v>1191.1899999999441</v>
          </cell>
          <cell r="AX34">
            <v>6417.3000000000466</v>
          </cell>
          <cell r="AY34">
            <v>8680</v>
          </cell>
          <cell r="AZ34">
            <v>4794.7000000001863</v>
          </cell>
          <cell r="BA34">
            <v>249.5</v>
          </cell>
          <cell r="BB34">
            <v>1212</v>
          </cell>
          <cell r="BC34">
            <v>0</v>
          </cell>
          <cell r="BD34">
            <v>0</v>
          </cell>
          <cell r="BE34">
            <v>32496.260000001639</v>
          </cell>
          <cell r="BF34">
            <v>480.5</v>
          </cell>
          <cell r="BG34">
            <v>945.5</v>
          </cell>
          <cell r="BH34">
            <v>1097.7999999998137</v>
          </cell>
          <cell r="BI34">
            <v>0</v>
          </cell>
          <cell r="BJ34">
            <v>4026.4600000000792</v>
          </cell>
          <cell r="BK34">
            <v>2057.6000000000931</v>
          </cell>
          <cell r="BL34">
            <v>12093</v>
          </cell>
          <cell r="BM34">
            <v>7731.2000000001863</v>
          </cell>
          <cell r="BN34">
            <v>696</v>
          </cell>
          <cell r="BO34">
            <v>3368.2000000001863</v>
          </cell>
          <cell r="BP34">
            <v>0</v>
          </cell>
          <cell r="BQ34">
            <v>0</v>
          </cell>
          <cell r="BR34">
            <v>-881720.02999998629</v>
          </cell>
          <cell r="BS34">
            <v>94.199999999953434</v>
          </cell>
          <cell r="BT34">
            <v>96</v>
          </cell>
          <cell r="BU34">
            <v>2565.5</v>
          </cell>
          <cell r="BV34">
            <v>3660</v>
          </cell>
          <cell r="BW34">
            <v>2830.3600000001024</v>
          </cell>
          <cell r="BX34">
            <v>3508.1999999999534</v>
          </cell>
          <cell r="BY34">
            <v>-907692</v>
          </cell>
          <cell r="BZ34">
            <v>5943</v>
          </cell>
          <cell r="CA34">
            <v>3166.7999999998137</v>
          </cell>
          <cell r="CB34">
            <v>3406.4000000003725</v>
          </cell>
          <cell r="CC34">
            <v>168.70000000018626</v>
          </cell>
          <cell r="CD34">
            <v>532.81000000005588</v>
          </cell>
          <cell r="CE34">
            <v>-783772.54999999702</v>
          </cell>
          <cell r="CF34">
            <v>1065.3100000000559</v>
          </cell>
          <cell r="CG34">
            <v>4229</v>
          </cell>
          <cell r="CH34">
            <v>2199.5</v>
          </cell>
          <cell r="CI34">
            <v>6554.5</v>
          </cell>
          <cell r="CJ34">
            <v>672.13999999989755</v>
          </cell>
          <cell r="CK34">
            <v>1237.2999999998137</v>
          </cell>
          <cell r="CL34">
            <v>-832612</v>
          </cell>
          <cell r="CM34">
            <v>17727.299999999814</v>
          </cell>
          <cell r="CN34">
            <v>8560</v>
          </cell>
          <cell r="CO34">
            <v>5143</v>
          </cell>
          <cell r="CP34">
            <v>169.29999999981374</v>
          </cell>
          <cell r="CQ34">
            <v>1282.0999999999767</v>
          </cell>
          <cell r="CR34">
            <v>1468.0399999991059</v>
          </cell>
          <cell r="CS34">
            <v>0</v>
          </cell>
          <cell r="CT34">
            <v>83.799999999813735</v>
          </cell>
          <cell r="CU34">
            <v>103</v>
          </cell>
          <cell r="CV34">
            <v>93.5</v>
          </cell>
          <cell r="CW34">
            <v>16</v>
          </cell>
          <cell r="CX34">
            <v>97.399999999906868</v>
          </cell>
          <cell r="CY34">
            <v>462</v>
          </cell>
          <cell r="CZ34">
            <v>241.70000000018626</v>
          </cell>
          <cell r="DA34">
            <v>174</v>
          </cell>
          <cell r="DB34">
            <v>171.5</v>
          </cell>
          <cell r="DC34">
            <v>8</v>
          </cell>
          <cell r="DD34">
            <v>17.139999999897555</v>
          </cell>
          <cell r="DE34">
            <v>3423.1500000059605</v>
          </cell>
          <cell r="DF34">
            <v>0</v>
          </cell>
          <cell r="DG34">
            <v>103.5</v>
          </cell>
          <cell r="DH34">
            <v>165.29999999981374</v>
          </cell>
          <cell r="DI34">
            <v>168</v>
          </cell>
          <cell r="DJ34">
            <v>50.25</v>
          </cell>
          <cell r="DK34">
            <v>329.19999999995343</v>
          </cell>
          <cell r="DL34">
            <v>810</v>
          </cell>
          <cell r="DM34">
            <v>619</v>
          </cell>
          <cell r="DN34">
            <v>366.5</v>
          </cell>
          <cell r="DO34">
            <v>275</v>
          </cell>
          <cell r="DP34">
            <v>44.400000000372529</v>
          </cell>
          <cell r="DQ34">
            <v>492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3688.7000000001863</v>
          </cell>
          <cell r="G35">
            <v>723.1999999997206</v>
          </cell>
          <cell r="H35">
            <v>0</v>
          </cell>
          <cell r="I35">
            <v>4298.3000000002794</v>
          </cell>
          <cell r="J35">
            <v>1344.8999999999069</v>
          </cell>
          <cell r="K35">
            <v>297.66000000014901</v>
          </cell>
          <cell r="L35">
            <v>0</v>
          </cell>
          <cell r="M35">
            <v>79.5</v>
          </cell>
          <cell r="N35">
            <v>-3394.5</v>
          </cell>
          <cell r="O35">
            <v>1472.1000000000931</v>
          </cell>
          <cell r="P35">
            <v>5933.5</v>
          </cell>
          <cell r="Q35">
            <v>3754.6000000000931</v>
          </cell>
          <cell r="R35">
            <v>33741.879999995232</v>
          </cell>
          <cell r="S35">
            <v>7021.8999999994412</v>
          </cell>
          <cell r="T35">
            <v>14126.600000000093</v>
          </cell>
          <cell r="U35">
            <v>3374.8999999999069</v>
          </cell>
          <cell r="V35">
            <v>1488.7999999998137</v>
          </cell>
          <cell r="W35">
            <v>1114.7000000001863</v>
          </cell>
          <cell r="X35">
            <v>117.74000000022352</v>
          </cell>
          <cell r="Y35">
            <v>196.33999999985099</v>
          </cell>
          <cell r="Z35">
            <v>-7437.5999999996275</v>
          </cell>
          <cell r="AA35">
            <v>506.5</v>
          </cell>
          <cell r="AB35">
            <v>1563</v>
          </cell>
          <cell r="AC35">
            <v>5477.4000000003725</v>
          </cell>
          <cell r="AD35">
            <v>6191.6000000005588</v>
          </cell>
          <cell r="AE35">
            <v>51620.79999999702</v>
          </cell>
          <cell r="AF35">
            <v>19035.400000000373</v>
          </cell>
          <cell r="AG35">
            <v>9591.1000000000931</v>
          </cell>
          <cell r="AH35">
            <v>5689.7999999998137</v>
          </cell>
          <cell r="AI35">
            <v>3954.1000000000931</v>
          </cell>
          <cell r="AJ35">
            <v>4480.8999999994412</v>
          </cell>
          <cell r="AK35">
            <v>528</v>
          </cell>
          <cell r="AL35">
            <v>203.79999999981374</v>
          </cell>
          <cell r="AM35">
            <v>0</v>
          </cell>
          <cell r="AN35">
            <v>877.20000000018626</v>
          </cell>
          <cell r="AO35">
            <v>222.60000000009313</v>
          </cell>
          <cell r="AP35">
            <v>2030.4000000003725</v>
          </cell>
          <cell r="AQ35">
            <v>5007.5</v>
          </cell>
          <cell r="AR35">
            <v>32939.15000000596</v>
          </cell>
          <cell r="AS35">
            <v>5774.2999999998137</v>
          </cell>
          <cell r="AT35">
            <v>3111.7999999998137</v>
          </cell>
          <cell r="AU35">
            <v>3058.6000000005588</v>
          </cell>
          <cell r="AV35">
            <v>2240.1000000005588</v>
          </cell>
          <cell r="AW35">
            <v>210.29999999981374</v>
          </cell>
          <cell r="AX35">
            <v>1035.6499999999069</v>
          </cell>
          <cell r="AY35">
            <v>43.700000000186265</v>
          </cell>
          <cell r="AZ35">
            <v>498.79999999981374</v>
          </cell>
          <cell r="BA35">
            <v>2964.2000000001863</v>
          </cell>
          <cell r="BB35">
            <v>2518.5</v>
          </cell>
          <cell r="BC35">
            <v>10161.5</v>
          </cell>
          <cell r="BD35">
            <v>1321.6999999997206</v>
          </cell>
          <cell r="BE35">
            <v>68596.70000000298</v>
          </cell>
          <cell r="BF35">
            <v>13422.600000000559</v>
          </cell>
          <cell r="BG35">
            <v>3119.3999999999069</v>
          </cell>
          <cell r="BH35">
            <v>8487.8000000002794</v>
          </cell>
          <cell r="BI35">
            <v>4405.6000000000931</v>
          </cell>
          <cell r="BJ35">
            <v>149.5</v>
          </cell>
          <cell r="BK35">
            <v>2040.0600000000559</v>
          </cell>
          <cell r="BL35">
            <v>3385.0400000000373</v>
          </cell>
          <cell r="BM35">
            <v>0</v>
          </cell>
          <cell r="BN35">
            <v>1053.5</v>
          </cell>
          <cell r="BO35">
            <v>5036.2000000001863</v>
          </cell>
          <cell r="BP35">
            <v>5971.6999999997206</v>
          </cell>
          <cell r="BQ35">
            <v>21525.300000000279</v>
          </cell>
          <cell r="BR35">
            <v>131631.35999999195</v>
          </cell>
          <cell r="BS35">
            <v>32583.599999999627</v>
          </cell>
          <cell r="BT35">
            <v>17557.099999999627</v>
          </cell>
          <cell r="BU35">
            <v>2010.7999999998137</v>
          </cell>
          <cell r="BV35">
            <v>3744.5</v>
          </cell>
          <cell r="BW35">
            <v>4304.6000000000931</v>
          </cell>
          <cell r="BX35">
            <v>1506.2499999995343</v>
          </cell>
          <cell r="BY35">
            <v>-15434.290000000037</v>
          </cell>
          <cell r="BZ35">
            <v>1007.1000000005588</v>
          </cell>
          <cell r="CA35">
            <v>8454</v>
          </cell>
          <cell r="CB35">
            <v>12942.800000000279</v>
          </cell>
          <cell r="CC35">
            <v>23930.899999999907</v>
          </cell>
          <cell r="CD35">
            <v>39024</v>
          </cell>
          <cell r="CE35">
            <v>182596.47999999672</v>
          </cell>
          <cell r="CF35">
            <v>56862.899999999907</v>
          </cell>
          <cell r="CG35">
            <v>23593.700000000186</v>
          </cell>
          <cell r="CH35">
            <v>15074.700000000186</v>
          </cell>
          <cell r="CI35">
            <v>2838.5999999996275</v>
          </cell>
          <cell r="CJ35">
            <v>2434.0999999996275</v>
          </cell>
          <cell r="CK35">
            <v>6905</v>
          </cell>
          <cell r="CL35">
            <v>5551.5400000000373</v>
          </cell>
          <cell r="CM35">
            <v>1789.2000000001863</v>
          </cell>
          <cell r="CN35">
            <v>4946.2000000001863</v>
          </cell>
          <cell r="CO35">
            <v>6855.7000000001863</v>
          </cell>
          <cell r="CP35">
            <v>24287.899999999907</v>
          </cell>
          <cell r="CQ35">
            <v>31456.939999999944</v>
          </cell>
          <cell r="CR35">
            <v>2501.3599999919534</v>
          </cell>
          <cell r="CS35">
            <v>326.81000000005588</v>
          </cell>
          <cell r="CT35">
            <v>176.68999999994412</v>
          </cell>
          <cell r="CU35">
            <v>41.100000000093132</v>
          </cell>
          <cell r="CV35">
            <v>104.20000000018626</v>
          </cell>
          <cell r="CW35">
            <v>45.799999999813735</v>
          </cell>
          <cell r="CX35">
            <v>151.5</v>
          </cell>
          <cell r="CY35">
            <v>171.20000000018626</v>
          </cell>
          <cell r="CZ35">
            <v>441.29999999888241</v>
          </cell>
          <cell r="DA35">
            <v>259.29999999981374</v>
          </cell>
          <cell r="DB35">
            <v>216.29999999981374</v>
          </cell>
          <cell r="DC35">
            <v>341.79999999981374</v>
          </cell>
          <cell r="DD35">
            <v>225.35999999986961</v>
          </cell>
          <cell r="DE35">
            <v>3248.8799999952316</v>
          </cell>
          <cell r="DF35">
            <v>238.08000000007451</v>
          </cell>
          <cell r="DG35">
            <v>365.09999999962747</v>
          </cell>
          <cell r="DH35">
            <v>189.70000000018626</v>
          </cell>
          <cell r="DI35">
            <v>234</v>
          </cell>
          <cell r="DJ35">
            <v>161.89999999944121</v>
          </cell>
          <cell r="DK35">
            <v>119.14000000013039</v>
          </cell>
          <cell r="DL35">
            <v>250.3000000002794</v>
          </cell>
          <cell r="DM35">
            <v>606.79999999888241</v>
          </cell>
          <cell r="DN35">
            <v>603.70000000018626</v>
          </cell>
          <cell r="DO35">
            <v>263.39999999990687</v>
          </cell>
          <cell r="DP35">
            <v>204.35999999986961</v>
          </cell>
          <cell r="DQ35">
            <v>12.399999999906868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4.75</v>
          </cell>
          <cell r="P36">
            <v>0</v>
          </cell>
          <cell r="Q36">
            <v>528.55999999999767</v>
          </cell>
          <cell r="R36">
            <v>3406.5900000007823</v>
          </cell>
          <cell r="S36">
            <v>142.55999999999767</v>
          </cell>
          <cell r="T36">
            <v>0</v>
          </cell>
          <cell r="U36">
            <v>788.30999999999767</v>
          </cell>
          <cell r="V36">
            <v>330.56999999994878</v>
          </cell>
          <cell r="W36">
            <v>51.5</v>
          </cell>
          <cell r="X36">
            <v>0</v>
          </cell>
          <cell r="Y36">
            <v>799.40000000002328</v>
          </cell>
          <cell r="Z36">
            <v>-501.40000000002328</v>
          </cell>
          <cell r="AA36">
            <v>654.18000000005122</v>
          </cell>
          <cell r="AB36">
            <v>593.27999999996973</v>
          </cell>
          <cell r="AC36">
            <v>0</v>
          </cell>
          <cell r="AD36">
            <v>548.19000000000233</v>
          </cell>
          <cell r="AE36">
            <v>6390.160000000149</v>
          </cell>
          <cell r="AF36">
            <v>2227.9799999999814</v>
          </cell>
          <cell r="AG36">
            <v>0</v>
          </cell>
          <cell r="AH36">
            <v>558.65000000002328</v>
          </cell>
          <cell r="AI36">
            <v>0</v>
          </cell>
          <cell r="AJ36">
            <v>0</v>
          </cell>
          <cell r="AK36">
            <v>120.29999999998836</v>
          </cell>
          <cell r="AL36">
            <v>1672.3300000000163</v>
          </cell>
          <cell r="AM36">
            <v>22</v>
          </cell>
          <cell r="AN36">
            <v>511.03000000002794</v>
          </cell>
          <cell r="AO36">
            <v>0</v>
          </cell>
          <cell r="AP36">
            <v>0</v>
          </cell>
          <cell r="AQ36">
            <v>1277.8699999999953</v>
          </cell>
          <cell r="AR36">
            <v>7232.0799999991432</v>
          </cell>
          <cell r="AS36">
            <v>457.04000000003725</v>
          </cell>
          <cell r="AT36">
            <v>549.52999999996973</v>
          </cell>
          <cell r="AU36">
            <v>366.97999999998137</v>
          </cell>
          <cell r="AV36">
            <v>18.809999999997672</v>
          </cell>
          <cell r="AW36">
            <v>0</v>
          </cell>
          <cell r="AX36">
            <v>91.869999999995343</v>
          </cell>
          <cell r="AY36">
            <v>41.5</v>
          </cell>
          <cell r="AZ36">
            <v>0</v>
          </cell>
          <cell r="BA36">
            <v>709.18999999994412</v>
          </cell>
          <cell r="BB36">
            <v>1704.359999999986</v>
          </cell>
          <cell r="BC36">
            <v>596.29999999998836</v>
          </cell>
          <cell r="BD36">
            <v>2696.5</v>
          </cell>
          <cell r="BE36">
            <v>5531.4599999999627</v>
          </cell>
          <cell r="BF36">
            <v>0</v>
          </cell>
          <cell r="BG36">
            <v>93.569999999948777</v>
          </cell>
          <cell r="BH36">
            <v>0</v>
          </cell>
          <cell r="BI36">
            <v>0</v>
          </cell>
          <cell r="BJ36">
            <v>61.059999999997672</v>
          </cell>
          <cell r="BK36">
            <v>152.20000000001164</v>
          </cell>
          <cell r="BL36">
            <v>0</v>
          </cell>
          <cell r="BM36">
            <v>0</v>
          </cell>
          <cell r="BN36">
            <v>3050.75</v>
          </cell>
          <cell r="BO36">
            <v>0</v>
          </cell>
          <cell r="BP36">
            <v>1099.6300000000047</v>
          </cell>
          <cell r="BQ36">
            <v>1074.25</v>
          </cell>
          <cell r="BR36">
            <v>5798.2800000002608</v>
          </cell>
          <cell r="BS36">
            <v>1549.0899999999674</v>
          </cell>
          <cell r="BT36">
            <v>696.05999999999767</v>
          </cell>
          <cell r="BU36">
            <v>399.23000000003958</v>
          </cell>
          <cell r="BV36">
            <v>0</v>
          </cell>
          <cell r="BW36">
            <v>13.119999999995343</v>
          </cell>
          <cell r="BX36">
            <v>32.909999999974389</v>
          </cell>
          <cell r="BY36">
            <v>-1853</v>
          </cell>
          <cell r="BZ36">
            <v>0</v>
          </cell>
          <cell r="CA36">
            <v>1495.9000000000233</v>
          </cell>
          <cell r="CB36">
            <v>697.5</v>
          </cell>
          <cell r="CC36">
            <v>1217.5300000000279</v>
          </cell>
          <cell r="CD36">
            <v>1549.9400000000023</v>
          </cell>
          <cell r="CE36">
            <v>15724.69000000041</v>
          </cell>
          <cell r="CF36">
            <v>1692.039999999979</v>
          </cell>
          <cell r="CG36">
            <v>2783.7199999999721</v>
          </cell>
          <cell r="CH36">
            <v>897.9199999999837</v>
          </cell>
          <cell r="CI36">
            <v>0</v>
          </cell>
          <cell r="CJ36">
            <v>0</v>
          </cell>
          <cell r="CK36">
            <v>163.11999999999534</v>
          </cell>
          <cell r="CL36">
            <v>2310.2599999999511</v>
          </cell>
          <cell r="CM36">
            <v>853.28000000002794</v>
          </cell>
          <cell r="CN36">
            <v>245.26000000000931</v>
          </cell>
          <cell r="CO36">
            <v>818.5</v>
          </cell>
          <cell r="CP36">
            <v>3198.859999999986</v>
          </cell>
          <cell r="CQ36">
            <v>2761.7300000000396</v>
          </cell>
          <cell r="CR36">
            <v>254.15000000130385</v>
          </cell>
          <cell r="CS36">
            <v>19.630000000004657</v>
          </cell>
          <cell r="CT36">
            <v>37.410000000032596</v>
          </cell>
          <cell r="CU36">
            <v>0</v>
          </cell>
          <cell r="CV36">
            <v>0</v>
          </cell>
          <cell r="CW36">
            <v>0</v>
          </cell>
          <cell r="CX36">
            <v>25.279999999969732</v>
          </cell>
          <cell r="CY36">
            <v>59.5</v>
          </cell>
          <cell r="CZ36">
            <v>22.730000000039581</v>
          </cell>
          <cell r="DA36">
            <v>53.659999999974389</v>
          </cell>
          <cell r="DB36">
            <v>0</v>
          </cell>
          <cell r="DC36">
            <v>14.799999999988358</v>
          </cell>
          <cell r="DD36">
            <v>21.14000000001397</v>
          </cell>
          <cell r="DE36">
            <v>441.09999999916181</v>
          </cell>
          <cell r="DF36">
            <v>13.439999999973224</v>
          </cell>
          <cell r="DG36">
            <v>58.400000000023283</v>
          </cell>
          <cell r="DH36">
            <v>36.240000000048894</v>
          </cell>
          <cell r="DI36">
            <v>22.099999999976717</v>
          </cell>
          <cell r="DJ36">
            <v>10.059999999997672</v>
          </cell>
          <cell r="DK36">
            <v>8.2400000000488944</v>
          </cell>
          <cell r="DL36">
            <v>26.75</v>
          </cell>
          <cell r="DM36">
            <v>168.65000000002328</v>
          </cell>
          <cell r="DN36">
            <v>28.539999999979045</v>
          </cell>
          <cell r="DO36">
            <v>57.629999999946449</v>
          </cell>
          <cell r="DP36">
            <v>0</v>
          </cell>
          <cell r="DQ36">
            <v>11.049999999988358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-101.20767999999225</v>
          </cell>
          <cell r="G38">
            <v>-98.976320000016131</v>
          </cell>
          <cell r="H38">
            <v>-69.008000000030734</v>
          </cell>
          <cell r="I38">
            <v>-16.82640000001993</v>
          </cell>
          <cell r="J38">
            <v>-222.32735999999568</v>
          </cell>
          <cell r="K38">
            <v>-229.95980000006966</v>
          </cell>
          <cell r="L38">
            <v>-29.863399999914691</v>
          </cell>
          <cell r="M38">
            <v>-268.46267000003718</v>
          </cell>
          <cell r="N38">
            <v>-69.632849999936298</v>
          </cell>
          <cell r="O38">
            <v>0</v>
          </cell>
          <cell r="P38">
            <v>0</v>
          </cell>
          <cell r="Q38">
            <v>0</v>
          </cell>
          <cell r="R38">
            <v>-1310.7467599995434</v>
          </cell>
          <cell r="S38">
            <v>-5.3102400001371279</v>
          </cell>
          <cell r="T38">
            <v>-366.10080000001471</v>
          </cell>
          <cell r="U38">
            <v>-0.21840000007068738</v>
          </cell>
          <cell r="V38">
            <v>0</v>
          </cell>
          <cell r="W38">
            <v>-110.76000000000931</v>
          </cell>
          <cell r="X38">
            <v>-371.14708000002429</v>
          </cell>
          <cell r="Y38">
            <v>-177.69739999994636</v>
          </cell>
          <cell r="Z38">
            <v>152.54023999976926</v>
          </cell>
          <cell r="AA38">
            <v>-187.84132000012323</v>
          </cell>
          <cell r="AB38">
            <v>0</v>
          </cell>
          <cell r="AC38">
            <v>-222.42168000008678</v>
          </cell>
          <cell r="AD38">
            <v>-21.790080000064336</v>
          </cell>
          <cell r="AE38">
            <v>-1551.3777400013059</v>
          </cell>
          <cell r="AF38">
            <v>-73.027200000011362</v>
          </cell>
          <cell r="AG38">
            <v>-129.71199999999953</v>
          </cell>
          <cell r="AH38">
            <v>-383.52000000001863</v>
          </cell>
          <cell r="AI38">
            <v>-184.74560000002384</v>
          </cell>
          <cell r="AJ38">
            <v>0</v>
          </cell>
          <cell r="AK38">
            <v>-305.98268999997526</v>
          </cell>
          <cell r="AL38">
            <v>-35.951239999849349</v>
          </cell>
          <cell r="AM38">
            <v>-51.51952000008896</v>
          </cell>
          <cell r="AN38">
            <v>-349.48588999989443</v>
          </cell>
          <cell r="AO38">
            <v>-0.37760000000707805</v>
          </cell>
          <cell r="AP38">
            <v>-37.001600000075996</v>
          </cell>
          <cell r="AQ38">
            <v>-5.4400000022724271E-2</v>
          </cell>
          <cell r="AR38">
            <v>-1370.5799799989909</v>
          </cell>
          <cell r="AS38">
            <v>0</v>
          </cell>
          <cell r="AT38">
            <v>-32.193199999979697</v>
          </cell>
          <cell r="AU38">
            <v>-0.70192000002134591</v>
          </cell>
          <cell r="AV38">
            <v>0</v>
          </cell>
          <cell r="AW38">
            <v>-138.35039999999572</v>
          </cell>
          <cell r="AX38">
            <v>-53.209999999962747</v>
          </cell>
          <cell r="AY38">
            <v>-237.80488000018522</v>
          </cell>
          <cell r="AZ38">
            <v>-385.64730000006966</v>
          </cell>
          <cell r="BA38">
            <v>-324.05515999998897</v>
          </cell>
          <cell r="BB38">
            <v>-78.385440000100061</v>
          </cell>
          <cell r="BC38">
            <v>-11.273359999875538</v>
          </cell>
          <cell r="BD38">
            <v>-108.95831999997608</v>
          </cell>
          <cell r="BE38">
            <v>-2141.615579996258</v>
          </cell>
          <cell r="BF38">
            <v>0</v>
          </cell>
          <cell r="BG38">
            <v>-304.26479999994626</v>
          </cell>
          <cell r="BH38">
            <v>0</v>
          </cell>
          <cell r="BI38">
            <v>-37.732800000056159</v>
          </cell>
          <cell r="BJ38">
            <v>-31.987200000090525</v>
          </cell>
          <cell r="BK38">
            <v>-832.85375999985263</v>
          </cell>
          <cell r="BL38">
            <v>-254.94461999996565</v>
          </cell>
          <cell r="BM38">
            <v>-127.56539999996312</v>
          </cell>
          <cell r="BN38">
            <v>-502.23659999994561</v>
          </cell>
          <cell r="BO38">
            <v>0</v>
          </cell>
          <cell r="BP38">
            <v>-11.222400000086054</v>
          </cell>
          <cell r="BQ38">
            <v>-38.807999999960884</v>
          </cell>
          <cell r="BR38">
            <v>1631.5747199971229</v>
          </cell>
          <cell r="BS38">
            <v>-151.28088000009302</v>
          </cell>
          <cell r="BT38">
            <v>-126.77776000008453</v>
          </cell>
          <cell r="BU38">
            <v>-1.3931999999913387</v>
          </cell>
          <cell r="BV38">
            <v>-38.424799999978859</v>
          </cell>
          <cell r="BW38">
            <v>0</v>
          </cell>
          <cell r="BX38">
            <v>-396.24760000035167</v>
          </cell>
          <cell r="BY38">
            <v>5069.455719999969</v>
          </cell>
          <cell r="BZ38">
            <v>-1221.0506000001915</v>
          </cell>
          <cell r="CA38">
            <v>-768.1492000001017</v>
          </cell>
          <cell r="CB38">
            <v>-375.77184000005946</v>
          </cell>
          <cell r="CC38">
            <v>-162.98720000009052</v>
          </cell>
          <cell r="CD38">
            <v>-195.7979200000409</v>
          </cell>
          <cell r="CE38">
            <v>-2302.4471499975771</v>
          </cell>
          <cell r="CF38">
            <v>-32.860770000028424</v>
          </cell>
          <cell r="CG38">
            <v>-137.24640000006184</v>
          </cell>
          <cell r="CH38">
            <v>-200.39810000004945</v>
          </cell>
          <cell r="CI38">
            <v>0</v>
          </cell>
          <cell r="CJ38">
            <v>-122.87930000014603</v>
          </cell>
          <cell r="CK38">
            <v>-86.676399999996647</v>
          </cell>
          <cell r="CL38">
            <v>-361.03484000009485</v>
          </cell>
          <cell r="CM38">
            <v>0</v>
          </cell>
          <cell r="CN38">
            <v>-295.77141999988817</v>
          </cell>
          <cell r="CO38">
            <v>-278.0228000000352</v>
          </cell>
          <cell r="CP38">
            <v>-314.89011999999639</v>
          </cell>
          <cell r="CQ38">
            <v>-472.66700000001583</v>
          </cell>
          <cell r="CR38">
            <v>-27.287360003218055</v>
          </cell>
          <cell r="CS38">
            <v>-2.3819600000279024</v>
          </cell>
          <cell r="CT38">
            <v>-2.4435000001103617</v>
          </cell>
          <cell r="CU38">
            <v>-2.0634000000427477</v>
          </cell>
          <cell r="CV38">
            <v>-2.60640000004787</v>
          </cell>
          <cell r="CW38">
            <v>-6.5160000114701688E-2</v>
          </cell>
          <cell r="CX38">
            <v>-6.6819700000341982</v>
          </cell>
          <cell r="CY38">
            <v>0</v>
          </cell>
          <cell r="CZ38">
            <v>-3.9594300000462681</v>
          </cell>
          <cell r="DA38">
            <v>-3.3858999998774379</v>
          </cell>
          <cell r="DB38">
            <v>-0.61540000000968575</v>
          </cell>
          <cell r="DC38">
            <v>-1.0498000000370666</v>
          </cell>
          <cell r="DD38">
            <v>-2.0344399999594316</v>
          </cell>
          <cell r="DE38">
            <v>-63.046099999919534</v>
          </cell>
          <cell r="DF38">
            <v>-2.8381499999668449</v>
          </cell>
          <cell r="DG38">
            <v>-3.2499599999282509</v>
          </cell>
          <cell r="DH38">
            <v>-7.390320000005886</v>
          </cell>
          <cell r="DI38">
            <v>-1.4468999999808148</v>
          </cell>
          <cell r="DJ38">
            <v>-2.9679999919608235E-2</v>
          </cell>
          <cell r="DK38">
            <v>-20.319939999841154</v>
          </cell>
          <cell r="DL38">
            <v>0</v>
          </cell>
          <cell r="DM38">
            <v>-7.799000000115484</v>
          </cell>
          <cell r="DN38">
            <v>-13.683699999935925</v>
          </cell>
          <cell r="DO38">
            <v>-0.65295999997761101</v>
          </cell>
          <cell r="DP38">
            <v>-2.2593900000210851</v>
          </cell>
          <cell r="DQ38">
            <v>-3.3760999998776242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57772.403000000864</v>
          </cell>
          <cell r="G39">
            <v>152068.15700000012</v>
          </cell>
          <cell r="H39">
            <v>320625.1950000003</v>
          </cell>
          <cell r="I39">
            <v>360971.5064000003</v>
          </cell>
          <cell r="J39">
            <v>409286.96899999958</v>
          </cell>
          <cell r="K39">
            <v>443986.13900000043</v>
          </cell>
          <cell r="L39">
            <v>352860.84769999934</v>
          </cell>
          <cell r="M39">
            <v>427164.91460000072</v>
          </cell>
          <cell r="N39">
            <v>473960.63860999793</v>
          </cell>
          <cell r="O39">
            <v>323246.43699999992</v>
          </cell>
          <cell r="P39">
            <v>132128.99699999951</v>
          </cell>
          <cell r="Q39">
            <v>44526.927500000224</v>
          </cell>
          <cell r="R39">
            <v>3184474.4261600077</v>
          </cell>
          <cell r="S39">
            <v>17130.628100000322</v>
          </cell>
          <cell r="T39">
            <v>79364.113999999827</v>
          </cell>
          <cell r="U39">
            <v>288132.1409</v>
          </cell>
          <cell r="V39">
            <v>360556.76870000083</v>
          </cell>
          <cell r="W39">
            <v>418058.64999999944</v>
          </cell>
          <cell r="X39">
            <v>439785.47399999946</v>
          </cell>
          <cell r="Y39">
            <v>227802.26587999985</v>
          </cell>
          <cell r="Z39">
            <v>440916.24599999934</v>
          </cell>
          <cell r="AA39">
            <v>518768.26394999959</v>
          </cell>
          <cell r="AB39">
            <v>316373.69040000066</v>
          </cell>
          <cell r="AC39">
            <v>52041.260830000043</v>
          </cell>
          <cell r="AD39">
            <v>25544.923400000203</v>
          </cell>
          <cell r="AE39">
            <v>3271227.213849999</v>
          </cell>
          <cell r="AF39">
            <v>24913.316700000316</v>
          </cell>
          <cell r="AG39">
            <v>118770.03600000008</v>
          </cell>
          <cell r="AH39">
            <v>287298.79253000021</v>
          </cell>
          <cell r="AI39">
            <v>366379.3571999995</v>
          </cell>
          <cell r="AJ39">
            <v>394343.60539999977</v>
          </cell>
          <cell r="AK39">
            <v>437106.35130000021</v>
          </cell>
          <cell r="AL39">
            <v>328663.4219800001</v>
          </cell>
          <cell r="AM39">
            <v>388006.86174000055</v>
          </cell>
          <cell r="AN39">
            <v>512457.32200000063</v>
          </cell>
          <cell r="AO39">
            <v>288309.875</v>
          </cell>
          <cell r="AP39">
            <v>109055.11799999978</v>
          </cell>
          <cell r="AQ39">
            <v>15923.155999999959</v>
          </cell>
          <cell r="AR39">
            <v>3573609.9595200121</v>
          </cell>
          <cell r="AS39">
            <v>50028.725000000093</v>
          </cell>
          <cell r="AT39">
            <v>140952.64900000021</v>
          </cell>
          <cell r="AU39">
            <v>311584.11841999926</v>
          </cell>
          <cell r="AV39">
            <v>430347.29499999993</v>
          </cell>
          <cell r="AW39">
            <v>499482.39100000169</v>
          </cell>
          <cell r="AX39">
            <v>450612.78040000051</v>
          </cell>
          <cell r="AY39">
            <v>317402.8984000003</v>
          </cell>
          <cell r="AZ39">
            <v>385483.30060000019</v>
          </cell>
          <cell r="BA39">
            <v>562879.28970000148</v>
          </cell>
          <cell r="BB39">
            <v>306263.71699999925</v>
          </cell>
          <cell r="BC39">
            <v>102149.71600000001</v>
          </cell>
          <cell r="BD39">
            <v>16423.078999999911</v>
          </cell>
          <cell r="BE39">
            <v>3585025.98602999</v>
          </cell>
          <cell r="BF39">
            <v>51540.138999999966</v>
          </cell>
          <cell r="BG39">
            <v>155023.26499999966</v>
          </cell>
          <cell r="BH39">
            <v>319851.40719999932</v>
          </cell>
          <cell r="BI39">
            <v>447679.61500000115</v>
          </cell>
          <cell r="BJ39">
            <v>515192.40199999884</v>
          </cell>
          <cell r="BK39">
            <v>444480.8645299999</v>
          </cell>
          <cell r="BL39">
            <v>327912.5290000001</v>
          </cell>
          <cell r="BM39">
            <v>407668.94929999951</v>
          </cell>
          <cell r="BN39">
            <v>521267.83499999996</v>
          </cell>
          <cell r="BO39">
            <v>294748.72999999952</v>
          </cell>
          <cell r="BP39">
            <v>90228.699000000022</v>
          </cell>
          <cell r="BQ39">
            <v>9431.5509999999776</v>
          </cell>
          <cell r="BR39">
            <v>3141882.0240600035</v>
          </cell>
          <cell r="BS39">
            <v>16599.474360000342</v>
          </cell>
          <cell r="BT39">
            <v>117758.19000000018</v>
          </cell>
          <cell r="BU39">
            <v>296187.76549999975</v>
          </cell>
          <cell r="BV39">
            <v>439868.67870000005</v>
          </cell>
          <cell r="BW39">
            <v>465736.99500000011</v>
          </cell>
          <cell r="BX39">
            <v>514535.42590000108</v>
          </cell>
          <cell r="BY39">
            <v>248082.02469999995</v>
          </cell>
          <cell r="BZ39">
            <v>319055.14000000013</v>
          </cell>
          <cell r="CA39">
            <v>445466.48490000144</v>
          </cell>
          <cell r="CB39">
            <v>220937.36599999992</v>
          </cell>
          <cell r="CC39">
            <v>57654.478999999817</v>
          </cell>
          <cell r="CD39">
            <v>0</v>
          </cell>
          <cell r="CE39">
            <v>2866647.3789499998</v>
          </cell>
          <cell r="CF39">
            <v>11362.791999999899</v>
          </cell>
          <cell r="CG39">
            <v>75390.06799999997</v>
          </cell>
          <cell r="CH39">
            <v>281973.29675000068</v>
          </cell>
          <cell r="CI39">
            <v>415591.19680000097</v>
          </cell>
          <cell r="CJ39">
            <v>527823.82899999991</v>
          </cell>
          <cell r="CK39">
            <v>458212.79800000042</v>
          </cell>
          <cell r="CL39">
            <v>196006.49399999995</v>
          </cell>
          <cell r="CM39">
            <v>289050.36799999978</v>
          </cell>
          <cell r="CN39">
            <v>383319.58769999957</v>
          </cell>
          <cell r="CO39">
            <v>198127.19499999983</v>
          </cell>
          <cell r="CP39">
            <v>29789.753700000234</v>
          </cell>
          <cell r="CQ39">
            <v>0</v>
          </cell>
          <cell r="CR39">
            <v>6636.0372599978</v>
          </cell>
          <cell r="CS39">
            <v>0</v>
          </cell>
          <cell r="CT39">
            <v>32.594900000025518</v>
          </cell>
          <cell r="CU39">
            <v>962.60499999998137</v>
          </cell>
          <cell r="CV39">
            <v>1768.3899999996647</v>
          </cell>
          <cell r="CW39">
            <v>2107.0809999993071</v>
          </cell>
          <cell r="CX39">
            <v>532.05979999992996</v>
          </cell>
          <cell r="CY39">
            <v>79.089159999741241</v>
          </cell>
          <cell r="CZ39">
            <v>160.44000000000233</v>
          </cell>
          <cell r="DA39">
            <v>673.55590000003576</v>
          </cell>
          <cell r="DB39">
            <v>320.2214999999851</v>
          </cell>
          <cell r="DC39">
            <v>0</v>
          </cell>
          <cell r="DD39">
            <v>0</v>
          </cell>
          <cell r="DE39">
            <v>1042.3896000003442</v>
          </cell>
          <cell r="DF39">
            <v>0</v>
          </cell>
          <cell r="DG39">
            <v>0</v>
          </cell>
          <cell r="DH39">
            <v>179.35800000000745</v>
          </cell>
          <cell r="DI39">
            <v>245.27280000015162</v>
          </cell>
          <cell r="DJ39">
            <v>455.9655999999959</v>
          </cell>
          <cell r="DK39">
            <v>161.79320000007283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69567.89532000199</v>
          </cell>
          <cell r="G41">
            <v>155732.38068000041</v>
          </cell>
          <cell r="H41">
            <v>323101.98699999973</v>
          </cell>
          <cell r="I41">
            <v>368386.98000000045</v>
          </cell>
          <cell r="J41">
            <v>414105.29164000042</v>
          </cell>
          <cell r="K41">
            <v>447767.23919999786</v>
          </cell>
          <cell r="L41">
            <v>354388.98430000246</v>
          </cell>
          <cell r="M41">
            <v>429829.55193000659</v>
          </cell>
          <cell r="N41">
            <v>472293.50575999916</v>
          </cell>
          <cell r="O41">
            <v>326494.08700000122</v>
          </cell>
          <cell r="P41">
            <v>138217.69700000063</v>
          </cell>
          <cell r="Q41">
            <v>49442.487500000745</v>
          </cell>
          <cell r="R41">
            <v>3298244.3894000053</v>
          </cell>
          <cell r="S41">
            <v>28049.677860002965</v>
          </cell>
          <cell r="T41">
            <v>102005.51319999993</v>
          </cell>
          <cell r="U41">
            <v>305939.73250000179</v>
          </cell>
          <cell r="V41">
            <v>368166.43870000541</v>
          </cell>
          <cell r="W41">
            <v>426537.52999999933</v>
          </cell>
          <cell r="X41">
            <v>443019.16691999882</v>
          </cell>
          <cell r="Y41">
            <v>245176.10847999901</v>
          </cell>
          <cell r="Z41">
            <v>430152.48623999953</v>
          </cell>
          <cell r="AA41">
            <v>522689.80262999982</v>
          </cell>
          <cell r="AB41">
            <v>325846.97040000185</v>
          </cell>
          <cell r="AC41">
            <v>55162.639150001109</v>
          </cell>
          <cell r="AD41">
            <v>45498.323320001364</v>
          </cell>
          <cell r="AE41">
            <v>3439494.0361100435</v>
          </cell>
          <cell r="AF41">
            <v>56995.969499999657</v>
          </cell>
          <cell r="AG41">
            <v>137081.62399999984</v>
          </cell>
          <cell r="AH41">
            <v>315574.72253000364</v>
          </cell>
          <cell r="AI41">
            <v>380185.51160000265</v>
          </cell>
          <cell r="AJ41">
            <v>404034.90539999865</v>
          </cell>
          <cell r="AK41">
            <v>442112.16861000098</v>
          </cell>
          <cell r="AL41">
            <v>344324.40074000135</v>
          </cell>
          <cell r="AM41">
            <v>397859.94222000241</v>
          </cell>
          <cell r="AN41">
            <v>518041.96610999852</v>
          </cell>
          <cell r="AO41">
            <v>290032.99739999697</v>
          </cell>
          <cell r="AP41">
            <v>124220.51640000008</v>
          </cell>
          <cell r="AQ41">
            <v>29029.311600001529</v>
          </cell>
          <cell r="AR41">
            <v>3698637.599540025</v>
          </cell>
          <cell r="AS41">
            <v>63309.064999999478</v>
          </cell>
          <cell r="AT41">
            <v>152447.28580000252</v>
          </cell>
          <cell r="AU41">
            <v>328972.59650000185</v>
          </cell>
          <cell r="AV41">
            <v>437594.70500000194</v>
          </cell>
          <cell r="AW41">
            <v>502782.23060000315</v>
          </cell>
          <cell r="AX41">
            <v>461451.79040000215</v>
          </cell>
          <cell r="AY41">
            <v>329072.09352000058</v>
          </cell>
          <cell r="AZ41">
            <v>394132.65330000222</v>
          </cell>
          <cell r="BA41">
            <v>556667.42453999817</v>
          </cell>
          <cell r="BB41">
            <v>326842.89155999944</v>
          </cell>
          <cell r="BC41">
            <v>117187.04264000058</v>
          </cell>
          <cell r="BD41">
            <v>28177.820679999888</v>
          </cell>
          <cell r="BE41">
            <v>3770187.9904499948</v>
          </cell>
          <cell r="BF41">
            <v>78020.73900000006</v>
          </cell>
          <cell r="BG41">
            <v>169088.77019999549</v>
          </cell>
          <cell r="BH41">
            <v>336954.00719999894</v>
          </cell>
          <cell r="BI41">
            <v>455473.18219999969</v>
          </cell>
          <cell r="BJ41">
            <v>521810.03480000421</v>
          </cell>
          <cell r="BK41">
            <v>455940.77076999843</v>
          </cell>
          <cell r="BL41">
            <v>352348.32437999919</v>
          </cell>
          <cell r="BM41">
            <v>423256.58389999717</v>
          </cell>
          <cell r="BN41">
            <v>518598.34840000048</v>
          </cell>
          <cell r="BO41">
            <v>315120.13000000268</v>
          </cell>
          <cell r="BP41">
            <v>100233.70659999922</v>
          </cell>
          <cell r="BQ41">
            <v>43343.39300000295</v>
          </cell>
          <cell r="BR41">
            <v>2515604.8087799847</v>
          </cell>
          <cell r="BS41">
            <v>97762.283479999751</v>
          </cell>
          <cell r="BT41">
            <v>164638.27223999985</v>
          </cell>
          <cell r="BU41">
            <v>305945.40229999647</v>
          </cell>
          <cell r="BV41">
            <v>456966.05390000343</v>
          </cell>
          <cell r="BW41">
            <v>473124.87500000373</v>
          </cell>
          <cell r="BX41">
            <v>523880.13830000162</v>
          </cell>
          <cell r="BY41">
            <v>-713529.40957999974</v>
          </cell>
          <cell r="BZ41">
            <v>349169.48939999938</v>
          </cell>
          <cell r="CA41">
            <v>464450.73570000008</v>
          </cell>
          <cell r="CB41">
            <v>249949.19416000322</v>
          </cell>
          <cell r="CC41">
            <v>88718.82179999724</v>
          </cell>
          <cell r="CD41">
            <v>54528.952080000192</v>
          </cell>
          <cell r="CE41">
            <v>2503823.4518000185</v>
          </cell>
          <cell r="CF41">
            <v>112367.88122999854</v>
          </cell>
          <cell r="CG41">
            <v>122167.04160000011</v>
          </cell>
          <cell r="CH41">
            <v>320085.51865000091</v>
          </cell>
          <cell r="CI41">
            <v>433494.79680000246</v>
          </cell>
          <cell r="CJ41">
            <v>535092.0896999985</v>
          </cell>
          <cell r="CK41">
            <v>471615.04160000011</v>
          </cell>
          <cell r="CL41">
            <v>-609529.34084000066</v>
          </cell>
          <cell r="CM41">
            <v>327324.14800000191</v>
          </cell>
          <cell r="CN41">
            <v>401662.27627999708</v>
          </cell>
          <cell r="CO41">
            <v>247881.97220000066</v>
          </cell>
          <cell r="CP41">
            <v>80679.223579999059</v>
          </cell>
          <cell r="CQ41">
            <v>60982.802999997512</v>
          </cell>
          <cell r="CR41">
            <v>14121.999899983406</v>
          </cell>
          <cell r="CS41">
            <v>771.55803999863565</v>
          </cell>
          <cell r="CT41">
            <v>700.1513999979943</v>
          </cell>
          <cell r="CU41">
            <v>1290.6415999978781</v>
          </cell>
          <cell r="CV41">
            <v>2146.4836000017822</v>
          </cell>
          <cell r="CW41">
            <v>2189.515839997679</v>
          </cell>
          <cell r="CX41">
            <v>1032.8578299991786</v>
          </cell>
          <cell r="CY41">
            <v>1307.5891599990427</v>
          </cell>
          <cell r="CZ41">
            <v>1221.5105699971318</v>
          </cell>
          <cell r="DA41">
            <v>1491.9300000034273</v>
          </cell>
          <cell r="DB41">
            <v>957.10609999671578</v>
          </cell>
          <cell r="DC41">
            <v>571.85020000115037</v>
          </cell>
          <cell r="DD41">
            <v>440.8055600002408</v>
          </cell>
          <cell r="DE41">
            <v>12924.873500019312</v>
          </cell>
          <cell r="DF41">
            <v>738.18184999935329</v>
          </cell>
          <cell r="DG41">
            <v>810.15003999881446</v>
          </cell>
          <cell r="DH41">
            <v>988.80767999961972</v>
          </cell>
          <cell r="DI41">
            <v>837.9258999992162</v>
          </cell>
          <cell r="DJ41">
            <v>770.14592000097036</v>
          </cell>
          <cell r="DK41">
            <v>857.75325999967754</v>
          </cell>
          <cell r="DL41">
            <v>1829.8500000014901</v>
          </cell>
          <cell r="DM41">
            <v>2053.6509999986738</v>
          </cell>
          <cell r="DN41">
            <v>1664.2563000023365</v>
          </cell>
          <cell r="DO41">
            <v>1017.3770400024951</v>
          </cell>
          <cell r="DP41">
            <v>681.00061000138521</v>
          </cell>
          <cell r="DQ41">
            <v>675.77389999851584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69567.89532000199</v>
          </cell>
          <cell r="G43">
            <v>155732.38068000041</v>
          </cell>
          <cell r="H43">
            <v>323101.98699999973</v>
          </cell>
          <cell r="I43">
            <v>368386.98000000045</v>
          </cell>
          <cell r="J43">
            <v>414105.29164000042</v>
          </cell>
          <cell r="K43">
            <v>447767.23919999786</v>
          </cell>
          <cell r="L43">
            <v>354388.98430000246</v>
          </cell>
          <cell r="M43">
            <v>429829.55193000659</v>
          </cell>
          <cell r="N43">
            <v>472293.50575999916</v>
          </cell>
          <cell r="O43">
            <v>326494.08700000122</v>
          </cell>
          <cell r="P43">
            <v>138217.69700000063</v>
          </cell>
          <cell r="Q43">
            <v>49442.487500000745</v>
          </cell>
          <cell r="R43">
            <v>3298244.3894000053</v>
          </cell>
          <cell r="S43">
            <v>28049.677860002965</v>
          </cell>
          <cell r="T43">
            <v>102005.51319999993</v>
          </cell>
          <cell r="U43">
            <v>305939.73250000179</v>
          </cell>
          <cell r="V43">
            <v>368166.43870000541</v>
          </cell>
          <cell r="W43">
            <v>426537.52999999933</v>
          </cell>
          <cell r="X43">
            <v>443019.16691999882</v>
          </cell>
          <cell r="Y43">
            <v>245176.10847999901</v>
          </cell>
          <cell r="Z43">
            <v>430152.48623999953</v>
          </cell>
          <cell r="AA43">
            <v>522689.80262999982</v>
          </cell>
          <cell r="AB43">
            <v>325846.97040000185</v>
          </cell>
          <cell r="AC43">
            <v>55162.639150001109</v>
          </cell>
          <cell r="AD43">
            <v>45498.323320001364</v>
          </cell>
          <cell r="AE43">
            <v>3439494.0361100435</v>
          </cell>
          <cell r="AF43">
            <v>56995.969499999657</v>
          </cell>
          <cell r="AG43">
            <v>137081.62399999984</v>
          </cell>
          <cell r="AH43">
            <v>315574.72253000364</v>
          </cell>
          <cell r="AI43">
            <v>380185.51160000265</v>
          </cell>
          <cell r="AJ43">
            <v>404034.90539999865</v>
          </cell>
          <cell r="AK43">
            <v>442112.16861000098</v>
          </cell>
          <cell r="AL43">
            <v>344324.40074000135</v>
          </cell>
          <cell r="AM43">
            <v>397859.94222000241</v>
          </cell>
          <cell r="AN43">
            <v>518041.96610999852</v>
          </cell>
          <cell r="AO43">
            <v>290032.99739999697</v>
          </cell>
          <cell r="AP43">
            <v>124220.51640000008</v>
          </cell>
          <cell r="AQ43">
            <v>29029.311600001529</v>
          </cell>
          <cell r="AR43">
            <v>3698637.599540025</v>
          </cell>
          <cell r="AS43">
            <v>63309.064999999478</v>
          </cell>
          <cell r="AT43">
            <v>152447.28580000252</v>
          </cell>
          <cell r="AU43">
            <v>328972.59650000185</v>
          </cell>
          <cell r="AV43">
            <v>437594.70500000194</v>
          </cell>
          <cell r="AW43">
            <v>502782.23060000315</v>
          </cell>
          <cell r="AX43">
            <v>461451.79040000215</v>
          </cell>
          <cell r="AY43">
            <v>329072.09352000058</v>
          </cell>
          <cell r="AZ43">
            <v>394132.65330000222</v>
          </cell>
          <cell r="BA43">
            <v>556667.42453999817</v>
          </cell>
          <cell r="BB43">
            <v>326842.89155999944</v>
          </cell>
          <cell r="BC43">
            <v>117187.04264000058</v>
          </cell>
          <cell r="BD43">
            <v>28177.820679999888</v>
          </cell>
          <cell r="BE43">
            <v>3770187.9904499948</v>
          </cell>
          <cell r="BF43">
            <v>78020.73900000006</v>
          </cell>
          <cell r="BG43">
            <v>169088.77019999549</v>
          </cell>
          <cell r="BH43">
            <v>336954.00719999894</v>
          </cell>
          <cell r="BI43">
            <v>455473.18219999969</v>
          </cell>
          <cell r="BJ43">
            <v>521810.03480000421</v>
          </cell>
          <cell r="BK43">
            <v>455940.77076999843</v>
          </cell>
          <cell r="BL43">
            <v>352348.32437999919</v>
          </cell>
          <cell r="BM43">
            <v>423256.58389999717</v>
          </cell>
          <cell r="BN43">
            <v>518598.34840000048</v>
          </cell>
          <cell r="BO43">
            <v>315120.13000000268</v>
          </cell>
          <cell r="BP43">
            <v>100233.70659999922</v>
          </cell>
          <cell r="BQ43">
            <v>43343.39300000295</v>
          </cell>
          <cell r="BR43">
            <v>2515604.8087799847</v>
          </cell>
          <cell r="BS43">
            <v>97762.283479999751</v>
          </cell>
          <cell r="BT43">
            <v>164638.27223999985</v>
          </cell>
          <cell r="BU43">
            <v>305945.40229999647</v>
          </cell>
          <cell r="BV43">
            <v>456966.05390000343</v>
          </cell>
          <cell r="BW43">
            <v>473124.87500000373</v>
          </cell>
          <cell r="BX43">
            <v>523880.13830000162</v>
          </cell>
          <cell r="BY43">
            <v>-713529.40957999974</v>
          </cell>
          <cell r="BZ43">
            <v>349169.48939999938</v>
          </cell>
          <cell r="CA43">
            <v>464450.73570000008</v>
          </cell>
          <cell r="CB43">
            <v>249949.19416000322</v>
          </cell>
          <cell r="CC43">
            <v>88718.82179999724</v>
          </cell>
          <cell r="CD43">
            <v>54528.952080000192</v>
          </cell>
          <cell r="CE43">
            <v>2503823.4518000185</v>
          </cell>
          <cell r="CF43">
            <v>112367.88122999854</v>
          </cell>
          <cell r="CG43">
            <v>122167.04160000011</v>
          </cell>
          <cell r="CH43">
            <v>320085.51865000091</v>
          </cell>
          <cell r="CI43">
            <v>433494.79680000246</v>
          </cell>
          <cell r="CJ43">
            <v>535092.0896999985</v>
          </cell>
          <cell r="CK43">
            <v>471615.04160000011</v>
          </cell>
          <cell r="CL43">
            <v>-609529.34084000066</v>
          </cell>
          <cell r="CM43">
            <v>327324.14800000191</v>
          </cell>
          <cell r="CN43">
            <v>401662.27627999708</v>
          </cell>
          <cell r="CO43">
            <v>247881.97220000066</v>
          </cell>
          <cell r="CP43">
            <v>80679.223579999059</v>
          </cell>
          <cell r="CQ43">
            <v>60982.802999997512</v>
          </cell>
          <cell r="CR43">
            <v>14121.999899983406</v>
          </cell>
          <cell r="CS43">
            <v>771.55803999863565</v>
          </cell>
          <cell r="CT43">
            <v>700.1513999979943</v>
          </cell>
          <cell r="CU43">
            <v>1290.6415999978781</v>
          </cell>
          <cell r="CV43">
            <v>2146.4836000017822</v>
          </cell>
          <cell r="CW43">
            <v>2189.515839997679</v>
          </cell>
          <cell r="CX43">
            <v>1032.8578299991786</v>
          </cell>
          <cell r="CY43">
            <v>1307.5891599990427</v>
          </cell>
          <cell r="CZ43">
            <v>1221.5105699971318</v>
          </cell>
          <cell r="DA43">
            <v>1491.9300000034273</v>
          </cell>
          <cell r="DB43">
            <v>957.10609999671578</v>
          </cell>
          <cell r="DC43">
            <v>571.85020000115037</v>
          </cell>
          <cell r="DD43">
            <v>440.8055600002408</v>
          </cell>
          <cell r="DE43">
            <v>12924.873500019312</v>
          </cell>
          <cell r="DF43">
            <v>738.18184999935329</v>
          </cell>
          <cell r="DG43">
            <v>810.15003999881446</v>
          </cell>
          <cell r="DH43">
            <v>988.80767999961972</v>
          </cell>
          <cell r="DI43">
            <v>837.9258999992162</v>
          </cell>
          <cell r="DJ43">
            <v>770.14592000097036</v>
          </cell>
          <cell r="DK43">
            <v>857.75325999967754</v>
          </cell>
          <cell r="DL43">
            <v>1829.8500000014901</v>
          </cell>
          <cell r="DM43">
            <v>2053.6509999986738</v>
          </cell>
          <cell r="DN43">
            <v>1664.2563000023365</v>
          </cell>
          <cell r="DO43">
            <v>1017.3770400024951</v>
          </cell>
          <cell r="DP43">
            <v>681.00061000138521</v>
          </cell>
          <cell r="DQ43">
            <v>675.77389999851584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7">
          <cell r="F177">
            <v>659.54999999998836</v>
          </cell>
          <cell r="G177">
            <v>-2950.3000000000466</v>
          </cell>
          <cell r="H177">
            <v>-2091.2069999999949</v>
          </cell>
          <cell r="I177">
            <v>-2663.5489999999991</v>
          </cell>
          <cell r="J177">
            <v>-3958.640000000014</v>
          </cell>
          <cell r="K177">
            <v>-303.18999999994412</v>
          </cell>
          <cell r="L177">
            <v>-3527.1699999999837</v>
          </cell>
          <cell r="M177">
            <v>-6250.4099999999162</v>
          </cell>
          <cell r="N177">
            <v>-2005.2599999998929</v>
          </cell>
          <cell r="O177">
            <v>-4.8059999999968568</v>
          </cell>
          <cell r="P177">
            <v>-320.20999999999185</v>
          </cell>
          <cell r="Q177">
            <v>-0.71099999999569263</v>
          </cell>
          <cell r="R177">
            <v>-19391.667999999598</v>
          </cell>
          <cell r="S177">
            <v>-3209.5999999998603</v>
          </cell>
          <cell r="T177">
            <v>-10638.728000000119</v>
          </cell>
          <cell r="U177">
            <v>-6195.8500000000931</v>
          </cell>
          <cell r="V177">
            <v>-1614.359999999986</v>
          </cell>
          <cell r="W177">
            <v>-2423.8000000000466</v>
          </cell>
          <cell r="X177">
            <v>-811.5</v>
          </cell>
          <cell r="Y177">
            <v>-2797.1399999998976</v>
          </cell>
          <cell r="Z177">
            <v>16375.199999999953</v>
          </cell>
          <cell r="AA177">
            <v>-3343.9399999998277</v>
          </cell>
          <cell r="AB177">
            <v>-5.3400000000256114</v>
          </cell>
          <cell r="AC177">
            <v>-4725.8399999999674</v>
          </cell>
          <cell r="AD177">
            <v>-0.77000000001862645</v>
          </cell>
          <cell r="AE177">
            <v>-47034.254999998957</v>
          </cell>
          <cell r="AF177">
            <v>-2007.5900000000256</v>
          </cell>
          <cell r="AG177">
            <v>-3581.6149999999907</v>
          </cell>
          <cell r="AH177">
            <v>-7775.5600000000559</v>
          </cell>
          <cell r="AI177">
            <v>-4498.3099999999395</v>
          </cell>
          <cell r="AJ177">
            <v>-1279</v>
          </cell>
          <cell r="AK177">
            <v>-6925.5</v>
          </cell>
          <cell r="AL177">
            <v>-677.95999999996275</v>
          </cell>
          <cell r="AM177">
            <v>-3179.2200000000885</v>
          </cell>
          <cell r="AN177">
            <v>-12226.060000000056</v>
          </cell>
          <cell r="AO177">
            <v>-16.419999999925494</v>
          </cell>
          <cell r="AP177">
            <v>-3083.3099999999395</v>
          </cell>
          <cell r="AQ177">
            <v>-1783.7099999999627</v>
          </cell>
          <cell r="AR177">
            <v>-62407.304999999702</v>
          </cell>
          <cell r="AS177">
            <v>-2173.9800000000105</v>
          </cell>
          <cell r="AT177">
            <v>-2108</v>
          </cell>
          <cell r="AU177">
            <v>-3738.2199999999721</v>
          </cell>
          <cell r="AV177">
            <v>-4476.25</v>
          </cell>
          <cell r="AW177">
            <v>-5217.8600000001024</v>
          </cell>
          <cell r="AX177">
            <v>-8421.4000000001397</v>
          </cell>
          <cell r="AY177">
            <v>-10189.099999999977</v>
          </cell>
          <cell r="AZ177">
            <v>-11672.840000000084</v>
          </cell>
          <cell r="BA177">
            <v>-5758.5599999999395</v>
          </cell>
          <cell r="BB177">
            <v>-17.919999999925494</v>
          </cell>
          <cell r="BC177">
            <v>-5651.2599999999511</v>
          </cell>
          <cell r="BD177">
            <v>-2981.9150000001537</v>
          </cell>
          <cell r="BE177">
            <v>-70332.519999999553</v>
          </cell>
          <cell r="BF177">
            <v>-1309.8400000000256</v>
          </cell>
          <cell r="BG177">
            <v>-5452.4499999999534</v>
          </cell>
          <cell r="BH177">
            <v>-7920.609999999986</v>
          </cell>
          <cell r="BI177">
            <v>-5386.5899999999674</v>
          </cell>
          <cell r="BJ177">
            <v>-1326.8000000000466</v>
          </cell>
          <cell r="BK177">
            <v>-6375</v>
          </cell>
          <cell r="BL177">
            <v>-3952.2999999998137</v>
          </cell>
          <cell r="BM177">
            <v>-19436.739999999991</v>
          </cell>
          <cell r="BN177">
            <v>-8127.9399999997113</v>
          </cell>
          <cell r="BO177">
            <v>-1342.3000000000466</v>
          </cell>
          <cell r="BP177">
            <v>-1742.8499999999767</v>
          </cell>
          <cell r="BQ177">
            <v>-7959.0999999999767</v>
          </cell>
          <cell r="BR177">
            <v>10546.719999998808</v>
          </cell>
          <cell r="BS177">
            <v>-371.68999999994412</v>
          </cell>
          <cell r="BT177">
            <v>-10596.899999999907</v>
          </cell>
          <cell r="BU177">
            <v>-2653.4499999999534</v>
          </cell>
          <cell r="BV177">
            <v>-5570.3100000000559</v>
          </cell>
          <cell r="BW177">
            <v>-3050</v>
          </cell>
          <cell r="BX177">
            <v>-8660.7999999998137</v>
          </cell>
          <cell r="BY177">
            <v>136891.95999999996</v>
          </cell>
          <cell r="BZ177">
            <v>-38870.639999999898</v>
          </cell>
          <cell r="CA177">
            <v>-22367.700000000186</v>
          </cell>
          <cell r="CB177">
            <v>-5395.5300000000279</v>
          </cell>
          <cell r="CC177">
            <v>-4639.0200000000186</v>
          </cell>
          <cell r="CD177">
            <v>-24169.200000000186</v>
          </cell>
          <cell r="CE177">
            <v>-161625.96000000089</v>
          </cell>
          <cell r="CF177">
            <v>-5247.8100000000559</v>
          </cell>
          <cell r="CG177">
            <v>-11688.179999999935</v>
          </cell>
          <cell r="CH177">
            <v>-8082.5800000000745</v>
          </cell>
          <cell r="CI177">
            <v>-4163.9000000000233</v>
          </cell>
          <cell r="CJ177">
            <v>-5073.2399999997579</v>
          </cell>
          <cell r="CK177">
            <v>-8224.910000000149</v>
          </cell>
          <cell r="CL177">
            <v>-20798.600000000093</v>
          </cell>
          <cell r="CM177">
            <v>-29834.299999999814</v>
          </cell>
          <cell r="CN177">
            <v>-20877.5</v>
          </cell>
          <cell r="CO177">
            <v>-5657.1899999999441</v>
          </cell>
          <cell r="CP177">
            <v>-9098.4499999999534</v>
          </cell>
          <cell r="CQ177">
            <v>-32879.300000000047</v>
          </cell>
          <cell r="CR177">
            <v>-1987.8500000052154</v>
          </cell>
          <cell r="CS177">
            <v>-155.53999999980442</v>
          </cell>
          <cell r="CT177">
            <v>-154.22999999998137</v>
          </cell>
          <cell r="CU177">
            <v>-286.62000000011176</v>
          </cell>
          <cell r="CV177">
            <v>-95.96999999997206</v>
          </cell>
          <cell r="CW177">
            <v>-71.840000000083819</v>
          </cell>
          <cell r="CX177">
            <v>-210.33999999985099</v>
          </cell>
          <cell r="CY177">
            <v>-37.199999999953434</v>
          </cell>
          <cell r="CZ177">
            <v>-206.45000000018626</v>
          </cell>
          <cell r="DA177">
            <v>-279.35000000009313</v>
          </cell>
          <cell r="DB177">
            <v>-10.78000000002794</v>
          </cell>
          <cell r="DC177">
            <v>-247.02000000001863</v>
          </cell>
          <cell r="DD177">
            <v>-232.50999999977648</v>
          </cell>
          <cell r="DE177">
            <v>-3477.6199999973178</v>
          </cell>
          <cell r="DF177">
            <v>-139.12000000011176</v>
          </cell>
          <cell r="DG177">
            <v>-274.6500000001397</v>
          </cell>
          <cell r="DH177">
            <v>-263.9000000001397</v>
          </cell>
          <cell r="DI177">
            <v>-270.95000000018626</v>
          </cell>
          <cell r="DJ177">
            <v>-209.70000000018626</v>
          </cell>
          <cell r="DK177">
            <v>-246.26000000024214</v>
          </cell>
          <cell r="DL177">
            <v>-37.649999999906868</v>
          </cell>
          <cell r="DM177">
            <v>-467.39999999944121</v>
          </cell>
          <cell r="DN177">
            <v>-668.39999999990687</v>
          </cell>
          <cell r="DO177">
            <v>-168.79000000003725</v>
          </cell>
          <cell r="DP177">
            <v>-197.5</v>
          </cell>
          <cell r="DQ177">
            <v>-533.3000000002794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-557.79999999981374</v>
          </cell>
          <cell r="G178">
            <v>-4264.4499999999534</v>
          </cell>
          <cell r="H178">
            <v>-5260.6999999999534</v>
          </cell>
          <cell r="I178">
            <v>-3696.5600000000559</v>
          </cell>
          <cell r="J178">
            <v>-271.82000000000698</v>
          </cell>
          <cell r="K178">
            <v>-552.35000000000582</v>
          </cell>
          <cell r="L178">
            <v>-2287.75</v>
          </cell>
          <cell r="M178">
            <v>-77.349999999976717</v>
          </cell>
          <cell r="N178">
            <v>-1135.5400000000373</v>
          </cell>
          <cell r="O178">
            <v>-3801.3100000000559</v>
          </cell>
          <cell r="P178">
            <v>-2803.7999999998137</v>
          </cell>
          <cell r="Q178">
            <v>-6421.6999999999534</v>
          </cell>
          <cell r="R178">
            <v>-56400.260000001639</v>
          </cell>
          <cell r="S178">
            <v>-36167.5</v>
          </cell>
          <cell r="T178">
            <v>-16046</v>
          </cell>
          <cell r="U178">
            <v>-11013.200000000186</v>
          </cell>
          <cell r="V178">
            <v>-7997</v>
          </cell>
          <cell r="W178">
            <v>-625.73999999999069</v>
          </cell>
          <cell r="X178">
            <v>-956.51999999996042</v>
          </cell>
          <cell r="Y178">
            <v>-18553.799999999814</v>
          </cell>
          <cell r="Z178">
            <v>69062.099999999977</v>
          </cell>
          <cell r="AA178">
            <v>-2732.5</v>
          </cell>
          <cell r="AB178">
            <v>-7681.1000000000931</v>
          </cell>
          <cell r="AC178">
            <v>-19824</v>
          </cell>
          <cell r="AD178">
            <v>-3865</v>
          </cell>
          <cell r="AE178">
            <v>-172613.19999999553</v>
          </cell>
          <cell r="AF178">
            <v>-31808.5</v>
          </cell>
          <cell r="AG178">
            <v>-20145.400000000373</v>
          </cell>
          <cell r="AH178">
            <v>-21173.700000000186</v>
          </cell>
          <cell r="AI178">
            <v>-15870.700000000186</v>
          </cell>
          <cell r="AJ178">
            <v>-3641.5999999998603</v>
          </cell>
          <cell r="AK178">
            <v>-2539.6999999999534</v>
          </cell>
          <cell r="AL178">
            <v>-10510.100000000093</v>
          </cell>
          <cell r="AM178">
            <v>-4445.5</v>
          </cell>
          <cell r="AN178">
            <v>-4014.7000000001863</v>
          </cell>
          <cell r="AO178">
            <v>-26827</v>
          </cell>
          <cell r="AP178">
            <v>-8154.7999999998137</v>
          </cell>
          <cell r="AQ178">
            <v>-23481.5</v>
          </cell>
          <cell r="AR178">
            <v>-157885.90000000224</v>
          </cell>
          <cell r="AS178">
            <v>-11043</v>
          </cell>
          <cell r="AT178">
            <v>-20206.200000000186</v>
          </cell>
          <cell r="AU178">
            <v>-14794.200000000186</v>
          </cell>
          <cell r="AV178">
            <v>-8555.8999999999069</v>
          </cell>
          <cell r="AW178">
            <v>-391.20000000006985</v>
          </cell>
          <cell r="AX178">
            <v>-2541.4000000001397</v>
          </cell>
          <cell r="AY178">
            <v>-17660.400000000373</v>
          </cell>
          <cell r="AZ178">
            <v>-8302.2999999998137</v>
          </cell>
          <cell r="BA178">
            <v>-20047.799999999814</v>
          </cell>
          <cell r="BB178">
            <v>-16577.299999999814</v>
          </cell>
          <cell r="BC178">
            <v>-13216.700000000186</v>
          </cell>
          <cell r="BD178">
            <v>-24549.5</v>
          </cell>
          <cell r="BE178">
            <v>-171205.29999999702</v>
          </cell>
          <cell r="BF178">
            <v>-6486.7999999998137</v>
          </cell>
          <cell r="BG178">
            <v>-29114</v>
          </cell>
          <cell r="BH178">
            <v>-15710.299999999814</v>
          </cell>
          <cell r="BI178">
            <v>-9557.8999999999069</v>
          </cell>
          <cell r="BJ178">
            <v>-1776.6000000000931</v>
          </cell>
          <cell r="BK178">
            <v>-4833.2999999998137</v>
          </cell>
          <cell r="BL178">
            <v>-16109</v>
          </cell>
          <cell r="BM178">
            <v>-7663.4000000003725</v>
          </cell>
          <cell r="BN178">
            <v>-13671</v>
          </cell>
          <cell r="BO178">
            <v>-15562.5</v>
          </cell>
          <cell r="BP178">
            <v>-19617</v>
          </cell>
          <cell r="BQ178">
            <v>-31103.5</v>
          </cell>
          <cell r="BR178">
            <v>-115545.80000000447</v>
          </cell>
          <cell r="BS178">
            <v>-12602.5</v>
          </cell>
          <cell r="BT178">
            <v>-18317.5</v>
          </cell>
          <cell r="BU178">
            <v>-35604.700000000186</v>
          </cell>
          <cell r="BV178">
            <v>-12410.200000000186</v>
          </cell>
          <cell r="BW178">
            <v>-6068.5999999996275</v>
          </cell>
          <cell r="BX178">
            <v>-8518.8000000000466</v>
          </cell>
          <cell r="BY178">
            <v>152506</v>
          </cell>
          <cell r="BZ178">
            <v>-24911</v>
          </cell>
          <cell r="CA178">
            <v>-15769</v>
          </cell>
          <cell r="CB178">
            <v>-45396</v>
          </cell>
          <cell r="CC178">
            <v>-26373.5</v>
          </cell>
          <cell r="CD178">
            <v>-62080</v>
          </cell>
          <cell r="CE178">
            <v>-316394.19999998808</v>
          </cell>
          <cell r="CF178">
            <v>-27111</v>
          </cell>
          <cell r="CG178">
            <v>-24159.5</v>
          </cell>
          <cell r="CH178">
            <v>-27674.5</v>
          </cell>
          <cell r="CI178">
            <v>-20551.200000000186</v>
          </cell>
          <cell r="CJ178">
            <v>-1677.4000000001397</v>
          </cell>
          <cell r="CK178">
            <v>-7193.6000000000931</v>
          </cell>
          <cell r="CL178">
            <v>-48324.5</v>
          </cell>
          <cell r="CM178">
            <v>-22399.5</v>
          </cell>
          <cell r="CN178">
            <v>-7421</v>
          </cell>
          <cell r="CO178">
            <v>-39643</v>
          </cell>
          <cell r="CP178">
            <v>-26517</v>
          </cell>
          <cell r="CQ178">
            <v>-63722</v>
          </cell>
          <cell r="CR178">
            <v>-8030.4000000059605</v>
          </cell>
          <cell r="CS178">
            <v>-776</v>
          </cell>
          <cell r="CT178">
            <v>-461</v>
          </cell>
          <cell r="CU178">
            <v>-555</v>
          </cell>
          <cell r="CV178">
            <v>-256</v>
          </cell>
          <cell r="CW178">
            <v>-44.100000000093132</v>
          </cell>
          <cell r="CX178">
            <v>-288.79999999981374</v>
          </cell>
          <cell r="CY178">
            <v>-1780</v>
          </cell>
          <cell r="CZ178">
            <v>-1540</v>
          </cell>
          <cell r="DA178">
            <v>-380.5</v>
          </cell>
          <cell r="DB178">
            <v>-700</v>
          </cell>
          <cell r="DC178">
            <v>-589</v>
          </cell>
          <cell r="DD178">
            <v>-660</v>
          </cell>
          <cell r="DE178">
            <v>-12557.40000000596</v>
          </cell>
          <cell r="DF178">
            <v>-996</v>
          </cell>
          <cell r="DG178">
            <v>-716</v>
          </cell>
          <cell r="DH178">
            <v>-784.5</v>
          </cell>
          <cell r="DI178">
            <v>-690.5</v>
          </cell>
          <cell r="DJ178">
            <v>-214.20000000018626</v>
          </cell>
          <cell r="DK178">
            <v>-348.19999999995343</v>
          </cell>
          <cell r="DL178">
            <v>-1958</v>
          </cell>
          <cell r="DM178">
            <v>-2296</v>
          </cell>
          <cell r="DN178">
            <v>-1545</v>
          </cell>
          <cell r="DO178">
            <v>-1047</v>
          </cell>
          <cell r="DP178">
            <v>-1108</v>
          </cell>
          <cell r="DQ178">
            <v>-854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-4921.5</v>
          </cell>
          <cell r="G179">
            <v>-379.59999999962747</v>
          </cell>
          <cell r="H179">
            <v>-3716.5</v>
          </cell>
          <cell r="I179">
            <v>-3802</v>
          </cell>
          <cell r="J179">
            <v>-23140</v>
          </cell>
          <cell r="K179">
            <v>-26181</v>
          </cell>
          <cell r="L179">
            <v>-2168.5</v>
          </cell>
          <cell r="M179">
            <v>-9001.5</v>
          </cell>
          <cell r="N179">
            <v>-1777.5</v>
          </cell>
          <cell r="O179">
            <v>-3647</v>
          </cell>
          <cell r="P179">
            <v>-346.59999999962747</v>
          </cell>
          <cell r="Q179">
            <v>-5514.5</v>
          </cell>
          <cell r="R179">
            <v>-43559</v>
          </cell>
          <cell r="S179">
            <v>-11726</v>
          </cell>
          <cell r="T179">
            <v>-5654.5</v>
          </cell>
          <cell r="U179">
            <v>-11810.5</v>
          </cell>
          <cell r="V179">
            <v>-12360.5</v>
          </cell>
          <cell r="W179">
            <v>-33179</v>
          </cell>
          <cell r="X179">
            <v>-27768</v>
          </cell>
          <cell r="Y179">
            <v>-11835.5</v>
          </cell>
          <cell r="Z179">
            <v>106079</v>
          </cell>
          <cell r="AA179">
            <v>-6243.5</v>
          </cell>
          <cell r="AB179">
            <v>-10612</v>
          </cell>
          <cell r="AC179">
            <v>-8739.5</v>
          </cell>
          <cell r="AD179">
            <v>-9709</v>
          </cell>
          <cell r="AE179">
            <v>-202612.5</v>
          </cell>
          <cell r="AF179">
            <v>-10387</v>
          </cell>
          <cell r="AG179">
            <v>-10478.5</v>
          </cell>
          <cell r="AH179">
            <v>-22473</v>
          </cell>
          <cell r="AI179">
            <v>-11741</v>
          </cell>
          <cell r="AJ179">
            <v>-39572</v>
          </cell>
          <cell r="AK179">
            <v>-16012</v>
          </cell>
          <cell r="AL179">
            <v>-9250</v>
          </cell>
          <cell r="AM179">
            <v>-27192</v>
          </cell>
          <cell r="AN179">
            <v>-17746</v>
          </cell>
          <cell r="AO179">
            <v>-14661</v>
          </cell>
          <cell r="AP179">
            <v>-11533</v>
          </cell>
          <cell r="AQ179">
            <v>-11567</v>
          </cell>
          <cell r="AR179">
            <v>-207727.70000000298</v>
          </cell>
          <cell r="AS179">
            <v>-5087</v>
          </cell>
          <cell r="AT179">
            <v>-3629.2000000001863</v>
          </cell>
          <cell r="AU179">
            <v>-18912</v>
          </cell>
          <cell r="AV179">
            <v>-11774</v>
          </cell>
          <cell r="AW179">
            <v>-32940</v>
          </cell>
          <cell r="AX179">
            <v>-42417</v>
          </cell>
          <cell r="AY179">
            <v>-26654</v>
          </cell>
          <cell r="AZ179">
            <v>-25828</v>
          </cell>
          <cell r="BA179">
            <v>-8727</v>
          </cell>
          <cell r="BB179">
            <v>-17863</v>
          </cell>
          <cell r="BC179">
            <v>-2194.5</v>
          </cell>
          <cell r="BD179">
            <v>-11702</v>
          </cell>
          <cell r="BE179">
            <v>-231066</v>
          </cell>
          <cell r="BF179">
            <v>-8947.5</v>
          </cell>
          <cell r="BG179">
            <v>-5326</v>
          </cell>
          <cell r="BH179">
            <v>-17652</v>
          </cell>
          <cell r="BI179">
            <v>-9972</v>
          </cell>
          <cell r="BJ179">
            <v>-35740</v>
          </cell>
          <cell r="BK179">
            <v>-37009</v>
          </cell>
          <cell r="BL179">
            <v>-25591</v>
          </cell>
          <cell r="BM179">
            <v>-27553</v>
          </cell>
          <cell r="BN179">
            <v>-30117</v>
          </cell>
          <cell r="BO179">
            <v>-12750</v>
          </cell>
          <cell r="BP179">
            <v>-6486.5</v>
          </cell>
          <cell r="BQ179">
            <v>-13922</v>
          </cell>
          <cell r="BR179">
            <v>31800.5</v>
          </cell>
          <cell r="BS179">
            <v>-25352</v>
          </cell>
          <cell r="BT179">
            <v>-20680.5</v>
          </cell>
          <cell r="BU179">
            <v>-41065</v>
          </cell>
          <cell r="BV179">
            <v>-14748</v>
          </cell>
          <cell r="BW179">
            <v>-54510</v>
          </cell>
          <cell r="BX179">
            <v>-52909</v>
          </cell>
          <cell r="BY179">
            <v>416367</v>
          </cell>
          <cell r="BZ179">
            <v>-42588</v>
          </cell>
          <cell r="CA179">
            <v>-40226</v>
          </cell>
          <cell r="CB179">
            <v>-27343</v>
          </cell>
          <cell r="CC179">
            <v>-23795</v>
          </cell>
          <cell r="CD179">
            <v>-41350</v>
          </cell>
          <cell r="CE179">
            <v>-240023</v>
          </cell>
          <cell r="CF179">
            <v>-28280</v>
          </cell>
          <cell r="CG179">
            <v>-22561</v>
          </cell>
          <cell r="CH179">
            <v>-42552</v>
          </cell>
          <cell r="CI179">
            <v>-13433</v>
          </cell>
          <cell r="CJ179">
            <v>-50586</v>
          </cell>
          <cell r="CK179">
            <v>-49643</v>
          </cell>
          <cell r="CL179">
            <v>237595</v>
          </cell>
          <cell r="CM179">
            <v>-76100</v>
          </cell>
          <cell r="CN179">
            <v>-49245</v>
          </cell>
          <cell r="CO179">
            <v>-33386</v>
          </cell>
          <cell r="CP179">
            <v>-17468</v>
          </cell>
          <cell r="CQ179">
            <v>-94364</v>
          </cell>
          <cell r="CR179">
            <v>-6501</v>
          </cell>
          <cell r="CS179">
            <v>-578</v>
          </cell>
          <cell r="CT179">
            <v>-232</v>
          </cell>
          <cell r="CU179">
            <v>-459</v>
          </cell>
          <cell r="CV179">
            <v>-236</v>
          </cell>
          <cell r="CW179">
            <v>-779</v>
          </cell>
          <cell r="CX179">
            <v>-618</v>
          </cell>
          <cell r="CY179">
            <v>-212</v>
          </cell>
          <cell r="CZ179">
            <v>-1134</v>
          </cell>
          <cell r="DA179">
            <v>-520</v>
          </cell>
          <cell r="DB179">
            <v>-580</v>
          </cell>
          <cell r="DC179">
            <v>-315</v>
          </cell>
          <cell r="DD179">
            <v>-838</v>
          </cell>
          <cell r="DE179">
            <v>-12255</v>
          </cell>
          <cell r="DF179">
            <v>-1048</v>
          </cell>
          <cell r="DG179">
            <v>-399</v>
          </cell>
          <cell r="DH179">
            <v>-901</v>
          </cell>
          <cell r="DI179">
            <v>-522</v>
          </cell>
          <cell r="DJ179">
            <v>-1702</v>
          </cell>
          <cell r="DK179">
            <v>-1654</v>
          </cell>
          <cell r="DL179">
            <v>-312</v>
          </cell>
          <cell r="DM179">
            <v>-1964</v>
          </cell>
          <cell r="DN179">
            <v>-960</v>
          </cell>
          <cell r="DO179">
            <v>-1052</v>
          </cell>
          <cell r="DP179">
            <v>-913</v>
          </cell>
          <cell r="DQ179">
            <v>-828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-4267.3999999999069</v>
          </cell>
          <cell r="G180">
            <v>-8813</v>
          </cell>
          <cell r="H180">
            <v>-4042.2600000000093</v>
          </cell>
          <cell r="I180">
            <v>-3213.656799999997</v>
          </cell>
          <cell r="J180">
            <v>-185.80999999999767</v>
          </cell>
          <cell r="K180">
            <v>-528.75</v>
          </cell>
          <cell r="L180">
            <v>-180.51699999999983</v>
          </cell>
          <cell r="M180">
            <v>-19.686000000016065</v>
          </cell>
          <cell r="N180">
            <v>-3895.7399999999907</v>
          </cell>
          <cell r="O180">
            <v>-1242.5</v>
          </cell>
          <cell r="P180">
            <v>-3438.0249699999113</v>
          </cell>
          <cell r="Q180">
            <v>-9500.3000000000466</v>
          </cell>
          <cell r="R180">
            <v>-60721.14620000124</v>
          </cell>
          <cell r="S180">
            <v>-16265.294600000139</v>
          </cell>
          <cell r="T180">
            <v>-12786.937000000384</v>
          </cell>
          <cell r="U180">
            <v>-10180.323000000091</v>
          </cell>
          <cell r="V180">
            <v>-4256.1600000000326</v>
          </cell>
          <cell r="W180">
            <v>-1525.5600000000559</v>
          </cell>
          <cell r="X180">
            <v>-1447.6200000001118</v>
          </cell>
          <cell r="Y180">
            <v>-785.36000000010245</v>
          </cell>
          <cell r="Z180">
            <v>10735.979999999981</v>
          </cell>
          <cell r="AA180">
            <v>-317</v>
          </cell>
          <cell r="AB180">
            <v>-1303.8000000000466</v>
          </cell>
          <cell r="AC180">
            <v>-16275.200000000186</v>
          </cell>
          <cell r="AD180">
            <v>-6313.8716000001878</v>
          </cell>
          <cell r="AE180">
            <v>-88726.527599997818</v>
          </cell>
          <cell r="AF180">
            <v>-11925.549400000367</v>
          </cell>
          <cell r="AG180">
            <v>-13316</v>
          </cell>
          <cell r="AH180">
            <v>-22736.219999999972</v>
          </cell>
          <cell r="AI180">
            <v>-3941.0280000001658</v>
          </cell>
          <cell r="AJ180">
            <v>-4134.8000000000466</v>
          </cell>
          <cell r="AK180">
            <v>-1668.3999999999069</v>
          </cell>
          <cell r="AL180">
            <v>-2434.4000000000233</v>
          </cell>
          <cell r="AM180">
            <v>-43.630000000004657</v>
          </cell>
          <cell r="AN180">
            <v>-173.89999999990687</v>
          </cell>
          <cell r="AO180">
            <v>-1571.3000000000466</v>
          </cell>
          <cell r="AP180">
            <v>-6336.300199999474</v>
          </cell>
          <cell r="AQ180">
            <v>-20445</v>
          </cell>
          <cell r="AR180">
            <v>-100030.50000000373</v>
          </cell>
          <cell r="AS180">
            <v>-15078.439999999944</v>
          </cell>
          <cell r="AT180">
            <v>-10346.299999999814</v>
          </cell>
          <cell r="AU180">
            <v>-9582.9000000001397</v>
          </cell>
          <cell r="AV180">
            <v>-7569.6999999999534</v>
          </cell>
          <cell r="AW180">
            <v>-3015.3399999999674</v>
          </cell>
          <cell r="AX180">
            <v>-2999.8000000000466</v>
          </cell>
          <cell r="AY180">
            <v>-2756.9000000000233</v>
          </cell>
          <cell r="AZ180">
            <v>-47.059999999997672</v>
          </cell>
          <cell r="BA180">
            <v>-685.69999999995343</v>
          </cell>
          <cell r="BB180">
            <v>-4123</v>
          </cell>
          <cell r="BC180">
            <v>-6117.7999999998137</v>
          </cell>
          <cell r="BD180">
            <v>-37707.560000000056</v>
          </cell>
          <cell r="BE180">
            <v>-108639.12200000137</v>
          </cell>
          <cell r="BF180">
            <v>-13967.200000000186</v>
          </cell>
          <cell r="BG180">
            <v>-12737.700000000186</v>
          </cell>
          <cell r="BH180">
            <v>-14292.800000000047</v>
          </cell>
          <cell r="BI180">
            <v>-7730.9000000001397</v>
          </cell>
          <cell r="BJ180">
            <v>-3315.1600000000326</v>
          </cell>
          <cell r="BK180">
            <v>-9619.3000000000466</v>
          </cell>
          <cell r="BL180">
            <v>-6519.9309999998659</v>
          </cell>
          <cell r="BM180">
            <v>-1725.5999999999767</v>
          </cell>
          <cell r="BN180">
            <v>-2589.6850000000559</v>
          </cell>
          <cell r="BO180">
            <v>-5135.2099999999627</v>
          </cell>
          <cell r="BP180">
            <v>-5297.5</v>
          </cell>
          <cell r="BQ180">
            <v>-25708.136000000406</v>
          </cell>
          <cell r="BR180">
            <v>25561.67499999702</v>
          </cell>
          <cell r="BS180">
            <v>-38817.361999999732</v>
          </cell>
          <cell r="BT180">
            <v>-9648.7320000003092</v>
          </cell>
          <cell r="BU180">
            <v>-18181.773999999743</v>
          </cell>
          <cell r="BV180">
            <v>-13825.062999999849</v>
          </cell>
          <cell r="BW180">
            <v>-8524</v>
          </cell>
          <cell r="BX180">
            <v>-6745.3999999999069</v>
          </cell>
          <cell r="BY180">
            <v>156035.80599999987</v>
          </cell>
          <cell r="BZ180">
            <v>-1973.8400000000838</v>
          </cell>
          <cell r="CA180">
            <v>1426.8369999998249</v>
          </cell>
          <cell r="CB180">
            <v>-1921.7829999998212</v>
          </cell>
          <cell r="CC180">
            <v>-29496.753999999724</v>
          </cell>
          <cell r="CD180">
            <v>-2766.2599999997765</v>
          </cell>
          <cell r="CE180">
            <v>-226447.37629999965</v>
          </cell>
          <cell r="CF180">
            <v>-43240.881000000052</v>
          </cell>
          <cell r="CG180">
            <v>-21520.435000000522</v>
          </cell>
          <cell r="CH180">
            <v>-10713.266999999993</v>
          </cell>
          <cell r="CI180">
            <v>-10740.5</v>
          </cell>
          <cell r="CJ180">
            <v>-2550.9503000001423</v>
          </cell>
          <cell r="CK180">
            <v>-20922</v>
          </cell>
          <cell r="CL180">
            <v>-19483.572000000626</v>
          </cell>
          <cell r="CM180">
            <v>-4048.714999999851</v>
          </cell>
          <cell r="CN180">
            <v>-3554.0470000002533</v>
          </cell>
          <cell r="CO180">
            <v>-13679.400000000373</v>
          </cell>
          <cell r="CP180">
            <v>-36190.753999999724</v>
          </cell>
          <cell r="CQ180">
            <v>-39802.854999999516</v>
          </cell>
          <cell r="CR180">
            <v>-3305.8729999810457</v>
          </cell>
          <cell r="CS180">
            <v>-367</v>
          </cell>
          <cell r="CT180">
            <v>-173.5</v>
          </cell>
          <cell r="CU180">
            <v>-382.88499999977648</v>
          </cell>
          <cell r="CV180">
            <v>-170</v>
          </cell>
          <cell r="CW180">
            <v>-101.19999999995343</v>
          </cell>
          <cell r="CX180">
            <v>-512.76899999938905</v>
          </cell>
          <cell r="CY180">
            <v>-529.28899999987334</v>
          </cell>
          <cell r="CZ180">
            <v>-220.3589999997057</v>
          </cell>
          <cell r="DA180">
            <v>-31</v>
          </cell>
          <cell r="DB180">
            <v>-139.87899999972433</v>
          </cell>
          <cell r="DC180">
            <v>-370.49199999962002</v>
          </cell>
          <cell r="DD180">
            <v>-307.5</v>
          </cell>
          <cell r="DE180">
            <v>-4902.7829999923706</v>
          </cell>
          <cell r="DF180">
            <v>-367.20999999996275</v>
          </cell>
          <cell r="DG180">
            <v>-415.5</v>
          </cell>
          <cell r="DH180">
            <v>-277.3769999993965</v>
          </cell>
          <cell r="DI180">
            <v>-459.5</v>
          </cell>
          <cell r="DJ180">
            <v>-435.0999999998603</v>
          </cell>
          <cell r="DK180">
            <v>-453.60000000009313</v>
          </cell>
          <cell r="DL180">
            <v>-813.08600000012666</v>
          </cell>
          <cell r="DM180">
            <v>-493.02999999979511</v>
          </cell>
          <cell r="DN180">
            <v>-242.87000000011176</v>
          </cell>
          <cell r="DO180">
            <v>-254.66500000003725</v>
          </cell>
          <cell r="DP180">
            <v>-477.51499999966472</v>
          </cell>
          <cell r="DQ180">
            <v>-213.33000000007451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-15.427400000000489</v>
          </cell>
          <cell r="P181">
            <v>0</v>
          </cell>
          <cell r="Q181">
            <v>-264.14199999999983</v>
          </cell>
          <cell r="R181">
            <v>-1354.7800000000279</v>
          </cell>
          <cell r="S181">
            <v>0</v>
          </cell>
          <cell r="T181">
            <v>0</v>
          </cell>
          <cell r="U181">
            <v>-196.21500000000015</v>
          </cell>
          <cell r="V181">
            <v>-163.76500000000124</v>
          </cell>
          <cell r="W181">
            <v>0</v>
          </cell>
          <cell r="X181">
            <v>0</v>
          </cell>
          <cell r="Y181">
            <v>-79.548999999999069</v>
          </cell>
          <cell r="Z181">
            <v>389.86000000000058</v>
          </cell>
          <cell r="AA181">
            <v>-305.19900000000052</v>
          </cell>
          <cell r="AB181">
            <v>-480.63999999999942</v>
          </cell>
          <cell r="AC181">
            <v>0</v>
          </cell>
          <cell r="AD181">
            <v>-519.27199999999903</v>
          </cell>
          <cell r="AE181">
            <v>-2599.7880000000587</v>
          </cell>
          <cell r="AF181">
            <v>-1058.5139999999992</v>
          </cell>
          <cell r="AG181">
            <v>0</v>
          </cell>
          <cell r="AH181">
            <v>-289.49599999999919</v>
          </cell>
          <cell r="AI181">
            <v>0</v>
          </cell>
          <cell r="AJ181">
            <v>0</v>
          </cell>
          <cell r="AK181">
            <v>0</v>
          </cell>
          <cell r="AL181">
            <v>-849.58399999999892</v>
          </cell>
          <cell r="AM181">
            <v>0</v>
          </cell>
          <cell r="AN181">
            <v>-26.04399999999805</v>
          </cell>
          <cell r="AO181">
            <v>0</v>
          </cell>
          <cell r="AP181">
            <v>0</v>
          </cell>
          <cell r="AQ181">
            <v>-376.15000000000146</v>
          </cell>
          <cell r="AR181">
            <v>-2751.368000000075</v>
          </cell>
          <cell r="AS181">
            <v>-283.28700000000026</v>
          </cell>
          <cell r="AT181">
            <v>-0.90000000000145519</v>
          </cell>
          <cell r="AU181">
            <v>-219.44999999999709</v>
          </cell>
          <cell r="AV181">
            <v>0</v>
          </cell>
          <cell r="AW181">
            <v>0</v>
          </cell>
          <cell r="AX181">
            <v>-147.39199999999983</v>
          </cell>
          <cell r="AY181">
            <v>0</v>
          </cell>
          <cell r="AZ181">
            <v>0</v>
          </cell>
          <cell r="BA181">
            <v>0</v>
          </cell>
          <cell r="BB181">
            <v>-809.26699999999983</v>
          </cell>
          <cell r="BC181">
            <v>-313.39999999999782</v>
          </cell>
          <cell r="BD181">
            <v>-977.67199999999866</v>
          </cell>
          <cell r="BE181">
            <v>-1947.1900000000605</v>
          </cell>
          <cell r="BF181">
            <v>-65.796999999998661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-1307.3960000000006</v>
          </cell>
          <cell r="BO181">
            <v>0</v>
          </cell>
          <cell r="BP181">
            <v>-431.76199999999881</v>
          </cell>
          <cell r="BQ181">
            <v>-142.23500000000058</v>
          </cell>
          <cell r="BR181">
            <v>-3466.1389999999665</v>
          </cell>
          <cell r="BS181">
            <v>-498.41800000000512</v>
          </cell>
          <cell r="BT181">
            <v>-360.46699999999691</v>
          </cell>
          <cell r="BU181">
            <v>0</v>
          </cell>
          <cell r="BV181">
            <v>0</v>
          </cell>
          <cell r="BW181">
            <v>-38.091999999996915</v>
          </cell>
          <cell r="BX181">
            <v>-2.3179999999993015</v>
          </cell>
          <cell r="BY181">
            <v>-52.099999999991269</v>
          </cell>
          <cell r="BZ181">
            <v>-39.110000000000582</v>
          </cell>
          <cell r="CA181">
            <v>-859.97299999999814</v>
          </cell>
          <cell r="CB181">
            <v>-230.66599999999744</v>
          </cell>
          <cell r="CC181">
            <v>-632.15499999999884</v>
          </cell>
          <cell r="CD181">
            <v>-752.83999999999651</v>
          </cell>
          <cell r="CE181">
            <v>-8229.2669999999925</v>
          </cell>
          <cell r="CF181">
            <v>-1832.5199999999895</v>
          </cell>
          <cell r="CG181">
            <v>-948.0309999999954</v>
          </cell>
          <cell r="CH181">
            <v>-241.31300000000192</v>
          </cell>
          <cell r="CI181">
            <v>0</v>
          </cell>
          <cell r="CJ181">
            <v>-56.112999999999374</v>
          </cell>
          <cell r="CK181">
            <v>-163.14900000000125</v>
          </cell>
          <cell r="CL181">
            <v>-820.78500000000349</v>
          </cell>
          <cell r="CM181">
            <v>-474.23599999998987</v>
          </cell>
          <cell r="CN181">
            <v>-341.38999999999942</v>
          </cell>
          <cell r="CO181">
            <v>-461.15499999999884</v>
          </cell>
          <cell r="CP181">
            <v>-1484.7149999999965</v>
          </cell>
          <cell r="CQ181">
            <v>-1405.8600000000006</v>
          </cell>
          <cell r="CR181">
            <v>-151.24300000001676</v>
          </cell>
          <cell r="CS181">
            <v>-45.365999999994528</v>
          </cell>
          <cell r="CT181">
            <v>-20.966000000000349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-31.339999999996508</v>
          </cell>
          <cell r="CZ181">
            <v>0</v>
          </cell>
          <cell r="DA181">
            <v>-2.0450000000055297</v>
          </cell>
          <cell r="DB181">
            <v>0</v>
          </cell>
          <cell r="DC181">
            <v>-27.275999999998021</v>
          </cell>
          <cell r="DD181">
            <v>-24.25</v>
          </cell>
          <cell r="DE181">
            <v>-215.19899999978952</v>
          </cell>
          <cell r="DF181">
            <v>0</v>
          </cell>
          <cell r="DG181">
            <v>-15.860000000000582</v>
          </cell>
          <cell r="DH181">
            <v>-37.745999999999185</v>
          </cell>
          <cell r="DI181">
            <v>0</v>
          </cell>
          <cell r="DJ181">
            <v>-0.54899999999906868</v>
          </cell>
          <cell r="DK181">
            <v>0</v>
          </cell>
          <cell r="DL181">
            <v>-59.720000000001164</v>
          </cell>
          <cell r="DM181">
            <v>0</v>
          </cell>
          <cell r="DN181">
            <v>-20.069999999992433</v>
          </cell>
          <cell r="DO181">
            <v>-41.889999999999418</v>
          </cell>
          <cell r="DP181">
            <v>-39.364000000001397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6">
          <cell r="F186">
            <v>-9087.1499999994412</v>
          </cell>
          <cell r="G186">
            <v>-16407.349999999627</v>
          </cell>
          <cell r="H186">
            <v>-15110.667000001296</v>
          </cell>
          <cell r="I186">
            <v>-13375.765799999237</v>
          </cell>
          <cell r="J186">
            <v>-27556.26999999769</v>
          </cell>
          <cell r="K186">
            <v>-27565.289999999106</v>
          </cell>
          <cell r="L186">
            <v>-8163.936999999918</v>
          </cell>
          <cell r="M186">
            <v>-15348.946000000462</v>
          </cell>
          <cell r="N186">
            <v>-8814.0400000000373</v>
          </cell>
          <cell r="O186">
            <v>-8711.0433999998495</v>
          </cell>
          <cell r="P186">
            <v>-6908.6349699990824</v>
          </cell>
          <cell r="Q186">
            <v>-21701.353000001982</v>
          </cell>
          <cell r="R186">
            <v>-181426.85419997573</v>
          </cell>
          <cell r="S186">
            <v>-67368.394599996507</v>
          </cell>
          <cell r="T186">
            <v>-45126.164999999106</v>
          </cell>
          <cell r="U186">
            <v>-39396.087999999523</v>
          </cell>
          <cell r="V186">
            <v>-26391.785000000149</v>
          </cell>
          <cell r="W186">
            <v>-37754.099999997765</v>
          </cell>
          <cell r="X186">
            <v>-30983.639999998733</v>
          </cell>
          <cell r="Y186">
            <v>-34051.348999997601</v>
          </cell>
          <cell r="Z186">
            <v>202642.1400000006</v>
          </cell>
          <cell r="AA186">
            <v>-12942.139000000432</v>
          </cell>
          <cell r="AB186">
            <v>-20082.880000002682</v>
          </cell>
          <cell r="AC186">
            <v>-49564.539999999106</v>
          </cell>
          <cell r="AD186">
            <v>-20407.913599997759</v>
          </cell>
          <cell r="AE186">
            <v>-513586.27060002089</v>
          </cell>
          <cell r="AF186">
            <v>-57187.153399996459</v>
          </cell>
          <cell r="AG186">
            <v>-47521.515000000596</v>
          </cell>
          <cell r="AH186">
            <v>-74447.976000003517</v>
          </cell>
          <cell r="AI186">
            <v>-36051.038000000641</v>
          </cell>
          <cell r="AJ186">
            <v>-48627.39999999851</v>
          </cell>
          <cell r="AK186">
            <v>-27145.60000000149</v>
          </cell>
          <cell r="AL186">
            <v>-23722.044000001624</v>
          </cell>
          <cell r="AM186">
            <v>-34860.349999999627</v>
          </cell>
          <cell r="AN186">
            <v>-34186.703999999911</v>
          </cell>
          <cell r="AO186">
            <v>-43075.719999998808</v>
          </cell>
          <cell r="AP186">
            <v>-29107.410199997947</v>
          </cell>
          <cell r="AQ186">
            <v>-57653.359999999404</v>
          </cell>
          <cell r="AR186">
            <v>-530802.77300000191</v>
          </cell>
          <cell r="AS186">
            <v>-33665.707000000402</v>
          </cell>
          <cell r="AT186">
            <v>-36290.599999997765</v>
          </cell>
          <cell r="AU186">
            <v>-47246.76999999769</v>
          </cell>
          <cell r="AV186">
            <v>-32375.849999999627</v>
          </cell>
          <cell r="AW186">
            <v>-41564.400000000373</v>
          </cell>
          <cell r="AX186">
            <v>-56526.991999998689</v>
          </cell>
          <cell r="AY186">
            <v>-57260.400000000373</v>
          </cell>
          <cell r="AZ186">
            <v>-45850.199999999255</v>
          </cell>
          <cell r="BA186">
            <v>-35219.060000002384</v>
          </cell>
          <cell r="BB186">
            <v>-39390.486999997869</v>
          </cell>
          <cell r="BC186">
            <v>-27493.660000002012</v>
          </cell>
          <cell r="BD186">
            <v>-77918.646999999881</v>
          </cell>
          <cell r="BE186">
            <v>-583190.13199999928</v>
          </cell>
          <cell r="BF186">
            <v>-30777.137000001967</v>
          </cell>
          <cell r="BG186">
            <v>-52630.150000000373</v>
          </cell>
          <cell r="BH186">
            <v>-55575.710000000894</v>
          </cell>
          <cell r="BI186">
            <v>-32647.389999998733</v>
          </cell>
          <cell r="BJ186">
            <v>-42158.560000000522</v>
          </cell>
          <cell r="BK186">
            <v>-57836.60000000149</v>
          </cell>
          <cell r="BL186">
            <v>-52172.231000002474</v>
          </cell>
          <cell r="BM186">
            <v>-56378.739999998361</v>
          </cell>
          <cell r="BN186">
            <v>-55813.02100000158</v>
          </cell>
          <cell r="BO186">
            <v>-34790.010000001639</v>
          </cell>
          <cell r="BP186">
            <v>-33575.611999997869</v>
          </cell>
          <cell r="BQ186">
            <v>-78834.971000000834</v>
          </cell>
          <cell r="BR186">
            <v>-51103.043999969959</v>
          </cell>
          <cell r="BS186">
            <v>-77641.969999998808</v>
          </cell>
          <cell r="BT186">
            <v>-59604.098999999464</v>
          </cell>
          <cell r="BU186">
            <v>-97504.923999994993</v>
          </cell>
          <cell r="BV186">
            <v>-46553.572999997064</v>
          </cell>
          <cell r="BW186">
            <v>-72190.692000001669</v>
          </cell>
          <cell r="BX186">
            <v>-76836.317999996245</v>
          </cell>
          <cell r="BY186">
            <v>861748.66599999741</v>
          </cell>
          <cell r="BZ186">
            <v>-108382.58999999613</v>
          </cell>
          <cell r="CA186">
            <v>-77795.83599999547</v>
          </cell>
          <cell r="CB186">
            <v>-80286.97899999842</v>
          </cell>
          <cell r="CC186">
            <v>-84936.429000001401</v>
          </cell>
          <cell r="CD186">
            <v>-131118.30000000447</v>
          </cell>
          <cell r="CE186">
            <v>-952719.80330002308</v>
          </cell>
          <cell r="CF186">
            <v>-105712.21099999547</v>
          </cell>
          <cell r="CG186">
            <v>-80877.145999997854</v>
          </cell>
          <cell r="CH186">
            <v>-89263.659999992698</v>
          </cell>
          <cell r="CI186">
            <v>-48888.60000000149</v>
          </cell>
          <cell r="CJ186">
            <v>-59943.703300002962</v>
          </cell>
          <cell r="CK186">
            <v>-86146.659000001848</v>
          </cell>
          <cell r="CL186">
            <v>148167.54299999774</v>
          </cell>
          <cell r="CM186">
            <v>-132856.7509999983</v>
          </cell>
          <cell r="CN186">
            <v>-81438.936999998987</v>
          </cell>
          <cell r="CO186">
            <v>-92826.745000001043</v>
          </cell>
          <cell r="CP186">
            <v>-90758.918999999762</v>
          </cell>
          <cell r="CQ186">
            <v>-232174.01499999315</v>
          </cell>
          <cell r="CR186">
            <v>-19976.365999996662</v>
          </cell>
          <cell r="CS186">
            <v>-1921.9059999957681</v>
          </cell>
          <cell r="CT186">
            <v>-1041.6959999985993</v>
          </cell>
          <cell r="CU186">
            <v>-1683.5049999989569</v>
          </cell>
          <cell r="CV186">
            <v>-757.9700000025332</v>
          </cell>
          <cell r="CW186">
            <v>-996.14000000059605</v>
          </cell>
          <cell r="CX186">
            <v>-1629.9089999981225</v>
          </cell>
          <cell r="CY186">
            <v>-2589.8289999999106</v>
          </cell>
          <cell r="CZ186">
            <v>-3100.808999992907</v>
          </cell>
          <cell r="DA186">
            <v>-1212.8950000032783</v>
          </cell>
          <cell r="DB186">
            <v>-1430.6589999981225</v>
          </cell>
          <cell r="DC186">
            <v>-1548.7879999987781</v>
          </cell>
          <cell r="DD186">
            <v>-2062.2600000053644</v>
          </cell>
          <cell r="DE186">
            <v>-33408.001999974251</v>
          </cell>
          <cell r="DF186">
            <v>-2550.3299999982119</v>
          </cell>
          <cell r="DG186">
            <v>-1821.0099999979138</v>
          </cell>
          <cell r="DH186">
            <v>-2264.5229999944568</v>
          </cell>
          <cell r="DI186">
            <v>-1942.9500000029802</v>
          </cell>
          <cell r="DJ186">
            <v>-2561.5489999987185</v>
          </cell>
          <cell r="DK186">
            <v>-2702.0599999986589</v>
          </cell>
          <cell r="DL186">
            <v>-3180.4559999965131</v>
          </cell>
          <cell r="DM186">
            <v>-5220.4299999922514</v>
          </cell>
          <cell r="DN186">
            <v>-3436.3399999961257</v>
          </cell>
          <cell r="DO186">
            <v>-2564.3449999988079</v>
          </cell>
          <cell r="DP186">
            <v>-2735.3789999932051</v>
          </cell>
          <cell r="DQ186">
            <v>-2428.6299999952316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8">
          <cell r="F188">
            <v>-9087.1499999985099</v>
          </cell>
          <cell r="G188">
            <v>-16407.35000000149</v>
          </cell>
          <cell r="H188">
            <v>-15110.666999995708</v>
          </cell>
          <cell r="I188">
            <v>-13375.765799999237</v>
          </cell>
          <cell r="J188">
            <v>-27556.269999995828</v>
          </cell>
          <cell r="K188">
            <v>-27565.290000006557</v>
          </cell>
          <cell r="L188">
            <v>-8163.9369999915361</v>
          </cell>
          <cell r="M188">
            <v>-15348.945999994874</v>
          </cell>
          <cell r="N188">
            <v>-8814.0400000065565</v>
          </cell>
          <cell r="O188">
            <v>-8711.0433999896049</v>
          </cell>
          <cell r="P188">
            <v>-6908.6349699944258</v>
          </cell>
          <cell r="Q188">
            <v>-21701.35300000757</v>
          </cell>
          <cell r="R188">
            <v>-181426.85420000553</v>
          </cell>
          <cell r="S188">
            <v>-67368.394600003958</v>
          </cell>
          <cell r="T188">
            <v>-45126.165000006557</v>
          </cell>
          <cell r="U188">
            <v>-39396.087999999523</v>
          </cell>
          <cell r="V188">
            <v>-26391.784999996424</v>
          </cell>
          <cell r="W188">
            <v>-37754.09999999404</v>
          </cell>
          <cell r="X188">
            <v>-30983.640000000596</v>
          </cell>
          <cell r="Y188">
            <v>-34051.348999992013</v>
          </cell>
          <cell r="Z188">
            <v>202642.1400000006</v>
          </cell>
          <cell r="AA188">
            <v>-12942.138999998569</v>
          </cell>
          <cell r="AB188">
            <v>-20082.880000010133</v>
          </cell>
          <cell r="AC188">
            <v>-49564.540000006557</v>
          </cell>
          <cell r="AD188">
            <v>-20407.913599997759</v>
          </cell>
          <cell r="AE188">
            <v>-513586.27059984207</v>
          </cell>
          <cell r="AF188">
            <v>-57187.153399989009</v>
          </cell>
          <cell r="AG188">
            <v>-47521.515000000596</v>
          </cell>
          <cell r="AH188">
            <v>-74447.975999996066</v>
          </cell>
          <cell r="AI188">
            <v>-36051.038000002503</v>
          </cell>
          <cell r="AJ188">
            <v>-48627.40000000596</v>
          </cell>
          <cell r="AK188">
            <v>-27145.59999999404</v>
          </cell>
          <cell r="AL188">
            <v>-23722.043999999762</v>
          </cell>
          <cell r="AM188">
            <v>-34860.350000008941</v>
          </cell>
          <cell r="AN188">
            <v>-34186.703999996185</v>
          </cell>
          <cell r="AO188">
            <v>-43075.719999998808</v>
          </cell>
          <cell r="AP188">
            <v>-29107.410199999809</v>
          </cell>
          <cell r="AQ188">
            <v>-57653.359999999404</v>
          </cell>
          <cell r="AR188">
            <v>-530802.7729998827</v>
          </cell>
          <cell r="AS188">
            <v>-33665.707000002265</v>
          </cell>
          <cell r="AT188">
            <v>-36290.59999999404</v>
          </cell>
          <cell r="AU188">
            <v>-47246.769999995828</v>
          </cell>
          <cell r="AV188">
            <v>-32375.84999999404</v>
          </cell>
          <cell r="AW188">
            <v>-41564.40000000596</v>
          </cell>
          <cell r="AX188">
            <v>-56526.991999998689</v>
          </cell>
          <cell r="AY188">
            <v>-57260.399999991059</v>
          </cell>
          <cell r="AZ188">
            <v>-45850.20000000298</v>
          </cell>
          <cell r="BA188">
            <v>-35219.060000002384</v>
          </cell>
          <cell r="BB188">
            <v>-39390.486999988556</v>
          </cell>
          <cell r="BC188">
            <v>-27493.660000003874</v>
          </cell>
          <cell r="BD188">
            <v>-77918.646999999881</v>
          </cell>
          <cell r="BE188">
            <v>-583190.1320002079</v>
          </cell>
          <cell r="BF188">
            <v>-30777.137000009418</v>
          </cell>
          <cell r="BG188">
            <v>-52630.149999991059</v>
          </cell>
          <cell r="BH188">
            <v>-55575.709999993443</v>
          </cell>
          <cell r="BI188">
            <v>-32647.390000000596</v>
          </cell>
          <cell r="BJ188">
            <v>-42158.560000002384</v>
          </cell>
          <cell r="BK188">
            <v>-57836.600000008941</v>
          </cell>
          <cell r="BL188">
            <v>-52172.231000006199</v>
          </cell>
          <cell r="BM188">
            <v>-56378.739999994636</v>
          </cell>
          <cell r="BN188">
            <v>-55813.020999997854</v>
          </cell>
          <cell r="BO188">
            <v>-34790.010000005364</v>
          </cell>
          <cell r="BP188">
            <v>-33575.612000003457</v>
          </cell>
          <cell r="BQ188">
            <v>-78834.971000015736</v>
          </cell>
          <cell r="BR188">
            <v>-51103.043999910355</v>
          </cell>
          <cell r="BS188">
            <v>-77641.969999998808</v>
          </cell>
          <cell r="BT188">
            <v>-59604.099000006914</v>
          </cell>
          <cell r="BU188">
            <v>-97504.923999994993</v>
          </cell>
          <cell r="BV188">
            <v>-46553.572999998927</v>
          </cell>
          <cell r="BW188">
            <v>-72190.692000001669</v>
          </cell>
          <cell r="BX188">
            <v>-76836.318000003695</v>
          </cell>
          <cell r="BY188">
            <v>861748.66599999368</v>
          </cell>
          <cell r="BZ188">
            <v>-108382.58999998868</v>
          </cell>
          <cell r="CA188">
            <v>-77795.83599999547</v>
          </cell>
          <cell r="CB188">
            <v>-80286.979000002146</v>
          </cell>
          <cell r="CC188">
            <v>-84936.429000005126</v>
          </cell>
          <cell r="CD188">
            <v>-131118.30000001192</v>
          </cell>
          <cell r="CE188">
            <v>-952719.80329990387</v>
          </cell>
          <cell r="CF188">
            <v>-105712.21099999547</v>
          </cell>
          <cell r="CG188">
            <v>-80877.145999997854</v>
          </cell>
          <cell r="CH188">
            <v>-89263.659999981523</v>
          </cell>
          <cell r="CI188">
            <v>-48888.600000008941</v>
          </cell>
          <cell r="CJ188">
            <v>-59943.703299999237</v>
          </cell>
          <cell r="CK188">
            <v>-86146.658999994397</v>
          </cell>
          <cell r="CL188">
            <v>148167.54299999774</v>
          </cell>
          <cell r="CM188">
            <v>-132856.75100000203</v>
          </cell>
          <cell r="CN188">
            <v>-81438.936999991536</v>
          </cell>
          <cell r="CO188">
            <v>-92826.744999989867</v>
          </cell>
          <cell r="CP188">
            <v>-90758.918999999762</v>
          </cell>
          <cell r="CQ188">
            <v>-232174.01499998569</v>
          </cell>
          <cell r="CR188">
            <v>-19976.366000175476</v>
          </cell>
          <cell r="CS188">
            <v>-1921.9060000032187</v>
          </cell>
          <cell r="CT188">
            <v>-1041.695999994874</v>
          </cell>
          <cell r="CU188">
            <v>-1683.5050000101328</v>
          </cell>
          <cell r="CV188">
            <v>-757.96999999880791</v>
          </cell>
          <cell r="CW188">
            <v>-996.14000000059605</v>
          </cell>
          <cell r="CX188">
            <v>-1629.9089999943972</v>
          </cell>
          <cell r="CY188">
            <v>-2589.8289999961853</v>
          </cell>
          <cell r="CZ188">
            <v>-3100.8090000003576</v>
          </cell>
          <cell r="DA188">
            <v>-1212.8950000107288</v>
          </cell>
          <cell r="DB188">
            <v>-1430.6590000092983</v>
          </cell>
          <cell r="DC188">
            <v>-1548.7880000025034</v>
          </cell>
          <cell r="DD188">
            <v>-2062.2600000053644</v>
          </cell>
          <cell r="DE188">
            <v>-33408.00200009346</v>
          </cell>
          <cell r="DF188">
            <v>-2550.3299999833107</v>
          </cell>
          <cell r="DG188">
            <v>-1821.0100000053644</v>
          </cell>
          <cell r="DH188">
            <v>-2264.5230000019073</v>
          </cell>
          <cell r="DI188">
            <v>-1942.9500000029802</v>
          </cell>
          <cell r="DJ188">
            <v>-2561.5489999949932</v>
          </cell>
          <cell r="DK188">
            <v>-2702.0600000023842</v>
          </cell>
          <cell r="DL188">
            <v>-3180.4560000002384</v>
          </cell>
          <cell r="DM188">
            <v>-5220.4299999773502</v>
          </cell>
          <cell r="DN188">
            <v>-3436.3399999886751</v>
          </cell>
          <cell r="DO188">
            <v>-2564.3449999988079</v>
          </cell>
          <cell r="DP188">
            <v>-2735.3789999932051</v>
          </cell>
          <cell r="DQ188">
            <v>-2428.6299999952316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 t="e">
            <v>#N/A</v>
          </cell>
          <cell r="DS192" t="e">
            <v>#N/A</v>
          </cell>
          <cell r="DT192" t="e">
            <v>#N/A</v>
          </cell>
          <cell r="DU192" t="e">
            <v>#N/A</v>
          </cell>
          <cell r="DV192" t="e">
            <v>#N/A</v>
          </cell>
          <cell r="DW192" t="e">
            <v>#N/A</v>
          </cell>
          <cell r="DX192" t="e">
            <v>#N/A</v>
          </cell>
          <cell r="DY192" t="e">
            <v>#N/A</v>
          </cell>
          <cell r="DZ192" t="e">
            <v>#N/A</v>
          </cell>
          <cell r="EA192" t="e">
            <v>#N/A</v>
          </cell>
          <cell r="EB192" t="e">
            <v>#N/A</v>
          </cell>
          <cell r="EC192" t="e">
            <v>#N/A</v>
          </cell>
          <cell r="ED192" t="e">
            <v>#N/A</v>
          </cell>
        </row>
        <row r="193">
          <cell r="F193">
            <v>-260.65100000000166</v>
          </cell>
          <cell r="G193">
            <v>-276.56500000000233</v>
          </cell>
          <cell r="H193">
            <v>-212.81099999999969</v>
          </cell>
          <cell r="I193">
            <v>-159.50799999999981</v>
          </cell>
          <cell r="J193">
            <v>0</v>
          </cell>
          <cell r="K193">
            <v>-255.23400000000038</v>
          </cell>
          <cell r="L193">
            <v>-389.54999999999927</v>
          </cell>
          <cell r="M193">
            <v>-493.73099999999977</v>
          </cell>
          <cell r="N193">
            <v>0.21500000000014552</v>
          </cell>
          <cell r="O193">
            <v>-68.397000000000844</v>
          </cell>
          <cell r="P193">
            <v>-201.01200000000244</v>
          </cell>
          <cell r="Q193">
            <v>-149.56199999999808</v>
          </cell>
          <cell r="R193">
            <v>-1140.7640000000247</v>
          </cell>
          <cell r="S193">
            <v>-341.58400000000256</v>
          </cell>
          <cell r="T193">
            <v>-153.75</v>
          </cell>
          <cell r="U193">
            <v>-183.1720000000023</v>
          </cell>
          <cell r="V193">
            <v>-50.043999999999869</v>
          </cell>
          <cell r="W193">
            <v>0</v>
          </cell>
          <cell r="X193">
            <v>0</v>
          </cell>
          <cell r="Y193">
            <v>-180.77299999999741</v>
          </cell>
          <cell r="Z193">
            <v>-33.740000000001601</v>
          </cell>
          <cell r="AA193">
            <v>-1.5339999999996508</v>
          </cell>
          <cell r="AB193">
            <v>-21.757999999999811</v>
          </cell>
          <cell r="AC193">
            <v>-67.057000000000698</v>
          </cell>
          <cell r="AD193">
            <v>-107.35199999999895</v>
          </cell>
          <cell r="AE193">
            <v>-1072.6541000000434</v>
          </cell>
          <cell r="AF193">
            <v>-46.427999999999884</v>
          </cell>
          <cell r="AG193">
            <v>-137.70500000000175</v>
          </cell>
          <cell r="AH193">
            <v>-100.02100000000064</v>
          </cell>
          <cell r="AI193">
            <v>-61.568999999999505</v>
          </cell>
          <cell r="AJ193">
            <v>-27.43309999999974</v>
          </cell>
          <cell r="AK193">
            <v>-37.612999999999374</v>
          </cell>
          <cell r="AL193">
            <v>-203.69499999999971</v>
          </cell>
          <cell r="AM193">
            <v>-20.317999999999302</v>
          </cell>
          <cell r="AN193">
            <v>-55.425999999999476</v>
          </cell>
          <cell r="AO193">
            <v>-90.468999999999141</v>
          </cell>
          <cell r="AP193">
            <v>-72.705000000001746</v>
          </cell>
          <cell r="AQ193">
            <v>-219.27199999999721</v>
          </cell>
          <cell r="AR193">
            <v>6.3249999999989086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6.3249999999989086</v>
          </cell>
          <cell r="BB193">
            <v>0</v>
          </cell>
          <cell r="BC193">
            <v>0</v>
          </cell>
          <cell r="BD193">
            <v>0</v>
          </cell>
          <cell r="BE193">
            <v>96.59900000000016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96.59900000000016</v>
          </cell>
          <cell r="BO193">
            <v>0</v>
          </cell>
          <cell r="BP193">
            <v>0</v>
          </cell>
          <cell r="BQ193">
            <v>0</v>
          </cell>
          <cell r="BR193">
            <v>85.981999999999971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85.981999999999971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101.28200000000106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101.28200000000106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-260.6509999986738</v>
          </cell>
          <cell r="G195">
            <v>-276.56499999947846</v>
          </cell>
          <cell r="H195">
            <v>-212.81100000068545</v>
          </cell>
          <cell r="I195">
            <v>-159.5080000013113</v>
          </cell>
          <cell r="J195">
            <v>0</v>
          </cell>
          <cell r="K195">
            <v>-255.23400000110269</v>
          </cell>
          <cell r="L195">
            <v>-389.54999999888241</v>
          </cell>
          <cell r="M195">
            <v>-493.73100000061095</v>
          </cell>
          <cell r="N195">
            <v>0.21499999985098839</v>
          </cell>
          <cell r="O195">
            <v>-68.396999999880791</v>
          </cell>
          <cell r="P195">
            <v>-201.01200000010431</v>
          </cell>
          <cell r="Q195">
            <v>-149.56200000084937</v>
          </cell>
          <cell r="R195">
            <v>-1140.7639999985695</v>
          </cell>
          <cell r="S195">
            <v>-341.58399999886751</v>
          </cell>
          <cell r="T195">
            <v>-153.75</v>
          </cell>
          <cell r="U195">
            <v>-183.17200000025332</v>
          </cell>
          <cell r="V195">
            <v>-50.044000001624227</v>
          </cell>
          <cell r="W195">
            <v>0</v>
          </cell>
          <cell r="X195">
            <v>0</v>
          </cell>
          <cell r="Y195">
            <v>-180.7730000000447</v>
          </cell>
          <cell r="Z195">
            <v>-33.740000000223517</v>
          </cell>
          <cell r="AA195">
            <v>-1.5339999999850988</v>
          </cell>
          <cell r="AB195">
            <v>-21.758000001311302</v>
          </cell>
          <cell r="AC195">
            <v>-67.057000000029802</v>
          </cell>
          <cell r="AD195">
            <v>-107.3519999999553</v>
          </cell>
          <cell r="AE195">
            <v>-1072.6541000008583</v>
          </cell>
          <cell r="AF195">
            <v>-46.427999999374151</v>
          </cell>
          <cell r="AG195">
            <v>-137.70500000007451</v>
          </cell>
          <cell r="AH195">
            <v>-100.02099999971688</v>
          </cell>
          <cell r="AI195">
            <v>-61.56900000013411</v>
          </cell>
          <cell r="AJ195">
            <v>-27.433100000023842</v>
          </cell>
          <cell r="AK195">
            <v>-37.612999999895692</v>
          </cell>
          <cell r="AL195">
            <v>-203.69500000029802</v>
          </cell>
          <cell r="AM195">
            <v>-20.317999999970198</v>
          </cell>
          <cell r="AN195">
            <v>-55.425999999046326</v>
          </cell>
          <cell r="AO195">
            <v>-90.469000000506639</v>
          </cell>
          <cell r="AP195">
            <v>-72.705000000074506</v>
          </cell>
          <cell r="AQ195">
            <v>-219.27199999988079</v>
          </cell>
          <cell r="AR195">
            <v>6.3250000178813934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6.3249999992549419</v>
          </cell>
          <cell r="BB195">
            <v>0</v>
          </cell>
          <cell r="BC195">
            <v>0</v>
          </cell>
          <cell r="BD195">
            <v>0</v>
          </cell>
          <cell r="BE195">
            <v>96.599000006914139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96.598999999463558</v>
          </cell>
          <cell r="BO195">
            <v>0</v>
          </cell>
          <cell r="BP195">
            <v>0</v>
          </cell>
          <cell r="BQ195">
            <v>0</v>
          </cell>
          <cell r="BR195">
            <v>85.98199999332428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85.98200000077486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101.28200000524521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101.28199999965727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 t="e">
            <v>#N/A</v>
          </cell>
          <cell r="DS195" t="e">
            <v>#N/A</v>
          </cell>
          <cell r="DT195" t="e">
            <v>#N/A</v>
          </cell>
          <cell r="DU195" t="e">
            <v>#N/A</v>
          </cell>
          <cell r="DV195" t="e">
            <v>#N/A</v>
          </cell>
          <cell r="DW195" t="e">
            <v>#N/A</v>
          </cell>
          <cell r="DX195" t="e">
            <v>#N/A</v>
          </cell>
          <cell r="DY195" t="e">
            <v>#N/A</v>
          </cell>
          <cell r="DZ195" t="e">
            <v>#N/A</v>
          </cell>
          <cell r="EA195" t="e">
            <v>#N/A</v>
          </cell>
          <cell r="EB195" t="e">
            <v>#N/A</v>
          </cell>
          <cell r="EC195" t="e">
            <v>#N/A</v>
          </cell>
          <cell r="ED195" t="e">
            <v>#N/A</v>
          </cell>
          <cell r="EE195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-4068.661596828606</v>
          </cell>
          <cell r="G199">
            <v>-4963.7638985312078</v>
          </cell>
          <cell r="H199">
            <v>-4222.1104136920767</v>
          </cell>
          <cell r="I199">
            <v>-4914.9386595293181</v>
          </cell>
          <cell r="J199">
            <v>-7546.0720257440116</v>
          </cell>
          <cell r="K199">
            <v>-9075.1441944867838</v>
          </cell>
          <cell r="L199">
            <v>-6596.2952051593456</v>
          </cell>
          <cell r="M199">
            <v>-7310.4354105608072</v>
          </cell>
          <cell r="N199">
            <v>-5382.4748499719426</v>
          </cell>
          <cell r="O199">
            <v>-2516.8016085517593</v>
          </cell>
          <cell r="P199">
            <v>-6573.9542056157952</v>
          </cell>
          <cell r="Q199">
            <v>-3065.7402773303911</v>
          </cell>
          <cell r="R199">
            <v>-75819.64584399946</v>
          </cell>
          <cell r="S199">
            <v>-2848.3365430480335</v>
          </cell>
          <cell r="T199">
            <v>-7218.1458156745648</v>
          </cell>
          <cell r="U199">
            <v>-3501.5809299865505</v>
          </cell>
          <cell r="V199">
            <v>-5786.5264042995404</v>
          </cell>
          <cell r="W199">
            <v>-8015.8498397243675</v>
          </cell>
          <cell r="X199">
            <v>-8304.2688339576125</v>
          </cell>
          <cell r="Y199">
            <v>-8215.4312357336748</v>
          </cell>
          <cell r="Z199">
            <v>-7504.6243299462367</v>
          </cell>
          <cell r="AA199">
            <v>-7879.3037224547006</v>
          </cell>
          <cell r="AB199">
            <v>-3690.595806207275</v>
          </cell>
          <cell r="AC199">
            <v>-4979.8779804279329</v>
          </cell>
          <cell r="AD199">
            <v>-7875.104402538389</v>
          </cell>
          <cell r="AE199">
            <v>-79306.006654001772</v>
          </cell>
          <cell r="AF199">
            <v>-2519.7132077035494</v>
          </cell>
          <cell r="AG199">
            <v>-7494.2543044564081</v>
          </cell>
          <cell r="AH199">
            <v>-2780.3243822943186</v>
          </cell>
          <cell r="AI199">
            <v>-10181.908888673875</v>
          </cell>
          <cell r="AJ199">
            <v>-8843.8755164451431</v>
          </cell>
          <cell r="AK199">
            <v>-14135.156386624556</v>
          </cell>
          <cell r="AL199">
            <v>-8012.7607536946889</v>
          </cell>
          <cell r="AM199">
            <v>-8272.7958282977343</v>
          </cell>
          <cell r="AN199">
            <v>-7679.0178006216884</v>
          </cell>
          <cell r="AO199">
            <v>-2720.9367035267642</v>
          </cell>
          <cell r="AP199">
            <v>-5082.0084345227806</v>
          </cell>
          <cell r="AQ199">
            <v>-1583.2544471395668</v>
          </cell>
          <cell r="AR199">
            <v>-92084.806839004159</v>
          </cell>
          <cell r="AS199">
            <v>-6874.4898137601558</v>
          </cell>
          <cell r="AT199">
            <v>-6694.0601170733571</v>
          </cell>
          <cell r="AU199">
            <v>-4937.8890093230875</v>
          </cell>
          <cell r="AV199">
            <v>-7496.6256123359781</v>
          </cell>
          <cell r="AW199">
            <v>-11322.631412076531</v>
          </cell>
          <cell r="AX199">
            <v>-13788.616666793125</v>
          </cell>
          <cell r="AY199">
            <v>-10475.710987629136</v>
          </cell>
          <cell r="AZ199">
            <v>-8213.4235891732387</v>
          </cell>
          <cell r="BA199">
            <v>-7868.0875755148008</v>
          </cell>
          <cell r="BB199">
            <v>-4811.3176616476849</v>
          </cell>
          <cell r="BC199">
            <v>-4882.3058403437026</v>
          </cell>
          <cell r="BD199">
            <v>-4719.6485533309169</v>
          </cell>
          <cell r="BE199">
            <v>-93023.504357000813</v>
          </cell>
          <cell r="BF199">
            <v>-7055.129518565489</v>
          </cell>
          <cell r="BG199">
            <v>-6293.0774427619763</v>
          </cell>
          <cell r="BH199">
            <v>-2431.3989547038218</v>
          </cell>
          <cell r="BI199">
            <v>-7598.8409284362569</v>
          </cell>
          <cell r="BJ199">
            <v>-9921.0262251743115</v>
          </cell>
          <cell r="BK199">
            <v>-14342.342392806429</v>
          </cell>
          <cell r="BL199">
            <v>-5638.5406849556603</v>
          </cell>
          <cell r="BM199">
            <v>-11854.222349159187</v>
          </cell>
          <cell r="BN199">
            <v>-8561.3664405043237</v>
          </cell>
          <cell r="BO199">
            <v>-6387.7858909973875</v>
          </cell>
          <cell r="BP199">
            <v>-7198.6392458914779</v>
          </cell>
          <cell r="BQ199">
            <v>-5741.1342830446083</v>
          </cell>
          <cell r="BR199">
            <v>-100190.1611040011</v>
          </cell>
          <cell r="BS199">
            <v>-5498.9221425240394</v>
          </cell>
          <cell r="BT199">
            <v>-7096.416354207322</v>
          </cell>
          <cell r="BU199">
            <v>-6406.0318864450091</v>
          </cell>
          <cell r="BV199">
            <v>-6647.638922162354</v>
          </cell>
          <cell r="BW199">
            <v>-9483.6977518897038</v>
          </cell>
          <cell r="BX199">
            <v>-14367.857505311491</v>
          </cell>
          <cell r="BY199">
            <v>-14326.352386047132</v>
          </cell>
          <cell r="BZ199">
            <v>-9904.8051044247113</v>
          </cell>
          <cell r="CA199">
            <v>-10888.868926981231</v>
          </cell>
          <cell r="CB199">
            <v>-8653.0803266132716</v>
          </cell>
          <cell r="CC199">
            <v>-3872.514651354868</v>
          </cell>
          <cell r="CD199">
            <v>-3043.9751460419502</v>
          </cell>
          <cell r="CE199">
            <v>-88704.250179994851</v>
          </cell>
          <cell r="CF199">
            <v>-2096.9675569746178</v>
          </cell>
          <cell r="CG199">
            <v>-7470.2444467281457</v>
          </cell>
          <cell r="CH199">
            <v>-8242.3430308864918</v>
          </cell>
          <cell r="CI199">
            <v>-9266.6026098711882</v>
          </cell>
          <cell r="CJ199">
            <v>-10884.582576674176</v>
          </cell>
          <cell r="CK199">
            <v>-16032.743671045639</v>
          </cell>
          <cell r="CL199">
            <v>-6017.8116765285376</v>
          </cell>
          <cell r="CM199">
            <v>-9110.3374130777083</v>
          </cell>
          <cell r="CN199">
            <v>-10179.714791136328</v>
          </cell>
          <cell r="CO199">
            <v>-7918.2556375360582</v>
          </cell>
          <cell r="CP199">
            <v>-1484.6467695385218</v>
          </cell>
          <cell r="CQ199">
            <v>0</v>
          </cell>
          <cell r="CR199">
            <v>-403.52063401415944</v>
          </cell>
          <cell r="CS199">
            <v>0</v>
          </cell>
          <cell r="CT199">
            <v>-11.009349090047181</v>
          </cell>
          <cell r="CU199">
            <v>-60.644719562726095</v>
          </cell>
          <cell r="CV199">
            <v>-86.824578500119969</v>
          </cell>
          <cell r="CW199">
            <v>-93.95266553782858</v>
          </cell>
          <cell r="CX199">
            <v>-59.562444567214698</v>
          </cell>
          <cell r="CY199">
            <v>-8.4529409112874418</v>
          </cell>
          <cell r="CZ199">
            <v>-23.511491276556626</v>
          </cell>
          <cell r="DA199">
            <v>-32.318970548920333</v>
          </cell>
          <cell r="DB199">
            <v>-27.243474018992856</v>
          </cell>
          <cell r="DC199">
            <v>0</v>
          </cell>
          <cell r="DD199">
            <v>0</v>
          </cell>
          <cell r="DE199">
            <v>-170.84811701625586</v>
          </cell>
          <cell r="DF199">
            <v>0</v>
          </cell>
          <cell r="DG199">
            <v>0</v>
          </cell>
          <cell r="DH199">
            <v>-27.35559369972907</v>
          </cell>
          <cell r="DI199">
            <v>-102.15305619314313</v>
          </cell>
          <cell r="DJ199">
            <v>-33.209308155346662</v>
          </cell>
          <cell r="DK199">
            <v>-8.1301589668728411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-21458.073482999578</v>
          </cell>
          <cell r="AS200">
            <v>-1022.2599029357079</v>
          </cell>
          <cell r="AT200">
            <v>-1383.5314609624911</v>
          </cell>
          <cell r="AU200">
            <v>-1728.1332213871647</v>
          </cell>
          <cell r="AV200">
            <v>-492.68512912117876</v>
          </cell>
          <cell r="AW200">
            <v>0</v>
          </cell>
          <cell r="AX200">
            <v>-3236.5338143857662</v>
          </cell>
          <cell r="AY200">
            <v>-1818.6131783705205</v>
          </cell>
          <cell r="AZ200">
            <v>-535.28572299238294</v>
          </cell>
          <cell r="BA200">
            <v>-645.67682711174712</v>
          </cell>
          <cell r="BB200">
            <v>-2936.693547521485</v>
          </cell>
          <cell r="BC200">
            <v>-2550.4172930917703</v>
          </cell>
          <cell r="BD200">
            <v>-5108.2433851177339</v>
          </cell>
          <cell r="BE200">
            <v>-30577.063692003489</v>
          </cell>
          <cell r="BF200">
            <v>-3031.8394062772859</v>
          </cell>
          <cell r="BG200">
            <v>-1627.7196315701585</v>
          </cell>
          <cell r="BH200">
            <v>-506.93602754385211</v>
          </cell>
          <cell r="BI200">
            <v>-4446.874979855027</v>
          </cell>
          <cell r="BJ200">
            <v>-597.69219415320549</v>
          </cell>
          <cell r="BK200">
            <v>-3711.877855909057</v>
          </cell>
          <cell r="BL200">
            <v>-2317.0918802362867</v>
          </cell>
          <cell r="BM200">
            <v>-424.38727608625777</v>
          </cell>
          <cell r="BN200">
            <v>-2748.3766756088007</v>
          </cell>
          <cell r="BO200">
            <v>-5146.0556275062263</v>
          </cell>
          <cell r="BP200">
            <v>-2953.1190944225527</v>
          </cell>
          <cell r="BQ200">
            <v>-3065.0930428362917</v>
          </cell>
          <cell r="BR200">
            <v>-41098.224429002032</v>
          </cell>
          <cell r="BS200">
            <v>-4031.4702718828339</v>
          </cell>
          <cell r="BT200">
            <v>-4783.8137825164013</v>
          </cell>
          <cell r="BU200">
            <v>-2748.7665830987971</v>
          </cell>
          <cell r="BV200">
            <v>-341.81217302824371</v>
          </cell>
          <cell r="BW200">
            <v>-2994.501645708282</v>
          </cell>
          <cell r="BX200">
            <v>-2085.2488354558591</v>
          </cell>
          <cell r="BY200">
            <v>541.58095726463944</v>
          </cell>
          <cell r="BZ200">
            <v>-6731.7215788096655</v>
          </cell>
          <cell r="CA200">
            <v>-6045.7298429403454</v>
          </cell>
          <cell r="CB200">
            <v>-3881.4166737231426</v>
          </cell>
          <cell r="CC200">
            <v>-5249.5085457691457</v>
          </cell>
          <cell r="CD200">
            <v>-2745.8154533319175</v>
          </cell>
          <cell r="CE200">
            <v>-60733.631675999612</v>
          </cell>
          <cell r="CF200">
            <v>-4327.3824031590484</v>
          </cell>
          <cell r="CG200">
            <v>-1193.448894681409</v>
          </cell>
          <cell r="CH200">
            <v>-2535.1814212473109</v>
          </cell>
          <cell r="CI200">
            <v>-5824.7446012075525</v>
          </cell>
          <cell r="CJ200">
            <v>0</v>
          </cell>
          <cell r="CK200">
            <v>-1146.2480972651392</v>
          </cell>
          <cell r="CL200">
            <v>-12598.557630471652</v>
          </cell>
          <cell r="CM200">
            <v>-11474.015252018347</v>
          </cell>
          <cell r="CN200">
            <v>-2769.4236884270795</v>
          </cell>
          <cell r="CO200">
            <v>-3045.7145533058792</v>
          </cell>
          <cell r="CP200">
            <v>-10791.365409380291</v>
          </cell>
          <cell r="CQ200">
            <v>-5027.5497248382308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-4432.5799460038543</v>
          </cell>
          <cell r="AF202">
            <v>-516.62916637957096</v>
          </cell>
          <cell r="AG202">
            <v>0</v>
          </cell>
          <cell r="AH202">
            <v>-196.8761252425611</v>
          </cell>
          <cell r="AI202">
            <v>0</v>
          </cell>
          <cell r="AJ202">
            <v>-421.14925173297524</v>
          </cell>
          <cell r="AK202">
            <v>-477.52093314821832</v>
          </cell>
          <cell r="AL202">
            <v>-921.39482932677492</v>
          </cell>
          <cell r="AM202">
            <v>-865.11416784976609</v>
          </cell>
          <cell r="AN202">
            <v>-275.36565151868854</v>
          </cell>
          <cell r="AO202">
            <v>-558.46799774176907</v>
          </cell>
          <cell r="AP202">
            <v>0</v>
          </cell>
          <cell r="AQ202">
            <v>-200.06182306190021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-41964.016196258366</v>
          </cell>
          <cell r="G203">
            <v>-30570.560778725892</v>
          </cell>
          <cell r="H203">
            <v>-13678.276400990784</v>
          </cell>
          <cell r="I203">
            <v>-6690.1904515773058</v>
          </cell>
          <cell r="J203">
            <v>-24941.636819470674</v>
          </cell>
          <cell r="K203">
            <v>-12636.854908535257</v>
          </cell>
          <cell r="L203">
            <v>-42707.3216908779</v>
          </cell>
          <cell r="M203">
            <v>-35473.819243233651</v>
          </cell>
          <cell r="N203">
            <v>-18997.838862491772</v>
          </cell>
          <cell r="O203">
            <v>-23501.33082989417</v>
          </cell>
          <cell r="P203">
            <v>-29875.103783762082</v>
          </cell>
          <cell r="Q203">
            <v>-23591.074329245836</v>
          </cell>
          <cell r="R203">
            <v>-526638.11471498013</v>
          </cell>
          <cell r="S203">
            <v>-58522.048746075481</v>
          </cell>
          <cell r="T203">
            <v>-31784.121362091973</v>
          </cell>
          <cell r="U203">
            <v>-24936.890391804278</v>
          </cell>
          <cell r="V203">
            <v>-18380.311420250684</v>
          </cell>
          <cell r="W203">
            <v>-25657.122388677672</v>
          </cell>
          <cell r="X203">
            <v>-29918.190370190889</v>
          </cell>
          <cell r="Y203">
            <v>-102294.87955615297</v>
          </cell>
          <cell r="Z203">
            <v>-74576.001676423475</v>
          </cell>
          <cell r="AA203">
            <v>-27082.733882494271</v>
          </cell>
          <cell r="AB203">
            <v>-37202.313338587061</v>
          </cell>
          <cell r="AC203">
            <v>-49775.297284031287</v>
          </cell>
          <cell r="AD203">
            <v>-46508.204298207536</v>
          </cell>
          <cell r="AE203">
            <v>-592448.2789530158</v>
          </cell>
          <cell r="AF203">
            <v>-62991.602150462568</v>
          </cell>
          <cell r="AG203">
            <v>-32759.660570222884</v>
          </cell>
          <cell r="AH203">
            <v>-24681.286602227017</v>
          </cell>
          <cell r="AI203">
            <v>-15903.741336999461</v>
          </cell>
          <cell r="AJ203">
            <v>-28229.950588166714</v>
          </cell>
          <cell r="AK203">
            <v>-48944.337806107476</v>
          </cell>
          <cell r="AL203">
            <v>-94939.904823895544</v>
          </cell>
          <cell r="AM203">
            <v>-83983.874167298898</v>
          </cell>
          <cell r="AN203">
            <v>-33233.050468347967</v>
          </cell>
          <cell r="AO203">
            <v>-60403.565260710195</v>
          </cell>
          <cell r="AP203">
            <v>-49891.117602353916</v>
          </cell>
          <cell r="AQ203">
            <v>-56486.187576228753</v>
          </cell>
          <cell r="AR203">
            <v>-632100.00993302464</v>
          </cell>
          <cell r="AS203">
            <v>-56074.229790024459</v>
          </cell>
          <cell r="AT203">
            <v>-38382.561756271869</v>
          </cell>
          <cell r="AU203">
            <v>-30544.241285623983</v>
          </cell>
          <cell r="AV203">
            <v>-21782.080718433484</v>
          </cell>
          <cell r="AW203">
            <v>-30534.536585656926</v>
          </cell>
          <cell r="AX203">
            <v>-58823.500279728323</v>
          </cell>
          <cell r="AY203">
            <v>-111964.78038073331</v>
          </cell>
          <cell r="AZ203">
            <v>-90566.390360863879</v>
          </cell>
          <cell r="BA203">
            <v>-32683.535877611488</v>
          </cell>
          <cell r="BB203">
            <v>-59340.21637779288</v>
          </cell>
          <cell r="BC203">
            <v>-53804.513498522341</v>
          </cell>
          <cell r="BD203">
            <v>-47599.423021759838</v>
          </cell>
          <cell r="BE203">
            <v>-644283.00677400827</v>
          </cell>
          <cell r="BF203">
            <v>-60086.197373747826</v>
          </cell>
          <cell r="BG203">
            <v>-40281.303848324344</v>
          </cell>
          <cell r="BH203">
            <v>-42811.379238793626</v>
          </cell>
          <cell r="BI203">
            <v>-24121.960509167984</v>
          </cell>
          <cell r="BJ203">
            <v>-29026.604690702632</v>
          </cell>
          <cell r="BK203">
            <v>-58920.74697813578</v>
          </cell>
          <cell r="BL203">
            <v>-93862.910046562552</v>
          </cell>
          <cell r="BM203">
            <v>-80677.6000962127</v>
          </cell>
          <cell r="BN203">
            <v>-56264.034388139844</v>
          </cell>
          <cell r="BO203">
            <v>-54836.575993519276</v>
          </cell>
          <cell r="BP203">
            <v>-55290.23799180612</v>
          </cell>
          <cell r="BQ203">
            <v>-48103.455618869513</v>
          </cell>
          <cell r="BR203">
            <v>-753417.24891299009</v>
          </cell>
          <cell r="BS203">
            <v>-69749.904369756579</v>
          </cell>
          <cell r="BT203">
            <v>-42105.40726101771</v>
          </cell>
          <cell r="BU203">
            <v>-46132.357647718862</v>
          </cell>
          <cell r="BV203">
            <v>-22429.755525959656</v>
          </cell>
          <cell r="BW203">
            <v>-31168.078697115183</v>
          </cell>
          <cell r="BX203">
            <v>-46911.534745145589</v>
          </cell>
          <cell r="BY203">
            <v>-125913.32778436691</v>
          </cell>
          <cell r="BZ203">
            <v>-116165.53131654486</v>
          </cell>
          <cell r="CA203">
            <v>-73346.106357887387</v>
          </cell>
          <cell r="CB203">
            <v>-68290.035374578089</v>
          </cell>
          <cell r="CC203">
            <v>-59524.603903513402</v>
          </cell>
          <cell r="CD203">
            <v>-51680.605929404497</v>
          </cell>
          <cell r="CE203">
            <v>-855424.51525092125</v>
          </cell>
          <cell r="CF203">
            <v>-67845.45829782635</v>
          </cell>
          <cell r="CG203">
            <v>-45467.787364510819</v>
          </cell>
          <cell r="CH203">
            <v>-52515.007643509656</v>
          </cell>
          <cell r="CI203">
            <v>-21586.461335673928</v>
          </cell>
          <cell r="CJ203">
            <v>-44734.949866693467</v>
          </cell>
          <cell r="CK203">
            <v>-82823.127353195101</v>
          </cell>
          <cell r="CL203">
            <v>-145774.76056560501</v>
          </cell>
          <cell r="CM203">
            <v>-130668.62191062048</v>
          </cell>
          <cell r="CN203">
            <v>-93921.983120128512</v>
          </cell>
          <cell r="CO203">
            <v>-54329.895638100803</v>
          </cell>
          <cell r="CP203">
            <v>-84510.565348170698</v>
          </cell>
          <cell r="CQ203">
            <v>-31245.896806892008</v>
          </cell>
          <cell r="CR203">
            <v>-8728.9851869940758</v>
          </cell>
          <cell r="CS203">
            <v>-222.36623343452811</v>
          </cell>
          <cell r="CT203">
            <v>-606.47711845487356</v>
          </cell>
          <cell r="CU203">
            <v>-667.88260006904602</v>
          </cell>
          <cell r="CV203">
            <v>-594.97992189601064</v>
          </cell>
          <cell r="CW203">
            <v>-996.0753018297255</v>
          </cell>
          <cell r="CX203">
            <v>-1410.4969777725637</v>
          </cell>
          <cell r="CY203">
            <v>-744.44347715005279</v>
          </cell>
          <cell r="CZ203">
            <v>-1073.6813785918057</v>
          </cell>
          <cell r="DA203">
            <v>-1162.2620520778</v>
          </cell>
          <cell r="DB203">
            <v>-808.98455783724785</v>
          </cell>
          <cell r="DC203">
            <v>-382.80438540875912</v>
          </cell>
          <cell r="DD203">
            <v>-58.53118247911334</v>
          </cell>
          <cell r="DE203">
            <v>-5596.4817218780518</v>
          </cell>
          <cell r="DF203">
            <v>-104.97754976525903</v>
          </cell>
          <cell r="DG203">
            <v>-310.38005147501826</v>
          </cell>
          <cell r="DH203">
            <v>-577.3765237107873</v>
          </cell>
          <cell r="DI203">
            <v>-799.91821721754968</v>
          </cell>
          <cell r="DJ203">
            <v>-1217.6860172972083</v>
          </cell>
          <cell r="DK203">
            <v>-965.4185380153358</v>
          </cell>
          <cell r="DL203">
            <v>-484.98556792363524</v>
          </cell>
          <cell r="DM203">
            <v>-198.43970504030585</v>
          </cell>
          <cell r="DN203">
            <v>-401.96760764345527</v>
          </cell>
          <cell r="DO203">
            <v>-419.91019906103611</v>
          </cell>
          <cell r="DP203">
            <v>-95.604554247111082</v>
          </cell>
          <cell r="DQ203">
            <v>-19.817190516740084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-64950.112970339134</v>
          </cell>
          <cell r="G204">
            <v>-39230.984661281109</v>
          </cell>
          <cell r="H204">
            <v>-33188.259882645682</v>
          </cell>
          <cell r="I204">
            <v>-30460.81489229016</v>
          </cell>
          <cell r="J204">
            <v>-30292.683292886242</v>
          </cell>
          <cell r="K204">
            <v>-60444.352986270562</v>
          </cell>
          <cell r="L204">
            <v>-99679.509647537023</v>
          </cell>
          <cell r="M204">
            <v>-79027.066720562056</v>
          </cell>
          <cell r="N204">
            <v>-21508.537323947065</v>
          </cell>
          <cell r="O204">
            <v>-28079.437300710008</v>
          </cell>
          <cell r="P204">
            <v>-47345.524632586166</v>
          </cell>
          <cell r="Q204">
            <v>-55719.145802978426</v>
          </cell>
          <cell r="R204">
            <v>-670133.62975998223</v>
          </cell>
          <cell r="S204">
            <v>-54090.847819192335</v>
          </cell>
          <cell r="T204">
            <v>-66210.815778682008</v>
          </cell>
          <cell r="U204">
            <v>-42267.231858717278</v>
          </cell>
          <cell r="V204">
            <v>-27287.231908788905</v>
          </cell>
          <cell r="W204">
            <v>-32414.815891650505</v>
          </cell>
          <cell r="X204">
            <v>-55407.743814790621</v>
          </cell>
          <cell r="Y204">
            <v>-137406.75154069997</v>
          </cell>
          <cell r="Z204">
            <v>-69659.967767154798</v>
          </cell>
          <cell r="AA204">
            <v>-29526.783901304938</v>
          </cell>
          <cell r="AB204">
            <v>-35848.511880170554</v>
          </cell>
          <cell r="AC204">
            <v>-73146.751755496487</v>
          </cell>
          <cell r="AD204">
            <v>-46866.175843345001</v>
          </cell>
          <cell r="AE204">
            <v>-604458.23323704302</v>
          </cell>
          <cell r="AF204">
            <v>-45431.037822399288</v>
          </cell>
          <cell r="AG204">
            <v>-48227.884611463174</v>
          </cell>
          <cell r="AH204">
            <v>-47605.470413900912</v>
          </cell>
          <cell r="AI204">
            <v>-32188.785874167457</v>
          </cell>
          <cell r="AJ204">
            <v>-44260.171326976269</v>
          </cell>
          <cell r="AK204">
            <v>-47939.598612593487</v>
          </cell>
          <cell r="AL204">
            <v>-94056.379032308236</v>
          </cell>
          <cell r="AM204">
            <v>-81410.311981745064</v>
          </cell>
          <cell r="AN204">
            <v>-35926.81555955112</v>
          </cell>
          <cell r="AO204">
            <v>-34195.445466320962</v>
          </cell>
          <cell r="AP204">
            <v>-46121.033819701523</v>
          </cell>
          <cell r="AQ204">
            <v>-47095.298715893179</v>
          </cell>
          <cell r="AR204">
            <v>-660704.00259500742</v>
          </cell>
          <cell r="AS204">
            <v>-64990.314763432369</v>
          </cell>
          <cell r="AT204">
            <v>-45188.987835505977</v>
          </cell>
          <cell r="AU204">
            <v>-53909.277303766459</v>
          </cell>
          <cell r="AV204">
            <v>-23850.865913180634</v>
          </cell>
          <cell r="AW204">
            <v>-29393.428893007338</v>
          </cell>
          <cell r="AX204">
            <v>-63776.511267852038</v>
          </cell>
          <cell r="AY204">
            <v>-113459.4820870012</v>
          </cell>
          <cell r="AZ204">
            <v>-100486.67163422145</v>
          </cell>
          <cell r="BA204">
            <v>-27637.778899397701</v>
          </cell>
          <cell r="BB204">
            <v>-29610.359892217442</v>
          </cell>
          <cell r="BC204">
            <v>-58138.469788374379</v>
          </cell>
          <cell r="BD204">
            <v>-50261.854317042977</v>
          </cell>
          <cell r="BE204">
            <v>-696677.52453511953</v>
          </cell>
          <cell r="BF204">
            <v>-65539.41976811178</v>
          </cell>
          <cell r="BG204">
            <v>-49342.890825416893</v>
          </cell>
          <cell r="BH204">
            <v>-49275.349825657904</v>
          </cell>
          <cell r="BI204">
            <v>-27694.521402010694</v>
          </cell>
          <cell r="BJ204">
            <v>-36982.148369153962</v>
          </cell>
          <cell r="BK204">
            <v>-81829.618710476905</v>
          </cell>
          <cell r="BL204">
            <v>-117103.52208567411</v>
          </cell>
          <cell r="BM204">
            <v>-103696.63363310508</v>
          </cell>
          <cell r="BN204">
            <v>-27235.045403636992</v>
          </cell>
          <cell r="BO204">
            <v>-36402.380371205509</v>
          </cell>
          <cell r="BP204">
            <v>-57083.730298032984</v>
          </cell>
          <cell r="BQ204">
            <v>-44492.26384258084</v>
          </cell>
          <cell r="BR204">
            <v>-671430.46767294407</v>
          </cell>
          <cell r="BS204">
            <v>-43436.60283651948</v>
          </cell>
          <cell r="BT204">
            <v>-45652.023728176951</v>
          </cell>
          <cell r="BU204">
            <v>-50750.498908989131</v>
          </cell>
          <cell r="BV204">
            <v>-27570.075296234339</v>
          </cell>
          <cell r="BW204">
            <v>-41487.780443850905</v>
          </cell>
          <cell r="BX204">
            <v>-51898.009604668245</v>
          </cell>
          <cell r="BY204">
            <v>-99496.328725526109</v>
          </cell>
          <cell r="BZ204">
            <v>-101079.49421956576</v>
          </cell>
          <cell r="CA204">
            <v>-39075.506252931431</v>
          </cell>
          <cell r="CB204">
            <v>-60831.207271050662</v>
          </cell>
          <cell r="CC204">
            <v>-67789.554444860667</v>
          </cell>
          <cell r="CD204">
            <v>-42363.385940555483</v>
          </cell>
          <cell r="CE204">
            <v>-786422.67640995979</v>
          </cell>
          <cell r="CF204">
            <v>-41956.704861816019</v>
          </cell>
          <cell r="CG204">
            <v>-72233.286762101576</v>
          </cell>
          <cell r="CH204">
            <v>-58623.613806927577</v>
          </cell>
          <cell r="CI204">
            <v>-54472.361820599064</v>
          </cell>
          <cell r="CJ204">
            <v>-46515.622846802697</v>
          </cell>
          <cell r="CK204">
            <v>-81485.284731633961</v>
          </cell>
          <cell r="CL204">
            <v>-128631.05457636341</v>
          </cell>
          <cell r="CM204">
            <v>-84070.104723121971</v>
          </cell>
          <cell r="CN204">
            <v>-61145.496798619628</v>
          </cell>
          <cell r="CO204">
            <v>-74877.935753393918</v>
          </cell>
          <cell r="CP204">
            <v>-63506.281790845096</v>
          </cell>
          <cell r="CQ204">
            <v>-18904.92793774046</v>
          </cell>
          <cell r="CR204">
            <v>-7251.0678450167179</v>
          </cell>
          <cell r="CS204">
            <v>-267.62390200793743</v>
          </cell>
          <cell r="CT204">
            <v>-469.13832822442055</v>
          </cell>
          <cell r="CU204">
            <v>-566.84229244850576</v>
          </cell>
          <cell r="CV204">
            <v>-818.27070038951933</v>
          </cell>
          <cell r="CW204">
            <v>-902.69966947287321</v>
          </cell>
          <cell r="CX204">
            <v>-1110.5860933568329</v>
          </cell>
          <cell r="CY204">
            <v>-684.45874938368797</v>
          </cell>
          <cell r="CZ204">
            <v>-757.2057227473706</v>
          </cell>
          <cell r="DA204">
            <v>-645.16476376913488</v>
          </cell>
          <cell r="DB204">
            <v>-561.26679449342191</v>
          </cell>
          <cell r="DC204">
            <v>-268.15490181744099</v>
          </cell>
          <cell r="DD204">
            <v>-199.65592689625919</v>
          </cell>
          <cell r="DE204">
            <v>-5185.6790790855885</v>
          </cell>
          <cell r="DF204">
            <v>-103.39794574677944</v>
          </cell>
          <cell r="DG204">
            <v>-197.54449634626508</v>
          </cell>
          <cell r="DH204">
            <v>-651.40705820731819</v>
          </cell>
          <cell r="DI204">
            <v>-804.59927782788873</v>
          </cell>
          <cell r="DJ204">
            <v>-804.05507811158895</v>
          </cell>
          <cell r="DK204">
            <v>-967.58709230087698</v>
          </cell>
          <cell r="DL204">
            <v>-540.11821659654379</v>
          </cell>
          <cell r="DM204">
            <v>-371.4163051135838</v>
          </cell>
          <cell r="DN204">
            <v>-363.25330940075219</v>
          </cell>
          <cell r="DO204">
            <v>-170.06241076998413</v>
          </cell>
          <cell r="DP204">
            <v>-160.53891576454043</v>
          </cell>
          <cell r="DQ204">
            <v>-51.698972877115011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-20313.945156393573</v>
          </cell>
          <cell r="G205">
            <v>-16463.870102563873</v>
          </cell>
          <cell r="H205">
            <v>-13332.647140111774</v>
          </cell>
          <cell r="I205">
            <v>-15164.750318141654</v>
          </cell>
          <cell r="J205">
            <v>-10392.522475371137</v>
          </cell>
          <cell r="K205">
            <v>-11532.575261700898</v>
          </cell>
          <cell r="L205">
            <v>-18389.888179466128</v>
          </cell>
          <cell r="M205">
            <v>-11304.651864433661</v>
          </cell>
          <cell r="N205">
            <v>-13085.875393072143</v>
          </cell>
          <cell r="O205">
            <v>-12291.520952599123</v>
          </cell>
          <cell r="P205">
            <v>-13986.565032275394</v>
          </cell>
          <cell r="Q205">
            <v>-25445.49009485729</v>
          </cell>
          <cell r="R205">
            <v>-228542.09305202961</v>
          </cell>
          <cell r="S205">
            <v>-32206.464840937406</v>
          </cell>
          <cell r="T205">
            <v>-17841.860201084986</v>
          </cell>
          <cell r="U205">
            <v>-20382.470972759649</v>
          </cell>
          <cell r="V205">
            <v>-13774.997446425259</v>
          </cell>
          <cell r="W205">
            <v>-10691.662680801004</v>
          </cell>
          <cell r="X205">
            <v>-12224.284663714468</v>
          </cell>
          <cell r="Y205">
            <v>-23571.29293720983</v>
          </cell>
          <cell r="Z205">
            <v>-13571.921848692</v>
          </cell>
          <cell r="AA205">
            <v>-13235.840652437881</v>
          </cell>
          <cell r="AB205">
            <v>-18997.632988199592</v>
          </cell>
          <cell r="AC205">
            <v>-24796.37132355012</v>
          </cell>
          <cell r="AD205">
            <v>-27247.292496223003</v>
          </cell>
          <cell r="AE205">
            <v>-311509.92370700836</v>
          </cell>
          <cell r="AF205">
            <v>-52910.219617115334</v>
          </cell>
          <cell r="AG205">
            <v>-26284.67196011357</v>
          </cell>
          <cell r="AH205">
            <v>-25756.158264935017</v>
          </cell>
          <cell r="AI205">
            <v>-17721.271738266572</v>
          </cell>
          <cell r="AJ205">
            <v>-21296.173625640571</v>
          </cell>
          <cell r="AK205">
            <v>-30175.033124608919</v>
          </cell>
          <cell r="AL205">
            <v>-26859.810854863375</v>
          </cell>
          <cell r="AM205">
            <v>-12139.894189206883</v>
          </cell>
          <cell r="AN205">
            <v>-14027.958901973441</v>
          </cell>
          <cell r="AO205">
            <v>-20038.032417126</v>
          </cell>
          <cell r="AP205">
            <v>-28176.119842851534</v>
          </cell>
          <cell r="AQ205">
            <v>-36124.579170312732</v>
          </cell>
          <cell r="AR205">
            <v>-261842.24145194888</v>
          </cell>
          <cell r="AS205">
            <v>-35671.978798374534</v>
          </cell>
          <cell r="AT205">
            <v>-24274.716126697138</v>
          </cell>
          <cell r="AU205">
            <v>-18636.66619017534</v>
          </cell>
          <cell r="AV205">
            <v>-16746.084331458434</v>
          </cell>
          <cell r="AW205">
            <v>-11924.247145745903</v>
          </cell>
          <cell r="AX205">
            <v>-11439.124271210283</v>
          </cell>
          <cell r="AY205">
            <v>-18086.569396367297</v>
          </cell>
          <cell r="AZ205">
            <v>-23892.655330993235</v>
          </cell>
          <cell r="BA205">
            <v>-16216.210817422718</v>
          </cell>
          <cell r="BB205">
            <v>-24879.940519878641</v>
          </cell>
          <cell r="BC205">
            <v>-28677.259277127683</v>
          </cell>
          <cell r="BD205">
            <v>-31396.789246508852</v>
          </cell>
          <cell r="BE205">
            <v>-296828.51285806298</v>
          </cell>
          <cell r="BF205">
            <v>-35255.86044107005</v>
          </cell>
          <cell r="BG205">
            <v>-17116.910025740042</v>
          </cell>
          <cell r="BH205">
            <v>-22998.62856585905</v>
          </cell>
          <cell r="BI205">
            <v>-13230.28564530611</v>
          </cell>
          <cell r="BJ205">
            <v>-13010.163167543709</v>
          </cell>
          <cell r="BK205">
            <v>-25653.455538827926</v>
          </cell>
          <cell r="BL205">
            <v>-39475.478998111561</v>
          </cell>
          <cell r="BM205">
            <v>-31482.893479481339</v>
          </cell>
          <cell r="BN205">
            <v>-12769.76306999661</v>
          </cell>
          <cell r="BO205">
            <v>-21813.097977926955</v>
          </cell>
          <cell r="BP205">
            <v>-34697.092646757141</v>
          </cell>
          <cell r="BQ205">
            <v>-29324.883301451802</v>
          </cell>
          <cell r="BR205">
            <v>-221537.51220202446</v>
          </cell>
          <cell r="BS205">
            <v>-23799.765067186207</v>
          </cell>
          <cell r="BT205">
            <v>-17326.184357710183</v>
          </cell>
          <cell r="BU205">
            <v>-11099.204444788396</v>
          </cell>
          <cell r="BV205">
            <v>-5619.771921412088</v>
          </cell>
          <cell r="BW205">
            <v>-1347.1652811607346</v>
          </cell>
          <cell r="BX205">
            <v>-11438.125640049577</v>
          </cell>
          <cell r="BY205">
            <v>-47706.101332882419</v>
          </cell>
          <cell r="BZ205">
            <v>-30703.34817064926</v>
          </cell>
          <cell r="CA205">
            <v>-11583.112038021907</v>
          </cell>
          <cell r="CB205">
            <v>-20810.814708981663</v>
          </cell>
          <cell r="CC205">
            <v>-26581.459228288382</v>
          </cell>
          <cell r="CD205">
            <v>-13522.460010902956</v>
          </cell>
          <cell r="CE205">
            <v>-253060.22857500613</v>
          </cell>
          <cell r="CF205">
            <v>-27332.304657079279</v>
          </cell>
          <cell r="CG205">
            <v>-21226.779733680189</v>
          </cell>
          <cell r="CH205">
            <v>-22134.512222293764</v>
          </cell>
          <cell r="CI205">
            <v>-7476.0136562008411</v>
          </cell>
          <cell r="CJ205">
            <v>-7860.2204013839364</v>
          </cell>
          <cell r="CK205">
            <v>-12048.807348830625</v>
          </cell>
          <cell r="CL205">
            <v>-40907.969486754388</v>
          </cell>
          <cell r="CM205">
            <v>-47422.434405023232</v>
          </cell>
          <cell r="CN205">
            <v>-10205.084871964529</v>
          </cell>
          <cell r="CO205">
            <v>-23028.274711079895</v>
          </cell>
          <cell r="CP205">
            <v>-15514.637305347249</v>
          </cell>
          <cell r="CQ205">
            <v>-17903.189775379375</v>
          </cell>
          <cell r="CR205">
            <v>-4740.2937860786915</v>
          </cell>
          <cell r="CS205">
            <v>-219.97024900466204</v>
          </cell>
          <cell r="CT205">
            <v>-289.60580120235682</v>
          </cell>
          <cell r="CU205">
            <v>-343.94756389968097</v>
          </cell>
          <cell r="CV205">
            <v>-160.94272952340543</v>
          </cell>
          <cell r="CW205">
            <v>-54.667162472382188</v>
          </cell>
          <cell r="CX205">
            <v>-518.03644439950585</v>
          </cell>
          <cell r="CY205">
            <v>-1188.6853840369731</v>
          </cell>
          <cell r="CZ205">
            <v>-541.79062809050083</v>
          </cell>
          <cell r="DA205">
            <v>-494.93306025676429</v>
          </cell>
          <cell r="DB205">
            <v>-372.58274424634874</v>
          </cell>
          <cell r="DC205">
            <v>-424.97210828401148</v>
          </cell>
          <cell r="DD205">
            <v>-130.15991065464914</v>
          </cell>
          <cell r="DE205">
            <v>-5983.6536650657654</v>
          </cell>
          <cell r="DF205">
            <v>-160.41341059468687</v>
          </cell>
          <cell r="DG205">
            <v>-539.60269925370812</v>
          </cell>
          <cell r="DH205">
            <v>-454.89374646730721</v>
          </cell>
          <cell r="DI205">
            <v>-491.91222583316267</v>
          </cell>
          <cell r="DJ205">
            <v>-370.85179330594838</v>
          </cell>
          <cell r="DK205">
            <v>-853.09252453222871</v>
          </cell>
          <cell r="DL205">
            <v>-929.79748177528381</v>
          </cell>
          <cell r="DM205">
            <v>-631.98214776441455</v>
          </cell>
          <cell r="DN205">
            <v>-637.65164460614324</v>
          </cell>
          <cell r="DO205">
            <v>-643.98814107477665</v>
          </cell>
          <cell r="DP205">
            <v>-217.44187881238759</v>
          </cell>
          <cell r="DQ205">
            <v>-52.025971004739404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-3304.691920670215</v>
          </cell>
          <cell r="G206">
            <v>-1772.8478072322905</v>
          </cell>
          <cell r="H206">
            <v>-1606.6145453080535</v>
          </cell>
          <cell r="I206">
            <v>-2035.3213786929846</v>
          </cell>
          <cell r="J206">
            <v>-1081.2069224365987</v>
          </cell>
          <cell r="K206">
            <v>-285.9580489071086</v>
          </cell>
          <cell r="L206">
            <v>-2294.0535505600274</v>
          </cell>
          <cell r="M206">
            <v>-2790.4797165808268</v>
          </cell>
          <cell r="N206">
            <v>-2122.4672092171386</v>
          </cell>
          <cell r="O206">
            <v>-3020.7484715441242</v>
          </cell>
          <cell r="P206">
            <v>-2303.6372895184904</v>
          </cell>
          <cell r="Q206">
            <v>-3850.4757813257165</v>
          </cell>
          <cell r="R206">
            <v>-46853.33818500489</v>
          </cell>
          <cell r="S206">
            <v>-8464.1898553334177</v>
          </cell>
          <cell r="T206">
            <v>-3975.3978441851214</v>
          </cell>
          <cell r="U206">
            <v>-3659.8479644902982</v>
          </cell>
          <cell r="V206">
            <v>-2580.4177339524031</v>
          </cell>
          <cell r="W206">
            <v>-2733.2480741171166</v>
          </cell>
          <cell r="X206">
            <v>-1637.3860946348868</v>
          </cell>
          <cell r="Y206">
            <v>-4044.2001397577114</v>
          </cell>
          <cell r="Z206">
            <v>-696.85690515721217</v>
          </cell>
          <cell r="AA206">
            <v>-2566.9708348163404</v>
          </cell>
          <cell r="AB206">
            <v>-6092.259357966017</v>
          </cell>
          <cell r="AC206">
            <v>-3561.7700208020397</v>
          </cell>
          <cell r="AD206">
            <v>-6840.7933597983792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-1006.9793844497763</v>
          </cell>
          <cell r="G207">
            <v>-1506.5441767354496</v>
          </cell>
          <cell r="H207">
            <v>-3516.1811457017902</v>
          </cell>
          <cell r="I207">
            <v>-3048.1037529299501</v>
          </cell>
          <cell r="J207">
            <v>-7474.5088845754508</v>
          </cell>
          <cell r="K207">
            <v>-8046.6622757399455</v>
          </cell>
          <cell r="L207">
            <v>-8643.5998665220104</v>
          </cell>
          <cell r="M207">
            <v>-8674.2934660476167</v>
          </cell>
          <cell r="N207">
            <v>-8786.8366643097252</v>
          </cell>
          <cell r="O207">
            <v>-4898.3633243574295</v>
          </cell>
          <cell r="P207">
            <v>-1204.9883813920897</v>
          </cell>
          <cell r="Q207">
            <v>-308.34719523834065</v>
          </cell>
          <cell r="R207">
            <v>-69396.164130996913</v>
          </cell>
          <cell r="S207">
            <v>-19.288499674759805</v>
          </cell>
          <cell r="T207">
            <v>-3059.6236484597903</v>
          </cell>
          <cell r="U207">
            <v>-3381.33244304033</v>
          </cell>
          <cell r="V207">
            <v>-5271.7223111963831</v>
          </cell>
          <cell r="W207">
            <v>-10084.144530129619</v>
          </cell>
          <cell r="X207">
            <v>-11418.324207654689</v>
          </cell>
          <cell r="Y207">
            <v>-14983.306547602173</v>
          </cell>
          <cell r="Z207">
            <v>-9110.1337465369143</v>
          </cell>
          <cell r="AA207">
            <v>-5299.3107107314281</v>
          </cell>
          <cell r="AB207">
            <v>-4627.1357220541686</v>
          </cell>
          <cell r="AC207">
            <v>-1630.6380725312047</v>
          </cell>
          <cell r="AD207">
            <v>-511.20369138894603</v>
          </cell>
          <cell r="AE207">
            <v>-102182.53890099749</v>
          </cell>
          <cell r="AF207">
            <v>-1197.5439836042933</v>
          </cell>
          <cell r="AG207">
            <v>-3421.6741531537846</v>
          </cell>
          <cell r="AH207">
            <v>-5114.743929973105</v>
          </cell>
          <cell r="AI207">
            <v>-4434.2703392894473</v>
          </cell>
          <cell r="AJ207">
            <v>-12651.856326780748</v>
          </cell>
          <cell r="AK207">
            <v>-13912.495209521614</v>
          </cell>
          <cell r="AL207">
            <v>-21018.995412224904</v>
          </cell>
          <cell r="AM207">
            <v>-21013.819112295751</v>
          </cell>
          <cell r="AN207">
            <v>-8493.4687837138772</v>
          </cell>
          <cell r="AO207">
            <v>-8567.4758827011101</v>
          </cell>
          <cell r="AP207">
            <v>-1792.118975463789</v>
          </cell>
          <cell r="AQ207">
            <v>-564.07679227693006</v>
          </cell>
          <cell r="AR207">
            <v>-94291.655717995018</v>
          </cell>
          <cell r="AS207">
            <v>-3918.8525384068489</v>
          </cell>
          <cell r="AT207">
            <v>-4222.6625336315483</v>
          </cell>
          <cell r="AU207">
            <v>-4209.324533841107</v>
          </cell>
          <cell r="AV207">
            <v>-6151.4855033156928</v>
          </cell>
          <cell r="AW207">
            <v>-11172.946024392266</v>
          </cell>
          <cell r="AX207">
            <v>-13776.671783469152</v>
          </cell>
          <cell r="AY207">
            <v>-14528.490371652879</v>
          </cell>
          <cell r="AZ207">
            <v>-21161.033067407552</v>
          </cell>
          <cell r="BA207">
            <v>-9007.5958584258333</v>
          </cell>
          <cell r="BB207">
            <v>-4627.989527260419</v>
          </cell>
          <cell r="BC207">
            <v>-1514.6039761942811</v>
          </cell>
          <cell r="BD207">
            <v>0</v>
          </cell>
          <cell r="BE207">
            <v>-113407.3232809864</v>
          </cell>
          <cell r="BF207">
            <v>-1356.9226818243042</v>
          </cell>
          <cell r="BG207">
            <v>-6778.6893092039973</v>
          </cell>
          <cell r="BH207">
            <v>-7905.4834941122681</v>
          </cell>
          <cell r="BI207">
            <v>-5739.8452231190167</v>
          </cell>
          <cell r="BJ207">
            <v>-12817.018028325401</v>
          </cell>
          <cell r="BK207">
            <v>-16218.666582762729</v>
          </cell>
          <cell r="BL207">
            <v>-20318.751327844802</v>
          </cell>
          <cell r="BM207">
            <v>-18992.968145602848</v>
          </cell>
          <cell r="BN207">
            <v>-6733.7269098064862</v>
          </cell>
          <cell r="BO207">
            <v>-11380.04404757265</v>
          </cell>
          <cell r="BP207">
            <v>-4370.011041467078</v>
          </cell>
          <cell r="BQ207">
            <v>-795.19648934900761</v>
          </cell>
          <cell r="BR207">
            <v>-131419.98474299908</v>
          </cell>
          <cell r="BS207">
            <v>-3805.4636549148709</v>
          </cell>
          <cell r="BT207">
            <v>-6261.1640258203261</v>
          </cell>
          <cell r="BU207">
            <v>-7196.7653147364035</v>
          </cell>
          <cell r="BV207">
            <v>-6537.5315225464292</v>
          </cell>
          <cell r="BW207">
            <v>-17002.906898557208</v>
          </cell>
          <cell r="BX207">
            <v>-22518.89073320711</v>
          </cell>
          <cell r="BY207">
            <v>-18532.815080432221</v>
          </cell>
          <cell r="BZ207">
            <v>-22776.262830157764</v>
          </cell>
          <cell r="CA207">
            <v>-11564.305962990969</v>
          </cell>
          <cell r="CB207">
            <v>-13521.454939804506</v>
          </cell>
          <cell r="CC207">
            <v>-1702.4237798303366</v>
          </cell>
          <cell r="CD207">
            <v>0</v>
          </cell>
          <cell r="CE207">
            <v>-114548.74880399555</v>
          </cell>
          <cell r="CF207">
            <v>-1590.0947778453119</v>
          </cell>
          <cell r="CG207">
            <v>-3866.7887461241335</v>
          </cell>
          <cell r="CH207">
            <v>-3476.7263515586965</v>
          </cell>
          <cell r="CI207">
            <v>-10602.068252282217</v>
          </cell>
          <cell r="CJ207">
            <v>-12354.635827863589</v>
          </cell>
          <cell r="CK207">
            <v>-15310.268186683301</v>
          </cell>
          <cell r="CL207">
            <v>-19254.462931729853</v>
          </cell>
          <cell r="CM207">
            <v>-17791.888552106917</v>
          </cell>
          <cell r="CN207">
            <v>-14890.360592533369</v>
          </cell>
          <cell r="CO207">
            <v>-13865.888206807431</v>
          </cell>
          <cell r="CP207">
            <v>-1545.5663784658536</v>
          </cell>
          <cell r="CQ207">
            <v>0</v>
          </cell>
          <cell r="CR207">
            <v>-414.39716400206089</v>
          </cell>
          <cell r="CS207">
            <v>0</v>
          </cell>
          <cell r="CT207">
            <v>-11.61555414320901</v>
          </cell>
          <cell r="CU207">
            <v>-7.5255702899303287</v>
          </cell>
          <cell r="CV207">
            <v>-76.89169644145295</v>
          </cell>
          <cell r="CW207">
            <v>-80.163683524355292</v>
          </cell>
          <cell r="CX207">
            <v>-91.124840250238776</v>
          </cell>
          <cell r="CY207">
            <v>-45.153421740047634</v>
          </cell>
          <cell r="CZ207">
            <v>-27.157492784783244</v>
          </cell>
          <cell r="DA207">
            <v>-67.730132611002773</v>
          </cell>
          <cell r="DB207">
            <v>-7.0347722270525992</v>
          </cell>
          <cell r="DC207">
            <v>0</v>
          </cell>
          <cell r="DD207">
            <v>0</v>
          </cell>
          <cell r="DE207">
            <v>-77.643423020839691</v>
          </cell>
          <cell r="DF207">
            <v>0</v>
          </cell>
          <cell r="DG207">
            <v>-0.33539275592193007</v>
          </cell>
          <cell r="DH207">
            <v>0</v>
          </cell>
          <cell r="DI207">
            <v>-16.769637803547084</v>
          </cell>
          <cell r="DJ207">
            <v>-25.489849461708218</v>
          </cell>
          <cell r="DK207">
            <v>-8.7202116590924561</v>
          </cell>
          <cell r="DL207">
            <v>-26.328331351280212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9">
          <cell r="F209">
            <v>-135608.40722493082</v>
          </cell>
          <cell r="G209">
            <v>-94508.571425080299</v>
          </cell>
          <cell r="H209">
            <v>-69544.08952844888</v>
          </cell>
          <cell r="I209">
            <v>-62314.119453154504</v>
          </cell>
          <cell r="J209">
            <v>-81728.630420476198</v>
          </cell>
          <cell r="K209">
            <v>-102021.54767563939</v>
          </cell>
          <cell r="L209">
            <v>-178310.6681401208</v>
          </cell>
          <cell r="M209">
            <v>-144580.74642141163</v>
          </cell>
          <cell r="N209">
            <v>-69884.030303008854</v>
          </cell>
          <cell r="O209">
            <v>-74308.202487669885</v>
          </cell>
          <cell r="P209">
            <v>-101289.7733251527</v>
          </cell>
          <cell r="Q209">
            <v>-111980.27348097414</v>
          </cell>
          <cell r="R209">
            <v>-1617382.9856868982</v>
          </cell>
          <cell r="S209">
            <v>-156151.17630426586</v>
          </cell>
          <cell r="T209">
            <v>-130089.96465017647</v>
          </cell>
          <cell r="U209">
            <v>-98129.354560792446</v>
          </cell>
          <cell r="V209">
            <v>-73081.207224912941</v>
          </cell>
          <cell r="W209">
            <v>-89596.843405097723</v>
          </cell>
          <cell r="X209">
            <v>-118910.19798493385</v>
          </cell>
          <cell r="Y209">
            <v>-290515.86195714772</v>
          </cell>
          <cell r="Z209">
            <v>-175119.5062739104</v>
          </cell>
          <cell r="AA209">
            <v>-85590.943704240024</v>
          </cell>
          <cell r="AB209">
            <v>-106458.44909319282</v>
          </cell>
          <cell r="AC209">
            <v>-157890.70643683523</v>
          </cell>
          <cell r="AD209">
            <v>-135848.77409149706</v>
          </cell>
          <cell r="AE209">
            <v>-1694337.5613981485</v>
          </cell>
          <cell r="AF209">
            <v>-165566.74594765157</v>
          </cell>
          <cell r="AG209">
            <v>-118188.14559940994</v>
          </cell>
          <cell r="AH209">
            <v>-106134.85971857607</v>
          </cell>
          <cell r="AI209">
            <v>-80429.978177398443</v>
          </cell>
          <cell r="AJ209">
            <v>-115703.17663574964</v>
          </cell>
          <cell r="AK209">
            <v>-155584.14207260311</v>
          </cell>
          <cell r="AL209">
            <v>-245809.24570631236</v>
          </cell>
          <cell r="AM209">
            <v>-207685.80944669247</v>
          </cell>
          <cell r="AN209">
            <v>-99635.677165731788</v>
          </cell>
          <cell r="AO209">
            <v>-126483.92372813076</v>
          </cell>
          <cell r="AP209">
            <v>-131062.39867489785</v>
          </cell>
          <cell r="AQ209">
            <v>-142053.4585249126</v>
          </cell>
          <cell r="AR209">
            <v>-1762480.7900198698</v>
          </cell>
          <cell r="AS209">
            <v>-168552.1256069392</v>
          </cell>
          <cell r="AT209">
            <v>-120146.51983013749</v>
          </cell>
          <cell r="AU209">
            <v>-113965.53154411912</v>
          </cell>
          <cell r="AV209">
            <v>-76519.82720784843</v>
          </cell>
          <cell r="AW209">
            <v>-94347.7900608778</v>
          </cell>
          <cell r="AX209">
            <v>-164840.95808343589</v>
          </cell>
          <cell r="AY209">
            <v>-270333.64640175551</v>
          </cell>
          <cell r="AZ209">
            <v>-244855.45970565081</v>
          </cell>
          <cell r="BA209">
            <v>-94058.885855481029</v>
          </cell>
          <cell r="BB209">
            <v>-126206.51752632856</v>
          </cell>
          <cell r="BC209">
            <v>-149567.56967364252</v>
          </cell>
          <cell r="BD209">
            <v>-139085.95852376521</v>
          </cell>
          <cell r="BE209">
            <v>-1874796.9354971647</v>
          </cell>
          <cell r="BF209">
            <v>-172325.36918960512</v>
          </cell>
          <cell r="BG209">
            <v>-121440.59108301997</v>
          </cell>
          <cell r="BH209">
            <v>-125929.17610667646</v>
          </cell>
          <cell r="BI209">
            <v>-82832.328687898815</v>
          </cell>
          <cell r="BJ209">
            <v>-102354.65267505497</v>
          </cell>
          <cell r="BK209">
            <v>-200676.70805891603</v>
          </cell>
          <cell r="BL209">
            <v>-278716.29502338171</v>
          </cell>
          <cell r="BM209">
            <v>-247128.70497965068</v>
          </cell>
          <cell r="BN209">
            <v>-114312.31288769841</v>
          </cell>
          <cell r="BO209">
            <v>-135965.939908728</v>
          </cell>
          <cell r="BP209">
            <v>-161592.83031836897</v>
          </cell>
          <cell r="BQ209">
            <v>-131522.02657813579</v>
          </cell>
          <cell r="BR209">
            <v>-1919093.5990641117</v>
          </cell>
          <cell r="BS209">
            <v>-150322.12834278494</v>
          </cell>
          <cell r="BT209">
            <v>-123225.00950943679</v>
          </cell>
          <cell r="BU209">
            <v>-124333.62478577346</v>
          </cell>
          <cell r="BV209">
            <v>-69146.585361346602</v>
          </cell>
          <cell r="BW209">
            <v>-103484.13071828336</v>
          </cell>
          <cell r="BX209">
            <v>-149219.66706384718</v>
          </cell>
          <cell r="BY209">
            <v>-305433.34435199946</v>
          </cell>
          <cell r="BZ209">
            <v>-287361.16322015971</v>
          </cell>
          <cell r="CA209">
            <v>-152503.62938176095</v>
          </cell>
          <cell r="CB209">
            <v>-175988.00929475576</v>
          </cell>
          <cell r="CC209">
            <v>-164720.06455361098</v>
          </cell>
          <cell r="CD209">
            <v>-113356.24248023331</v>
          </cell>
          <cell r="CE209">
            <v>-2158894.0508958101</v>
          </cell>
          <cell r="CF209">
            <v>-145148.9125546962</v>
          </cell>
          <cell r="CG209">
            <v>-151458.33594781905</v>
          </cell>
          <cell r="CH209">
            <v>-147527.38447642326</v>
          </cell>
          <cell r="CI209">
            <v>-109228.252275832</v>
          </cell>
          <cell r="CJ209">
            <v>-122350.01151941717</v>
          </cell>
          <cell r="CK209">
            <v>-208846.47938865423</v>
          </cell>
          <cell r="CL209">
            <v>-353184.61686746031</v>
          </cell>
          <cell r="CM209">
            <v>-300537.40225596726</v>
          </cell>
          <cell r="CN209">
            <v>-193112.06386280805</v>
          </cell>
          <cell r="CO209">
            <v>-177065.96450023353</v>
          </cell>
          <cell r="CP209">
            <v>-177353.06300174445</v>
          </cell>
          <cell r="CQ209">
            <v>-73081.56424485147</v>
          </cell>
          <cell r="CR209">
            <v>-21538.264616012573</v>
          </cell>
          <cell r="CS209">
            <v>-709.96038444340229</v>
          </cell>
          <cell r="CT209">
            <v>-1387.8461511060596</v>
          </cell>
          <cell r="CU209">
            <v>-1646.8427462652326</v>
          </cell>
          <cell r="CV209">
            <v>-1737.9096267446876</v>
          </cell>
          <cell r="CW209">
            <v>-2127.5584828406572</v>
          </cell>
          <cell r="CX209">
            <v>-3189.8068003356457</v>
          </cell>
          <cell r="CY209">
            <v>-2671.1939732134342</v>
          </cell>
          <cell r="CZ209">
            <v>-2423.3467134907842</v>
          </cell>
          <cell r="DA209">
            <v>-2402.4089792594314</v>
          </cell>
          <cell r="DB209">
            <v>-1777.1123428195715</v>
          </cell>
          <cell r="DC209">
            <v>-1075.9313955083489</v>
          </cell>
          <cell r="DD209">
            <v>-388.34702002257109</v>
          </cell>
          <cell r="DE209">
            <v>-17014.306005954742</v>
          </cell>
          <cell r="DF209">
            <v>-368.78890611231327</v>
          </cell>
          <cell r="DG209">
            <v>-1047.862639836967</v>
          </cell>
          <cell r="DH209">
            <v>-1711.0329220890999</v>
          </cell>
          <cell r="DI209">
            <v>-2215.3524148762226</v>
          </cell>
          <cell r="DJ209">
            <v>-2451.2920463234186</v>
          </cell>
          <cell r="DK209">
            <v>-2802.9485254734755</v>
          </cell>
          <cell r="DL209">
            <v>-1981.2295976504683</v>
          </cell>
          <cell r="DM209">
            <v>-1201.8381579220295</v>
          </cell>
          <cell r="DN209">
            <v>-1402.872561648488</v>
          </cell>
          <cell r="DO209">
            <v>-1233.9607509076595</v>
          </cell>
          <cell r="DP209">
            <v>-473.58534881472588</v>
          </cell>
          <cell r="DQ209">
            <v>-123.54213440418243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-6601.6540000000969</v>
          </cell>
          <cell r="M212">
            <v>-2593.2439999999478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-10377.796500001103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-8045.6905000004917</v>
          </cell>
          <cell r="Z212">
            <v>-2332.1060000006109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-12696.086999997497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-6125.7530000004917</v>
          </cell>
          <cell r="AM212">
            <v>-6570.3340000007302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-8234.8125</v>
          </cell>
          <cell r="AS212">
            <v>-859.45449999906123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-4030.9350000005215</v>
          </cell>
          <cell r="AZ212">
            <v>-1542.6459999997169</v>
          </cell>
          <cell r="BA212">
            <v>-1801.776999999769</v>
          </cell>
          <cell r="BB212">
            <v>0</v>
          </cell>
          <cell r="BC212">
            <v>0</v>
          </cell>
          <cell r="BD212">
            <v>0</v>
          </cell>
          <cell r="BE212">
            <v>-6140.6410000026226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-3094.1530000008643</v>
          </cell>
          <cell r="BM212">
            <v>-3046.4879999998957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-581577.65799999982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-576312.54499999993</v>
          </cell>
          <cell r="BZ212">
            <v>-5265.1129999998957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-6878.4900000020862</v>
          </cell>
          <cell r="CF212">
            <v>0</v>
          </cell>
          <cell r="CG212">
            <v>-388.99100000038743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-4748.3020000010729</v>
          </cell>
          <cell r="CM212">
            <v>-1741.1969999987632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-292.80099998414516</v>
          </cell>
          <cell r="CS212">
            <v>0</v>
          </cell>
          <cell r="CT212">
            <v>0</v>
          </cell>
          <cell r="CU212">
            <v>0</v>
          </cell>
          <cell r="CV212">
            <v>-13.515000000596046</v>
          </cell>
          <cell r="CW212">
            <v>0</v>
          </cell>
          <cell r="CX212">
            <v>0</v>
          </cell>
          <cell r="CY212">
            <v>-43.127999998629093</v>
          </cell>
          <cell r="CZ212">
            <v>-70.395999999716878</v>
          </cell>
          <cell r="DA212">
            <v>-18.472000000067055</v>
          </cell>
          <cell r="DB212">
            <v>-111.46900000050664</v>
          </cell>
          <cell r="DC212">
            <v>-35.820999999996275</v>
          </cell>
          <cell r="DD212">
            <v>0</v>
          </cell>
          <cell r="DE212">
            <v>-1005.0325000137091</v>
          </cell>
          <cell r="DF212">
            <v>0</v>
          </cell>
          <cell r="DG212">
            <v>-24.834999999031425</v>
          </cell>
          <cell r="DH212">
            <v>-14.893000001087785</v>
          </cell>
          <cell r="DI212">
            <v>-42.100999999791384</v>
          </cell>
          <cell r="DJ212">
            <v>0</v>
          </cell>
          <cell r="DK212">
            <v>0</v>
          </cell>
          <cell r="DL212">
            <v>-335.78100000135601</v>
          </cell>
          <cell r="DM212">
            <v>-170.0094999987632</v>
          </cell>
          <cell r="DN212">
            <v>-67.962000001221895</v>
          </cell>
          <cell r="DO212">
            <v>-297.3600000012666</v>
          </cell>
          <cell r="DP212">
            <v>-52.091000000014901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-8.2828900000022259</v>
          </cell>
          <cell r="I214">
            <v>-114.26019999998971</v>
          </cell>
          <cell r="J214">
            <v>0</v>
          </cell>
          <cell r="K214">
            <v>0</v>
          </cell>
          <cell r="L214">
            <v>-4600.3624999998137</v>
          </cell>
          <cell r="M214">
            <v>-4366.3445799993351</v>
          </cell>
          <cell r="N214">
            <v>-3591.988000000827</v>
          </cell>
          <cell r="O214">
            <v>-2381.8865000000224</v>
          </cell>
          <cell r="P214">
            <v>0</v>
          </cell>
          <cell r="Q214">
            <v>0</v>
          </cell>
          <cell r="R214">
            <v>-9716.3061599992216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-6973.7391099995002</v>
          </cell>
          <cell r="AA214">
            <v>-2742.5670499997213</v>
          </cell>
          <cell r="AB214">
            <v>0</v>
          </cell>
          <cell r="AC214">
            <v>0</v>
          </cell>
          <cell r="AD214">
            <v>0</v>
          </cell>
          <cell r="AE214">
            <v>-7282.1275599971414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-1684.2099500000477</v>
          </cell>
          <cell r="AM214">
            <v>-3761.0715499985963</v>
          </cell>
          <cell r="AN214">
            <v>-1747.4894000003114</v>
          </cell>
          <cell r="AO214">
            <v>-89.356660000019474</v>
          </cell>
          <cell r="AP214">
            <v>0</v>
          </cell>
          <cell r="AQ214">
            <v>0</v>
          </cell>
          <cell r="AR214">
            <v>-7648.1954200007021</v>
          </cell>
          <cell r="AS214">
            <v>-986.50299999999697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-2470.52893999964</v>
          </cell>
          <cell r="AZ214">
            <v>-1698.8522999994457</v>
          </cell>
          <cell r="BA214">
            <v>-2492.3111800011247</v>
          </cell>
          <cell r="BB214">
            <v>0</v>
          </cell>
          <cell r="BC214">
            <v>0</v>
          </cell>
          <cell r="BD214">
            <v>0</v>
          </cell>
          <cell r="BE214">
            <v>-4511.0007499977946</v>
          </cell>
          <cell r="BF214">
            <v>-387.66209999995772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-2206.8359999991953</v>
          </cell>
          <cell r="BM214">
            <v>-883.13815000094473</v>
          </cell>
          <cell r="BN214">
            <v>-1033.3644999992102</v>
          </cell>
          <cell r="BO214">
            <v>0</v>
          </cell>
          <cell r="BP214">
            <v>0</v>
          </cell>
          <cell r="BQ214">
            <v>0</v>
          </cell>
          <cell r="BR214">
            <v>-3432.3000000007451</v>
          </cell>
          <cell r="BS214">
            <v>-327.77220000000671</v>
          </cell>
          <cell r="BT214">
            <v>-384.10169999999925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-937.27660000137985</v>
          </cell>
          <cell r="BZ214">
            <v>-1135.9951000008732</v>
          </cell>
          <cell r="CA214">
            <v>-647.15440000034869</v>
          </cell>
          <cell r="CB214">
            <v>0</v>
          </cell>
          <cell r="CC214">
            <v>0</v>
          </cell>
          <cell r="CD214">
            <v>0</v>
          </cell>
          <cell r="CE214">
            <v>-3271.8082000017166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-124.60370000079274</v>
          </cell>
          <cell r="CK214">
            <v>0</v>
          </cell>
          <cell r="CL214">
            <v>-1083.5026000011712</v>
          </cell>
          <cell r="CM214">
            <v>-1222.7277000006288</v>
          </cell>
          <cell r="CN214">
            <v>-840.97420000098646</v>
          </cell>
          <cell r="CO214">
            <v>0</v>
          </cell>
          <cell r="CP214">
            <v>0</v>
          </cell>
          <cell r="CQ214">
            <v>0</v>
          </cell>
          <cell r="CR214">
            <v>-85.734299995005131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-1.6289999987930059</v>
          </cell>
          <cell r="CX214">
            <v>0</v>
          </cell>
          <cell r="CY214">
            <v>-3.8324999995529652</v>
          </cell>
          <cell r="CZ214">
            <v>-58.165299998596311</v>
          </cell>
          <cell r="DA214">
            <v>-22.107499999925494</v>
          </cell>
          <cell r="DB214">
            <v>0</v>
          </cell>
          <cell r="DC214">
            <v>0</v>
          </cell>
          <cell r="DD214">
            <v>0</v>
          </cell>
          <cell r="DE214">
            <v>-89.924100004136562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-0.1919999998062849</v>
          </cell>
          <cell r="DK214">
            <v>-5.1254999991506338</v>
          </cell>
          <cell r="DL214">
            <v>-4.4589999988675117</v>
          </cell>
          <cell r="DM214">
            <v>-54.761599998921156</v>
          </cell>
          <cell r="DN214">
            <v>-25.385999999940395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1876.9246999998577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1876.9246999999741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1458.1420799999032</v>
          </cell>
          <cell r="G216">
            <v>0</v>
          </cell>
          <cell r="H216">
            <v>0</v>
          </cell>
          <cell r="I216">
            <v>2595.0579999999609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681.15325999993365</v>
          </cell>
          <cell r="P216">
            <v>0</v>
          </cell>
          <cell r="Q216">
            <v>0</v>
          </cell>
          <cell r="R216">
            <v>-719.85419999994338</v>
          </cell>
          <cell r="S216">
            <v>0</v>
          </cell>
          <cell r="T216">
            <v>0</v>
          </cell>
          <cell r="U216">
            <v>0</v>
          </cell>
          <cell r="V216">
            <v>-719.85420000000158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4279.7263900004327</v>
          </cell>
          <cell r="AF216">
            <v>880.72687000012957</v>
          </cell>
          <cell r="AG216">
            <v>0</v>
          </cell>
          <cell r="AH216">
            <v>1678.3074999999953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813.79126000008546</v>
          </cell>
          <cell r="AP216">
            <v>0</v>
          </cell>
          <cell r="AQ216">
            <v>906.90075999998953</v>
          </cell>
          <cell r="AR216">
            <v>1671.0054000001401</v>
          </cell>
          <cell r="AS216">
            <v>1842.4579999999842</v>
          </cell>
          <cell r="AT216">
            <v>-1809.2579399999231</v>
          </cell>
          <cell r="AU216">
            <v>0</v>
          </cell>
          <cell r="AV216">
            <v>830.08299999998417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882.0250000001397</v>
          </cell>
          <cell r="BC216">
            <v>917.78893999999855</v>
          </cell>
          <cell r="BD216">
            <v>-992.09159999992698</v>
          </cell>
          <cell r="BE216">
            <v>7568.8540999982506</v>
          </cell>
          <cell r="BF216">
            <v>1003.3367299998645</v>
          </cell>
          <cell r="BG216">
            <v>981.30069999990519</v>
          </cell>
          <cell r="BH216">
            <v>0</v>
          </cell>
          <cell r="BI216">
            <v>884.92957000003662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3688.4859999999171</v>
          </cell>
          <cell r="BQ216">
            <v>1010.8011000000406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-468.24899999983609</v>
          </cell>
          <cell r="G217">
            <v>-38.743300000205636</v>
          </cell>
          <cell r="H217">
            <v>-556</v>
          </cell>
          <cell r="I217">
            <v>-2070.7335999999195</v>
          </cell>
          <cell r="J217">
            <v>0</v>
          </cell>
          <cell r="K217">
            <v>-1159.594299999997</v>
          </cell>
          <cell r="L217">
            <v>-1348.3353000003844</v>
          </cell>
          <cell r="M217">
            <v>-961.74219999974594</v>
          </cell>
          <cell r="N217">
            <v>-920.88040000014007</v>
          </cell>
          <cell r="O217">
            <v>-1010.57050000038</v>
          </cell>
          <cell r="P217">
            <v>0</v>
          </cell>
          <cell r="Q217">
            <v>-1441.4435000000522</v>
          </cell>
          <cell r="R217">
            <v>-9931.9559000059962</v>
          </cell>
          <cell r="S217">
            <v>-4286.9530999995768</v>
          </cell>
          <cell r="T217">
            <v>-461.86969999969006</v>
          </cell>
          <cell r="U217">
            <v>-960.77940000034869</v>
          </cell>
          <cell r="V217">
            <v>-253.24819999979809</v>
          </cell>
          <cell r="W217">
            <v>0</v>
          </cell>
          <cell r="X217">
            <v>0</v>
          </cell>
          <cell r="Y217">
            <v>-1049.8548999996856</v>
          </cell>
          <cell r="Z217">
            <v>0</v>
          </cell>
          <cell r="AA217">
            <v>-477.44130000006407</v>
          </cell>
          <cell r="AB217">
            <v>-590.59809999912977</v>
          </cell>
          <cell r="AC217">
            <v>-1851.2111999997869</v>
          </cell>
          <cell r="AD217">
            <v>0</v>
          </cell>
          <cell r="AE217">
            <v>-6593.9394000023603</v>
          </cell>
          <cell r="AF217">
            <v>-118.08009999990463</v>
          </cell>
          <cell r="AG217">
            <v>-473.10369999986142</v>
          </cell>
          <cell r="AH217">
            <v>-794.66940000001341</v>
          </cell>
          <cell r="AI217">
            <v>-2203.9922999995761</v>
          </cell>
          <cell r="AJ217">
            <v>0</v>
          </cell>
          <cell r="AK217">
            <v>0</v>
          </cell>
          <cell r="AL217">
            <v>-1846.8764000004157</v>
          </cell>
          <cell r="AM217">
            <v>0</v>
          </cell>
          <cell r="AN217">
            <v>0</v>
          </cell>
          <cell r="AO217">
            <v>0</v>
          </cell>
          <cell r="AP217">
            <v>-1157.2175000011921</v>
          </cell>
          <cell r="AQ217">
            <v>0</v>
          </cell>
          <cell r="AR217">
            <v>-4343.9968999996781</v>
          </cell>
          <cell r="AS217">
            <v>0</v>
          </cell>
          <cell r="AT217">
            <v>-86.207000000402331</v>
          </cell>
          <cell r="AU217">
            <v>-56.976999999955297</v>
          </cell>
          <cell r="AV217">
            <v>-547.46350000053644</v>
          </cell>
          <cell r="AW217">
            <v>0</v>
          </cell>
          <cell r="AX217">
            <v>0</v>
          </cell>
          <cell r="AY217">
            <v>0</v>
          </cell>
          <cell r="AZ217">
            <v>-1643.9406999992207</v>
          </cell>
          <cell r="BA217">
            <v>-2009.4086999995634</v>
          </cell>
          <cell r="BB217">
            <v>0</v>
          </cell>
          <cell r="BC217">
            <v>0</v>
          </cell>
          <cell r="BD217">
            <v>0</v>
          </cell>
          <cell r="BE217">
            <v>-4957.8832000046968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-2267.6762000005692</v>
          </cell>
          <cell r="BL217">
            <v>-2464.1399999996647</v>
          </cell>
          <cell r="BM217">
            <v>-124.06700000073761</v>
          </cell>
          <cell r="BN217">
            <v>0</v>
          </cell>
          <cell r="BO217">
            <v>-102</v>
          </cell>
          <cell r="BP217">
            <v>0</v>
          </cell>
          <cell r="BQ217">
            <v>0</v>
          </cell>
          <cell r="BR217">
            <v>-7686.6138999909163</v>
          </cell>
          <cell r="BS217">
            <v>0</v>
          </cell>
          <cell r="BT217">
            <v>0</v>
          </cell>
          <cell r="BU217">
            <v>0</v>
          </cell>
          <cell r="BV217">
            <v>-1623.3169999998063</v>
          </cell>
          <cell r="BW217">
            <v>0</v>
          </cell>
          <cell r="BX217">
            <v>-808.45449999999255</v>
          </cell>
          <cell r="BY217">
            <v>-4043.8804000001401</v>
          </cell>
          <cell r="BZ217">
            <v>0</v>
          </cell>
          <cell r="CA217">
            <v>-1210.9620000002906</v>
          </cell>
          <cell r="CB217">
            <v>0</v>
          </cell>
          <cell r="CC217">
            <v>0</v>
          </cell>
          <cell r="CD217">
            <v>0</v>
          </cell>
          <cell r="CE217">
            <v>-6926.2545999959111</v>
          </cell>
          <cell r="CF217">
            <v>0</v>
          </cell>
          <cell r="CG217">
            <v>0</v>
          </cell>
          <cell r="CH217">
            <v>0</v>
          </cell>
          <cell r="CI217">
            <v>-1820.2231999998912</v>
          </cell>
          <cell r="CJ217">
            <v>0</v>
          </cell>
          <cell r="CK217">
            <v>-2244.0010000001639</v>
          </cell>
          <cell r="CL217">
            <v>-1159.9929999997839</v>
          </cell>
          <cell r="CM217">
            <v>-1702.0373999997973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-81.161699995398521</v>
          </cell>
          <cell r="CS217">
            <v>0</v>
          </cell>
          <cell r="CT217">
            <v>0</v>
          </cell>
          <cell r="CU217">
            <v>0</v>
          </cell>
          <cell r="CV217">
            <v>-10.570999999530613</v>
          </cell>
          <cell r="CW217">
            <v>0</v>
          </cell>
          <cell r="CX217">
            <v>0</v>
          </cell>
          <cell r="CY217">
            <v>-16.774000000208616</v>
          </cell>
          <cell r="CZ217">
            <v>-31.206399999558926</v>
          </cell>
          <cell r="DA217">
            <v>-8.5609999997541308</v>
          </cell>
          <cell r="DB217">
            <v>-14.049300000071526</v>
          </cell>
          <cell r="DC217">
            <v>0</v>
          </cell>
          <cell r="DD217">
            <v>0</v>
          </cell>
          <cell r="DE217">
            <v>-276.93230000138283</v>
          </cell>
          <cell r="DF217">
            <v>0</v>
          </cell>
          <cell r="DG217">
            <v>-36.828999999910593</v>
          </cell>
          <cell r="DH217">
            <v>0</v>
          </cell>
          <cell r="DI217">
            <v>-18.643000000156462</v>
          </cell>
          <cell r="DJ217">
            <v>0</v>
          </cell>
          <cell r="DK217">
            <v>0</v>
          </cell>
          <cell r="DL217">
            <v>-51.270500000566244</v>
          </cell>
          <cell r="DM217">
            <v>-50.121799999848008</v>
          </cell>
          <cell r="DN217">
            <v>-49.496000000275671</v>
          </cell>
          <cell r="DO217">
            <v>-70.572000000625849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-6027.1290000006557</v>
          </cell>
          <cell r="G218">
            <v>-4566.8705000001937</v>
          </cell>
          <cell r="H218">
            <v>-5541.375</v>
          </cell>
          <cell r="I218">
            <v>0</v>
          </cell>
          <cell r="J218">
            <v>0</v>
          </cell>
          <cell r="K218">
            <v>0</v>
          </cell>
          <cell r="L218">
            <v>-6173.5985000003129</v>
          </cell>
          <cell r="M218">
            <v>-8188.3360000001267</v>
          </cell>
          <cell r="N218">
            <v>-4682.9835000000894</v>
          </cell>
          <cell r="O218">
            <v>-386.97549999970943</v>
          </cell>
          <cell r="P218">
            <v>-1791.0169999990612</v>
          </cell>
          <cell r="Q218">
            <v>-1649.1740000005811</v>
          </cell>
          <cell r="R218">
            <v>-19397.597999997437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-4702.9514999985695</v>
          </cell>
          <cell r="Z218">
            <v>-1934.7350000012666</v>
          </cell>
          <cell r="AA218">
            <v>-8615.6890000011772</v>
          </cell>
          <cell r="AB218">
            <v>-1414.4979999996722</v>
          </cell>
          <cell r="AC218">
            <v>0</v>
          </cell>
          <cell r="AD218">
            <v>-2729.7245000004768</v>
          </cell>
          <cell r="AE218">
            <v>-21790.189500004053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-10035.4375</v>
          </cell>
          <cell r="AM218">
            <v>-7544.5189999993891</v>
          </cell>
          <cell r="AN218">
            <v>-2732.8859999999404</v>
          </cell>
          <cell r="AO218">
            <v>-317.62100000027567</v>
          </cell>
          <cell r="AP218">
            <v>-225.1644999999553</v>
          </cell>
          <cell r="AQ218">
            <v>-934.56149999983609</v>
          </cell>
          <cell r="AR218">
            <v>-20590.988499984145</v>
          </cell>
          <cell r="AS218">
            <v>-650.22350000031292</v>
          </cell>
          <cell r="AT218">
            <v>-251.2629999993369</v>
          </cell>
          <cell r="AU218">
            <v>-418.83050000108778</v>
          </cell>
          <cell r="AV218">
            <v>-188.28299999982119</v>
          </cell>
          <cell r="AW218">
            <v>-325.66000000014901</v>
          </cell>
          <cell r="AX218">
            <v>0</v>
          </cell>
          <cell r="AY218">
            <v>-7859.218999998644</v>
          </cell>
          <cell r="AZ218">
            <v>-3248.3744999989867</v>
          </cell>
          <cell r="BA218">
            <v>-6837.9220000002533</v>
          </cell>
          <cell r="BB218">
            <v>-206.90849999990314</v>
          </cell>
          <cell r="BC218">
            <v>-203.76349999941885</v>
          </cell>
          <cell r="BD218">
            <v>-400.54099999926984</v>
          </cell>
          <cell r="BE218">
            <v>-14289.284999996424</v>
          </cell>
          <cell r="BF218">
            <v>-447.62199999950826</v>
          </cell>
          <cell r="BG218">
            <v>-276.81100000068545</v>
          </cell>
          <cell r="BH218">
            <v>-403.16999999992549</v>
          </cell>
          <cell r="BI218">
            <v>-207.77900000102818</v>
          </cell>
          <cell r="BJ218">
            <v>-294.99249999970198</v>
          </cell>
          <cell r="BK218">
            <v>0</v>
          </cell>
          <cell r="BL218">
            <v>-4604.2475000005215</v>
          </cell>
          <cell r="BM218">
            <v>-1986.1304999999702</v>
          </cell>
          <cell r="BN218">
            <v>-5279.5634999983013</v>
          </cell>
          <cell r="BO218">
            <v>-154.00150000024587</v>
          </cell>
          <cell r="BP218">
            <v>-122.93999999947846</v>
          </cell>
          <cell r="BQ218">
            <v>-512.02750000171363</v>
          </cell>
          <cell r="BR218">
            <v>-4480.5434999763966</v>
          </cell>
          <cell r="BS218">
            <v>-117.0515000000596</v>
          </cell>
          <cell r="BT218">
            <v>-81.946500001475215</v>
          </cell>
          <cell r="BU218">
            <v>-65.060499999672174</v>
          </cell>
          <cell r="BV218">
            <v>-202.12399999983609</v>
          </cell>
          <cell r="BW218">
            <v>-28.210500000044703</v>
          </cell>
          <cell r="BX218">
            <v>-173.1440000012517</v>
          </cell>
          <cell r="BY218">
            <v>4791.3035000003874</v>
          </cell>
          <cell r="BZ218">
            <v>-2773.4330000001937</v>
          </cell>
          <cell r="CA218">
            <v>-5588.5690000001341</v>
          </cell>
          <cell r="CB218">
            <v>-65.580000000074506</v>
          </cell>
          <cell r="CC218">
            <v>-57.093999998643994</v>
          </cell>
          <cell r="CD218">
            <v>-119.63399999961257</v>
          </cell>
          <cell r="CE218">
            <v>-47976.581000000238</v>
          </cell>
          <cell r="CF218">
            <v>-18.343000000342727</v>
          </cell>
          <cell r="CG218">
            <v>-172.77999999932945</v>
          </cell>
          <cell r="CH218">
            <v>-189.16750000044703</v>
          </cell>
          <cell r="CI218">
            <v>-193.88000000081956</v>
          </cell>
          <cell r="CJ218">
            <v>-5631.2304999995977</v>
          </cell>
          <cell r="CK218">
            <v>-67.747999999672174</v>
          </cell>
          <cell r="CL218">
            <v>-11201.170500000939</v>
          </cell>
          <cell r="CM218">
            <v>-23757.886499999091</v>
          </cell>
          <cell r="CN218">
            <v>-6255.9959999993443</v>
          </cell>
          <cell r="CO218">
            <v>-97.549000000581145</v>
          </cell>
          <cell r="CP218">
            <v>-76.762500001117587</v>
          </cell>
          <cell r="CQ218">
            <v>-314.06750000081956</v>
          </cell>
          <cell r="CR218">
            <v>-698.2504999935627</v>
          </cell>
          <cell r="CS218">
            <v>-0.1529999990016222</v>
          </cell>
          <cell r="CT218">
            <v>-1.6600000001490116</v>
          </cell>
          <cell r="CU218">
            <v>-1.296000000089407</v>
          </cell>
          <cell r="CV218">
            <v>-1.8550000004470348</v>
          </cell>
          <cell r="CW218">
            <v>-45.486999999731779</v>
          </cell>
          <cell r="CX218">
            <v>-0.99049999937415123</v>
          </cell>
          <cell r="CY218">
            <v>-339.0190000012517</v>
          </cell>
          <cell r="CZ218">
            <v>-177.52999999932945</v>
          </cell>
          <cell r="DA218">
            <v>-126.73700000159442</v>
          </cell>
          <cell r="DB218">
            <v>-1.1659999992698431</v>
          </cell>
          <cell r="DC218">
            <v>-0.58950000070035458</v>
          </cell>
          <cell r="DD218">
            <v>-1.7675000000745058</v>
          </cell>
          <cell r="DE218">
            <v>-1177.2644999921322</v>
          </cell>
          <cell r="DF218">
            <v>-0.27099999971687794</v>
          </cell>
          <cell r="DG218">
            <v>-3.8990000002086163</v>
          </cell>
          <cell r="DH218">
            <v>-1.2090000007301569</v>
          </cell>
          <cell r="DI218">
            <v>-1.5030000004917383</v>
          </cell>
          <cell r="DJ218">
            <v>-55.561999998986721</v>
          </cell>
          <cell r="DK218">
            <v>-127.51950000040233</v>
          </cell>
          <cell r="DL218">
            <v>-326.96750000119209</v>
          </cell>
          <cell r="DM218">
            <v>-237.3519999999553</v>
          </cell>
          <cell r="DN218">
            <v>-413.73050000146031</v>
          </cell>
          <cell r="DO218">
            <v>-0.67999999970197678</v>
          </cell>
          <cell r="DP218">
            <v>-0.53799999877810478</v>
          </cell>
          <cell r="DQ218">
            <v>-8.0329999998211861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-1.1999999992549419</v>
          </cell>
          <cell r="G219">
            <v>-157.30599999986589</v>
          </cell>
          <cell r="H219">
            <v>-733.94400000013411</v>
          </cell>
          <cell r="I219">
            <v>-153.81300000008196</v>
          </cell>
          <cell r="J219">
            <v>-13.490000000223517</v>
          </cell>
          <cell r="K219">
            <v>0</v>
          </cell>
          <cell r="L219">
            <v>-1371.8355000000447</v>
          </cell>
          <cell r="M219">
            <v>-469.30399999953806</v>
          </cell>
          <cell r="N219">
            <v>-1081.9280000003055</v>
          </cell>
          <cell r="O219">
            <v>-225.61299999989569</v>
          </cell>
          <cell r="P219">
            <v>-116.24700000043958</v>
          </cell>
          <cell r="Q219">
            <v>-13.60249999910593</v>
          </cell>
          <cell r="R219">
            <v>-152029.98000001907</v>
          </cell>
          <cell r="S219">
            <v>-84.640999998897314</v>
          </cell>
          <cell r="T219">
            <v>-97.555000000633299</v>
          </cell>
          <cell r="U219">
            <v>-188.21250000037253</v>
          </cell>
          <cell r="V219">
            <v>-140.16850000061095</v>
          </cell>
          <cell r="W219">
            <v>-28.912000000476837</v>
          </cell>
          <cell r="X219">
            <v>0</v>
          </cell>
          <cell r="Y219">
            <v>-130.81199999898672</v>
          </cell>
          <cell r="Z219">
            <v>-150808.00549999997</v>
          </cell>
          <cell r="AA219">
            <v>-437.34699999913573</v>
          </cell>
          <cell r="AB219">
            <v>-81.277499999850988</v>
          </cell>
          <cell r="AC219">
            <v>-33.049000000581145</v>
          </cell>
          <cell r="AD219">
            <v>0</v>
          </cell>
          <cell r="AE219">
            <v>-184.16699999570847</v>
          </cell>
          <cell r="AF219">
            <v>-10.885000001639128</v>
          </cell>
          <cell r="AG219">
            <v>0</v>
          </cell>
          <cell r="AH219">
            <v>-3.25</v>
          </cell>
          <cell r="AI219">
            <v>-34.315999999642372</v>
          </cell>
          <cell r="AJ219">
            <v>0</v>
          </cell>
          <cell r="AK219">
            <v>0</v>
          </cell>
          <cell r="AL219">
            <v>-4.6140000000596046</v>
          </cell>
          <cell r="AM219">
            <v>-59.222000000998378</v>
          </cell>
          <cell r="AN219">
            <v>-52.58699999935925</v>
          </cell>
          <cell r="AO219">
            <v>-4.2400000002235174</v>
          </cell>
          <cell r="AP219">
            <v>0</v>
          </cell>
          <cell r="AQ219">
            <v>-15.052999999374151</v>
          </cell>
          <cell r="AR219">
            <v>-871.52943000197411</v>
          </cell>
          <cell r="AS219">
            <v>-7.5259999986737967</v>
          </cell>
          <cell r="AT219">
            <v>0</v>
          </cell>
          <cell r="AU219">
            <v>-0.1894999984651804</v>
          </cell>
          <cell r="AV219">
            <v>0</v>
          </cell>
          <cell r="AW219">
            <v>-773.60693000070751</v>
          </cell>
          <cell r="AX219">
            <v>0</v>
          </cell>
          <cell r="AY219">
            <v>-0.83000000007450581</v>
          </cell>
          <cell r="AZ219">
            <v>-21.072000000625849</v>
          </cell>
          <cell r="BA219">
            <v>-63.746999999508262</v>
          </cell>
          <cell r="BB219">
            <v>-4.5470000002533197</v>
          </cell>
          <cell r="BC219">
            <v>0</v>
          </cell>
          <cell r="BD219">
            <v>-1.0999999940395355E-2</v>
          </cell>
          <cell r="BE219">
            <v>-129.98400001227856</v>
          </cell>
          <cell r="BF219">
            <v>-1.625</v>
          </cell>
          <cell r="BG219">
            <v>-1.4719999991357327</v>
          </cell>
          <cell r="BH219">
            <v>-0.20700000040233135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-44.979000000283122</v>
          </cell>
          <cell r="BN219">
            <v>-76.951999999582767</v>
          </cell>
          <cell r="BO219">
            <v>-4.7239999994635582</v>
          </cell>
          <cell r="BP219">
            <v>0</v>
          </cell>
          <cell r="BQ219">
            <v>-2.500000037252903E-2</v>
          </cell>
          <cell r="BR219">
            <v>-13.233999997377396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-13.234000001102686</v>
          </cell>
          <cell r="CB219">
            <v>0</v>
          </cell>
          <cell r="CC219">
            <v>0</v>
          </cell>
          <cell r="CD219">
            <v>0</v>
          </cell>
          <cell r="CE219">
            <v>887.08583998680115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898.38434000127017</v>
          </cell>
          <cell r="CK219">
            <v>0</v>
          </cell>
          <cell r="CL219">
            <v>0</v>
          </cell>
          <cell r="CM219">
            <v>0</v>
          </cell>
          <cell r="CN219">
            <v>-11.298499999567866</v>
          </cell>
          <cell r="CO219">
            <v>0</v>
          </cell>
          <cell r="CP219">
            <v>0</v>
          </cell>
          <cell r="CQ219">
            <v>0</v>
          </cell>
          <cell r="CR219">
            <v>-0.2929999828338623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-0.29299999959766865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</row>
        <row r="221">
          <cell r="F221">
            <v>-5038.4359200000763</v>
          </cell>
          <cell r="G221">
            <v>-4762.9197999984026</v>
          </cell>
          <cell r="H221">
            <v>-6839.6018899977207</v>
          </cell>
          <cell r="I221">
            <v>256.25119999982417</v>
          </cell>
          <cell r="J221">
            <v>-13.490000000223517</v>
          </cell>
          <cell r="K221">
            <v>-1159.594299999997</v>
          </cell>
          <cell r="L221">
            <v>-20095.785800002515</v>
          </cell>
          <cell r="M221">
            <v>-16578.97077999264</v>
          </cell>
          <cell r="N221">
            <v>-10277.779899999499</v>
          </cell>
          <cell r="O221">
            <v>-3323.8922399990261</v>
          </cell>
          <cell r="P221">
            <v>-1907.2639999985695</v>
          </cell>
          <cell r="Q221">
            <v>-3104.2199999988079</v>
          </cell>
          <cell r="R221">
            <v>-202173.49076002836</v>
          </cell>
          <cell r="S221">
            <v>-4371.5940999984741</v>
          </cell>
          <cell r="T221">
            <v>-559.42470000125468</v>
          </cell>
          <cell r="U221">
            <v>-1148.9919000007212</v>
          </cell>
          <cell r="V221">
            <v>-1113.2709000017494</v>
          </cell>
          <cell r="W221">
            <v>-28.912000000476837</v>
          </cell>
          <cell r="X221">
            <v>0</v>
          </cell>
          <cell r="Y221">
            <v>-13929.308899991214</v>
          </cell>
          <cell r="Z221">
            <v>-162048.58561000228</v>
          </cell>
          <cell r="AA221">
            <v>-12273.044350001961</v>
          </cell>
          <cell r="AB221">
            <v>-2086.3735999986529</v>
          </cell>
          <cell r="AC221">
            <v>-1884.2602000012994</v>
          </cell>
          <cell r="AD221">
            <v>-2729.7245000004768</v>
          </cell>
          <cell r="AE221">
            <v>-42389.85936999321</v>
          </cell>
          <cell r="AF221">
            <v>751.76176999881864</v>
          </cell>
          <cell r="AG221">
            <v>-473.10369999706745</v>
          </cell>
          <cell r="AH221">
            <v>880.38810000009835</v>
          </cell>
          <cell r="AI221">
            <v>-2238.3082999996841</v>
          </cell>
          <cell r="AJ221">
            <v>0</v>
          </cell>
          <cell r="AK221">
            <v>0</v>
          </cell>
          <cell r="AL221">
            <v>-19696.890850007534</v>
          </cell>
          <cell r="AM221">
            <v>-16058.221850000322</v>
          </cell>
          <cell r="AN221">
            <v>-4532.9624000005424</v>
          </cell>
          <cell r="AO221">
            <v>402.57359999790788</v>
          </cell>
          <cell r="AP221">
            <v>-1382.3820000067353</v>
          </cell>
          <cell r="AQ221">
            <v>-42.71373999863863</v>
          </cell>
          <cell r="AR221">
            <v>-40018.517350018024</v>
          </cell>
          <cell r="AS221">
            <v>-661.24899999052286</v>
          </cell>
          <cell r="AT221">
            <v>-2146.7279400005937</v>
          </cell>
          <cell r="AU221">
            <v>-475.99700000137091</v>
          </cell>
          <cell r="AV221">
            <v>94.336499996483326</v>
          </cell>
          <cell r="AW221">
            <v>-1099.2669299989939</v>
          </cell>
          <cell r="AX221">
            <v>0</v>
          </cell>
          <cell r="AY221">
            <v>-14361.512939997017</v>
          </cell>
          <cell r="AZ221">
            <v>-8154.8854999914765</v>
          </cell>
          <cell r="BA221">
            <v>-13205.165880009532</v>
          </cell>
          <cell r="BB221">
            <v>670.56949999928474</v>
          </cell>
          <cell r="BC221">
            <v>714.02543999999762</v>
          </cell>
          <cell r="BD221">
            <v>-1392.6436000019312</v>
          </cell>
          <cell r="BE221">
            <v>-22459.93985003233</v>
          </cell>
          <cell r="BF221">
            <v>166.427630007267</v>
          </cell>
          <cell r="BG221">
            <v>703.0177000015974</v>
          </cell>
          <cell r="BH221">
            <v>-403.37700000032783</v>
          </cell>
          <cell r="BI221">
            <v>677.15057000145316</v>
          </cell>
          <cell r="BJ221">
            <v>-294.99249999970198</v>
          </cell>
          <cell r="BK221">
            <v>-2267.6762000024319</v>
          </cell>
          <cell r="BL221">
            <v>-12369.37650000304</v>
          </cell>
          <cell r="BM221">
            <v>-6084.8026500046253</v>
          </cell>
          <cell r="BN221">
            <v>-6389.8799999952316</v>
          </cell>
          <cell r="BO221">
            <v>-260.7255000025034</v>
          </cell>
          <cell r="BP221">
            <v>3565.5460000000894</v>
          </cell>
          <cell r="BQ221">
            <v>498.74859999492764</v>
          </cell>
          <cell r="BR221">
            <v>-597190.34939998388</v>
          </cell>
          <cell r="BS221">
            <v>-444.82370000332594</v>
          </cell>
          <cell r="BT221">
            <v>-466.04820000380278</v>
          </cell>
          <cell r="BU221">
            <v>-65.060500003397465</v>
          </cell>
          <cell r="BV221">
            <v>-1825.4409999996424</v>
          </cell>
          <cell r="BW221">
            <v>-28.210499998182058</v>
          </cell>
          <cell r="BX221">
            <v>-981.59849999845028</v>
          </cell>
          <cell r="BY221">
            <v>-576502.39849999547</v>
          </cell>
          <cell r="BZ221">
            <v>-9174.5411000028253</v>
          </cell>
          <cell r="CA221">
            <v>-7459.9193999990821</v>
          </cell>
          <cell r="CB221">
            <v>-65.579999998211861</v>
          </cell>
          <cell r="CC221">
            <v>-57.094000000506639</v>
          </cell>
          <cell r="CD221">
            <v>-119.63399999588728</v>
          </cell>
          <cell r="CE221">
            <v>-64166.047959983349</v>
          </cell>
          <cell r="CF221">
            <v>-18.343000002205372</v>
          </cell>
          <cell r="CG221">
            <v>-561.77100000530481</v>
          </cell>
          <cell r="CH221">
            <v>-189.16750000417233</v>
          </cell>
          <cell r="CI221">
            <v>-2014.1032000035048</v>
          </cell>
          <cell r="CJ221">
            <v>-4857.4498599991202</v>
          </cell>
          <cell r="CK221">
            <v>-2311.7490000016987</v>
          </cell>
          <cell r="CL221">
            <v>-18192.968100003898</v>
          </cell>
          <cell r="CM221">
            <v>-28423.848600000143</v>
          </cell>
          <cell r="CN221">
            <v>-7108.268700003624</v>
          </cell>
          <cell r="CO221">
            <v>-97.5489999987185</v>
          </cell>
          <cell r="CP221">
            <v>-76.762500002980232</v>
          </cell>
          <cell r="CQ221">
            <v>-314.06750000268221</v>
          </cell>
          <cell r="CR221">
            <v>-1158.2404999732971</v>
          </cell>
          <cell r="CS221">
            <v>-0.15300000458955765</v>
          </cell>
          <cell r="CT221">
            <v>-1.6599999964237213</v>
          </cell>
          <cell r="CU221">
            <v>-1.2960000038146973</v>
          </cell>
          <cell r="CV221">
            <v>-25.940999999642372</v>
          </cell>
          <cell r="CW221">
            <v>-47.11600000038743</v>
          </cell>
          <cell r="CX221">
            <v>-0.99049999937415123</v>
          </cell>
          <cell r="CY221">
            <v>-402.75349998474121</v>
          </cell>
          <cell r="CZ221">
            <v>-337.29769999533892</v>
          </cell>
          <cell r="DA221">
            <v>-176.17049999535084</v>
          </cell>
          <cell r="DB221">
            <v>-126.68429999798536</v>
          </cell>
          <cell r="DC221">
            <v>-36.410499997437</v>
          </cell>
          <cell r="DD221">
            <v>-1.7674999982118607</v>
          </cell>
          <cell r="DE221">
            <v>-2549.1534000635147</v>
          </cell>
          <cell r="DF221">
            <v>-0.27099999785423279</v>
          </cell>
          <cell r="DG221">
            <v>-65.563000001013279</v>
          </cell>
          <cell r="DH221">
            <v>-16.102000005543232</v>
          </cell>
          <cell r="DI221">
            <v>-62.246999993920326</v>
          </cell>
          <cell r="DJ221">
            <v>-55.754000000655651</v>
          </cell>
          <cell r="DK221">
            <v>-132.64499999582767</v>
          </cell>
          <cell r="DL221">
            <v>-718.47800000011921</v>
          </cell>
          <cell r="DM221">
            <v>-512.24489998817444</v>
          </cell>
          <cell r="DN221">
            <v>-556.57449999451637</v>
          </cell>
          <cell r="DO221">
            <v>-368.61200000345707</v>
          </cell>
          <cell r="DP221">
            <v>-52.629000000655651</v>
          </cell>
          <cell r="DQ221">
            <v>-8.0330000072717667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7">
          <cell r="F227">
            <v>-5038.4359200000763</v>
          </cell>
          <cell r="G227">
            <v>-4762.9197999984026</v>
          </cell>
          <cell r="H227">
            <v>-6839.6018899977207</v>
          </cell>
          <cell r="I227">
            <v>256.25119999796152</v>
          </cell>
          <cell r="J227">
            <v>-13.490000000223517</v>
          </cell>
          <cell r="K227">
            <v>-1159.5943000018597</v>
          </cell>
          <cell r="L227">
            <v>-20095.785800002515</v>
          </cell>
          <cell r="M227">
            <v>-16578.97077999264</v>
          </cell>
          <cell r="N227">
            <v>-10277.779899999499</v>
          </cell>
          <cell r="O227">
            <v>-3323.8922399990261</v>
          </cell>
          <cell r="P227">
            <v>-1907.2639999985695</v>
          </cell>
          <cell r="Q227">
            <v>-3104.2199999988079</v>
          </cell>
          <cell r="R227">
            <v>-202173.49076002836</v>
          </cell>
          <cell r="S227">
            <v>-4371.5940999984741</v>
          </cell>
          <cell r="T227">
            <v>-559.42470000125468</v>
          </cell>
          <cell r="U227">
            <v>-1148.9919000007212</v>
          </cell>
          <cell r="V227">
            <v>-1113.270900003612</v>
          </cell>
          <cell r="W227">
            <v>-28.912000000476837</v>
          </cell>
          <cell r="X227">
            <v>0</v>
          </cell>
          <cell r="Y227">
            <v>-13929.308899991214</v>
          </cell>
          <cell r="Z227">
            <v>-162048.58561000228</v>
          </cell>
          <cell r="AA227">
            <v>-12273.044349998236</v>
          </cell>
          <cell r="AB227">
            <v>-2086.3735999986529</v>
          </cell>
          <cell r="AC227">
            <v>-1884.2602000012994</v>
          </cell>
          <cell r="AD227">
            <v>-2729.7245000004768</v>
          </cell>
          <cell r="AE227">
            <v>-42389.85936999321</v>
          </cell>
          <cell r="AF227">
            <v>751.76176999881864</v>
          </cell>
          <cell r="AG227">
            <v>-473.10369999706745</v>
          </cell>
          <cell r="AH227">
            <v>880.3880999982357</v>
          </cell>
          <cell r="AI227">
            <v>-2238.3082999996841</v>
          </cell>
          <cell r="AJ227">
            <v>0</v>
          </cell>
          <cell r="AK227">
            <v>0</v>
          </cell>
          <cell r="AL227">
            <v>-19696.890850007534</v>
          </cell>
          <cell r="AM227">
            <v>-16058.221850000322</v>
          </cell>
          <cell r="AN227">
            <v>-4532.9623999968171</v>
          </cell>
          <cell r="AO227">
            <v>402.57359999790788</v>
          </cell>
          <cell r="AP227">
            <v>-1382.3820000067353</v>
          </cell>
          <cell r="AQ227">
            <v>-42.71373999863863</v>
          </cell>
          <cell r="AR227">
            <v>-40018.517350018024</v>
          </cell>
          <cell r="AS227">
            <v>-661.24899999052286</v>
          </cell>
          <cell r="AT227">
            <v>-2146.7279400005937</v>
          </cell>
          <cell r="AU227">
            <v>-475.99700000137091</v>
          </cell>
          <cell r="AV227">
            <v>94.336499996483326</v>
          </cell>
          <cell r="AW227">
            <v>-1099.2669299989939</v>
          </cell>
          <cell r="AX227">
            <v>0</v>
          </cell>
          <cell r="AY227">
            <v>-14361.512939997017</v>
          </cell>
          <cell r="AZ227">
            <v>-8154.8854999914765</v>
          </cell>
          <cell r="BA227">
            <v>-13205.165880009532</v>
          </cell>
          <cell r="BB227">
            <v>670.56949999928474</v>
          </cell>
          <cell r="BC227">
            <v>714.02543999999762</v>
          </cell>
          <cell r="BD227">
            <v>-1392.6436000019312</v>
          </cell>
          <cell r="BE227">
            <v>-22459.93985003233</v>
          </cell>
          <cell r="BF227">
            <v>166.427630007267</v>
          </cell>
          <cell r="BG227">
            <v>703.0177000015974</v>
          </cell>
          <cell r="BH227">
            <v>-403.37700000032783</v>
          </cell>
          <cell r="BI227">
            <v>677.15057000145316</v>
          </cell>
          <cell r="BJ227">
            <v>-294.99249999970198</v>
          </cell>
          <cell r="BK227">
            <v>-2267.6762000024319</v>
          </cell>
          <cell r="BL227">
            <v>-12369.37650000304</v>
          </cell>
          <cell r="BM227">
            <v>-6084.8026500046253</v>
          </cell>
          <cell r="BN227">
            <v>-6389.8799999952316</v>
          </cell>
          <cell r="BO227">
            <v>-260.7255000025034</v>
          </cell>
          <cell r="BP227">
            <v>3565.5460000000894</v>
          </cell>
          <cell r="BQ227">
            <v>498.74859999492764</v>
          </cell>
          <cell r="BR227">
            <v>-597190.34939998388</v>
          </cell>
          <cell r="BS227">
            <v>-444.82370000332594</v>
          </cell>
          <cell r="BT227">
            <v>-466.04820000380278</v>
          </cell>
          <cell r="BU227">
            <v>-65.060500003397465</v>
          </cell>
          <cell r="BV227">
            <v>-1825.4409999996424</v>
          </cell>
          <cell r="BW227">
            <v>-28.210499998182058</v>
          </cell>
          <cell r="BX227">
            <v>-981.59849999845028</v>
          </cell>
          <cell r="BY227">
            <v>-576502.39849999547</v>
          </cell>
          <cell r="BZ227">
            <v>-9174.5411000028253</v>
          </cell>
          <cell r="CA227">
            <v>-7459.9193999990821</v>
          </cell>
          <cell r="CB227">
            <v>-65.579999998211861</v>
          </cell>
          <cell r="CC227">
            <v>-57.094000000506639</v>
          </cell>
          <cell r="CD227">
            <v>-119.63399999588728</v>
          </cell>
          <cell r="CE227">
            <v>-64166.047959983349</v>
          </cell>
          <cell r="CF227">
            <v>-18.343000002205372</v>
          </cell>
          <cell r="CG227">
            <v>-561.77100000530481</v>
          </cell>
          <cell r="CH227">
            <v>-189.16750000417233</v>
          </cell>
          <cell r="CI227">
            <v>-2014.1032000035048</v>
          </cell>
          <cell r="CJ227">
            <v>-4857.4498599991202</v>
          </cell>
          <cell r="CK227">
            <v>-2311.7490000016987</v>
          </cell>
          <cell r="CL227">
            <v>-18192.968100003898</v>
          </cell>
          <cell r="CM227">
            <v>-28423.848600000143</v>
          </cell>
          <cell r="CN227">
            <v>-7108.268700003624</v>
          </cell>
          <cell r="CO227">
            <v>-97.5489999987185</v>
          </cell>
          <cell r="CP227">
            <v>-76.762500002980232</v>
          </cell>
          <cell r="CQ227">
            <v>-314.06750000268221</v>
          </cell>
          <cell r="CR227">
            <v>-1158.2404999732971</v>
          </cell>
          <cell r="CS227">
            <v>-0.15300000458955765</v>
          </cell>
          <cell r="CT227">
            <v>-1.6599999964237213</v>
          </cell>
          <cell r="CU227">
            <v>-1.2960000038146973</v>
          </cell>
          <cell r="CV227">
            <v>-25.940999999642372</v>
          </cell>
          <cell r="CW227">
            <v>-47.11599999666214</v>
          </cell>
          <cell r="CX227">
            <v>-0.99049999937415123</v>
          </cell>
          <cell r="CY227">
            <v>-402.75349998474121</v>
          </cell>
          <cell r="CZ227">
            <v>-337.29769999533892</v>
          </cell>
          <cell r="DA227">
            <v>-176.17049999535084</v>
          </cell>
          <cell r="DB227">
            <v>-126.68429999798536</v>
          </cell>
          <cell r="DC227">
            <v>-36.410499997437</v>
          </cell>
          <cell r="DD227">
            <v>-1.7674999982118607</v>
          </cell>
          <cell r="DE227">
            <v>-2549.1534000635147</v>
          </cell>
          <cell r="DF227">
            <v>-0.27099999785423279</v>
          </cell>
          <cell r="DG227">
            <v>-65.563000001013279</v>
          </cell>
          <cell r="DH227">
            <v>-16.102000005543232</v>
          </cell>
          <cell r="DI227">
            <v>-62.246999993920326</v>
          </cell>
          <cell r="DJ227">
            <v>-55.754000000655651</v>
          </cell>
          <cell r="DK227">
            <v>-132.64499999582767</v>
          </cell>
          <cell r="DL227">
            <v>-718.47800000011921</v>
          </cell>
          <cell r="DM227">
            <v>-512.24489998817444</v>
          </cell>
          <cell r="DN227">
            <v>-556.57449999451637</v>
          </cell>
          <cell r="DO227">
            <v>-368.61200000345707</v>
          </cell>
          <cell r="DP227">
            <v>-52.629000000655651</v>
          </cell>
          <cell r="DQ227">
            <v>-8.0330000072717667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8015.186400000006</v>
          </cell>
          <cell r="G232">
            <v>9290.8343999999925</v>
          </cell>
          <cell r="H232">
            <v>13970.732799999998</v>
          </cell>
          <cell r="I232">
            <v>16310.631422182079</v>
          </cell>
          <cell r="J232">
            <v>18678.963199999998</v>
          </cell>
          <cell r="K232">
            <v>19844.280000000028</v>
          </cell>
          <cell r="L232">
            <v>17961.598399999988</v>
          </cell>
          <cell r="M232">
            <v>17990.837599999999</v>
          </cell>
          <cell r="N232">
            <v>15858.720000000001</v>
          </cell>
          <cell r="O232">
            <v>12857.064000000013</v>
          </cell>
          <cell r="P232">
            <v>8659.7760000000126</v>
          </cell>
          <cell r="Q232">
            <v>6680.7118546150159</v>
          </cell>
          <cell r="R232">
            <v>169343.07529650256</v>
          </cell>
          <cell r="S232">
            <v>8174.112867690681</v>
          </cell>
          <cell r="T232">
            <v>9147.3479776901659</v>
          </cell>
          <cell r="U232">
            <v>14277.451933011413</v>
          </cell>
          <cell r="V232">
            <v>16823.798151482712</v>
          </cell>
          <cell r="W232">
            <v>19082.893206628272</v>
          </cell>
          <cell r="X232">
            <v>20238.715199999977</v>
          </cell>
          <cell r="Y232">
            <v>18318.592540000012</v>
          </cell>
          <cell r="Z232">
            <v>18348.333940000011</v>
          </cell>
          <cell r="AA232">
            <v>16173.885000000009</v>
          </cell>
          <cell r="AB232">
            <v>13112.551120000018</v>
          </cell>
          <cell r="AC232">
            <v>8831.8673999999883</v>
          </cell>
          <cell r="AD232">
            <v>6813.525959999999</v>
          </cell>
          <cell r="AE232">
            <v>173181.65708570555</v>
          </cell>
          <cell r="AF232">
            <v>8331.9927599999937</v>
          </cell>
          <cell r="AG232">
            <v>9325.0449600000284</v>
          </cell>
          <cell r="AH232">
            <v>14658.582142179366</v>
          </cell>
          <cell r="AI232">
            <v>17587.78210110846</v>
          </cell>
          <cell r="AJ232">
            <v>19452.674541864835</v>
          </cell>
          <cell r="AK232">
            <v>20654.451420552388</v>
          </cell>
          <cell r="AL232">
            <v>18671.591400000005</v>
          </cell>
          <cell r="AM232">
            <v>18701.954040000011</v>
          </cell>
          <cell r="AN232">
            <v>16485.562800000014</v>
          </cell>
          <cell r="AO232">
            <v>13365.212279999978</v>
          </cell>
          <cell r="AP232">
            <v>9002.0447999999742</v>
          </cell>
          <cell r="AQ232">
            <v>6944.7638400000287</v>
          </cell>
          <cell r="AR232">
            <v>177492.57326287031</v>
          </cell>
          <cell r="AS232">
            <v>8586.4389000000083</v>
          </cell>
          <cell r="AT232">
            <v>9609.7276800000109</v>
          </cell>
          <cell r="AU232">
            <v>14998.776517192833</v>
          </cell>
          <cell r="AV232">
            <v>17285.818865221052</v>
          </cell>
          <cell r="AW232">
            <v>20008.884558335703</v>
          </cell>
          <cell r="AX232">
            <v>21292.136242120992</v>
          </cell>
          <cell r="AY232">
            <v>19241.66558999999</v>
          </cell>
          <cell r="AZ232">
            <v>19272.977760000009</v>
          </cell>
          <cell r="BA232">
            <v>16988.985899999971</v>
          </cell>
          <cell r="BB232">
            <v>13773.390209999983</v>
          </cell>
          <cell r="BC232">
            <v>9276.9578999999794</v>
          </cell>
          <cell r="BD232">
            <v>7156.8131399999838</v>
          </cell>
          <cell r="BE232">
            <v>179026.23910767026</v>
          </cell>
          <cell r="BF232">
            <v>8641.7038399999728</v>
          </cell>
          <cell r="BG232">
            <v>10017.008320000023</v>
          </cell>
          <cell r="BH232">
            <v>15062.733840000001</v>
          </cell>
          <cell r="BI232">
            <v>17514.354030936258</v>
          </cell>
          <cell r="BJ232">
            <v>20132.588649455691</v>
          </cell>
          <cell r="BK232">
            <v>21395.352000000014</v>
          </cell>
          <cell r="BL232">
            <v>19365.553680000012</v>
          </cell>
          <cell r="BM232">
            <v>19397.034799999994</v>
          </cell>
          <cell r="BN232">
            <v>17098.406507278152</v>
          </cell>
          <cell r="BO232">
            <v>13862.031919999979</v>
          </cell>
          <cell r="BP232">
            <v>9336.6240000000107</v>
          </cell>
          <cell r="BQ232">
            <v>7202.8475200000103</v>
          </cell>
          <cell r="BR232">
            <v>183737.65535342414</v>
          </cell>
          <cell r="BS232">
            <v>8881.7516383177135</v>
          </cell>
          <cell r="BT232">
            <v>9951.3159200000227</v>
          </cell>
          <cell r="BU232">
            <v>15495.64988515951</v>
          </cell>
          <cell r="BV232">
            <v>17973.31642319425</v>
          </cell>
          <cell r="BW232">
            <v>20667.269702633552</v>
          </cell>
          <cell r="BX232">
            <v>22012.869355978968</v>
          </cell>
          <cell r="BY232">
            <v>19925.625720000011</v>
          </cell>
          <cell r="BZ232">
            <v>19958.039010000008</v>
          </cell>
          <cell r="CA232">
            <v>17593.05994791328</v>
          </cell>
          <cell r="CB232">
            <v>14262.947790000006</v>
          </cell>
          <cell r="CC232">
            <v>9606.6362502418342</v>
          </cell>
          <cell r="CD232">
            <v>7409.1737099849852</v>
          </cell>
          <cell r="CE232">
            <v>186946.97923838161</v>
          </cell>
          <cell r="CF232">
            <v>9025.2297737385379</v>
          </cell>
          <cell r="CG232">
            <v>10158.40981217142</v>
          </cell>
          <cell r="CH232">
            <v>15756.797909468587</v>
          </cell>
          <cell r="CI232">
            <v>18311.34808582277</v>
          </cell>
          <cell r="CJ232">
            <v>21007.36502540519</v>
          </cell>
          <cell r="CK232">
            <v>22385.062241633132</v>
          </cell>
          <cell r="CL232">
            <v>20261.666339999996</v>
          </cell>
          <cell r="CM232">
            <v>20294.705519999989</v>
          </cell>
          <cell r="CN232">
            <v>17889.842843350081</v>
          </cell>
          <cell r="CO232">
            <v>14542.620555126865</v>
          </cell>
          <cell r="CP232">
            <v>9768.6934436087613</v>
          </cell>
          <cell r="CQ232">
            <v>7545.2376880561351</v>
          </cell>
          <cell r="CR232">
            <v>1444.1253843419254</v>
          </cell>
          <cell r="CS232">
            <v>69.886138634523377</v>
          </cell>
          <cell r="CT232">
            <v>78.283799999975599</v>
          </cell>
          <cell r="CU232">
            <v>121.9524500000407</v>
          </cell>
          <cell r="CV232">
            <v>140.83599544485332</v>
          </cell>
          <cell r="CW232">
            <v>161.75631559168687</v>
          </cell>
          <cell r="CX232">
            <v>173.138493776205</v>
          </cell>
          <cell r="CY232">
            <v>156.67399999999907</v>
          </cell>
          <cell r="CZ232">
            <v>157.05684999999357</v>
          </cell>
          <cell r="DA232">
            <v>138.50999999995111</v>
          </cell>
          <cell r="DB232">
            <v>112.08669999998529</v>
          </cell>
          <cell r="DC232">
            <v>75.553499999979977</v>
          </cell>
          <cell r="DD232">
            <v>58.39114089490613</v>
          </cell>
          <cell r="DE232">
            <v>1431.1592189362273</v>
          </cell>
          <cell r="DF232">
            <v>69.199692084570415</v>
          </cell>
          <cell r="DG232">
            <v>80.114240000024438</v>
          </cell>
          <cell r="DH232">
            <v>120.89820795902051</v>
          </cell>
          <cell r="DI232">
            <v>139.1769101563259</v>
          </cell>
          <cell r="DJ232">
            <v>160.77019708114676</v>
          </cell>
          <cell r="DK232">
            <v>171.13709999999264</v>
          </cell>
          <cell r="DL232">
            <v>154.89056999993045</v>
          </cell>
          <cell r="DM232">
            <v>155.10106000001542</v>
          </cell>
          <cell r="DN232">
            <v>136.71179999999003</v>
          </cell>
          <cell r="DO232">
            <v>110.8380200000247</v>
          </cell>
          <cell r="DP232">
            <v>74.6997000000556</v>
          </cell>
          <cell r="DQ232">
            <v>57.621721654722933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4">
          <cell r="F234">
            <v>8015.186400000006</v>
          </cell>
          <cell r="G234">
            <v>9290.8343999999925</v>
          </cell>
          <cell r="H234">
            <v>13970.732799999998</v>
          </cell>
          <cell r="I234">
            <v>16310.631422182079</v>
          </cell>
          <cell r="J234">
            <v>18678.963199999998</v>
          </cell>
          <cell r="K234">
            <v>19844.280000000028</v>
          </cell>
          <cell r="L234">
            <v>17961.598399999988</v>
          </cell>
          <cell r="M234">
            <v>17990.837599999999</v>
          </cell>
          <cell r="N234">
            <v>15858.720000000001</v>
          </cell>
          <cell r="O234">
            <v>12857.064000000013</v>
          </cell>
          <cell r="P234">
            <v>8659.7760000000126</v>
          </cell>
          <cell r="Q234">
            <v>6680.7118546150159</v>
          </cell>
          <cell r="R234">
            <v>169343.07529650256</v>
          </cell>
          <cell r="S234">
            <v>8174.112867690681</v>
          </cell>
          <cell r="T234">
            <v>9147.3479776901659</v>
          </cell>
          <cell r="U234">
            <v>14277.451933011413</v>
          </cell>
          <cell r="V234">
            <v>16823.798151482712</v>
          </cell>
          <cell r="W234">
            <v>19082.893206628272</v>
          </cell>
          <cell r="X234">
            <v>20238.715199999977</v>
          </cell>
          <cell r="Y234">
            <v>18318.592540000012</v>
          </cell>
          <cell r="Z234">
            <v>18348.333940000011</v>
          </cell>
          <cell r="AA234">
            <v>16173.885000000009</v>
          </cell>
          <cell r="AB234">
            <v>13112.551120000018</v>
          </cell>
          <cell r="AC234">
            <v>8831.8673999999883</v>
          </cell>
          <cell r="AD234">
            <v>6813.525959999999</v>
          </cell>
          <cell r="AE234">
            <v>173181.65708570555</v>
          </cell>
          <cell r="AF234">
            <v>8331.9927599999937</v>
          </cell>
          <cell r="AG234">
            <v>9325.0449600000284</v>
          </cell>
          <cell r="AH234">
            <v>14658.582142179366</v>
          </cell>
          <cell r="AI234">
            <v>17587.78210110846</v>
          </cell>
          <cell r="AJ234">
            <v>19452.674541864835</v>
          </cell>
          <cell r="AK234">
            <v>20654.451420552388</v>
          </cell>
          <cell r="AL234">
            <v>18671.591400000005</v>
          </cell>
          <cell r="AM234">
            <v>18701.954040000011</v>
          </cell>
          <cell r="AN234">
            <v>16485.562800000014</v>
          </cell>
          <cell r="AO234">
            <v>13365.212279999978</v>
          </cell>
          <cell r="AP234">
            <v>9002.0447999999742</v>
          </cell>
          <cell r="AQ234">
            <v>6944.7638400000287</v>
          </cell>
          <cell r="AR234">
            <v>177492.57326287031</v>
          </cell>
          <cell r="AS234">
            <v>8586.4389000000083</v>
          </cell>
          <cell r="AT234">
            <v>9609.7276800000109</v>
          </cell>
          <cell r="AU234">
            <v>14998.776517192833</v>
          </cell>
          <cell r="AV234">
            <v>17285.818865221052</v>
          </cell>
          <cell r="AW234">
            <v>20008.884558335703</v>
          </cell>
          <cell r="AX234">
            <v>21292.136242120992</v>
          </cell>
          <cell r="AY234">
            <v>19241.66558999999</v>
          </cell>
          <cell r="AZ234">
            <v>19272.977760000009</v>
          </cell>
          <cell r="BA234">
            <v>16988.985899999971</v>
          </cell>
          <cell r="BB234">
            <v>13773.390209999983</v>
          </cell>
          <cell r="BC234">
            <v>9276.9578999999794</v>
          </cell>
          <cell r="BD234">
            <v>7156.8131399999838</v>
          </cell>
          <cell r="BE234">
            <v>179026.23910767026</v>
          </cell>
          <cell r="BF234">
            <v>8641.7038399999728</v>
          </cell>
          <cell r="BG234">
            <v>10017.008320000023</v>
          </cell>
          <cell r="BH234">
            <v>15062.733840000001</v>
          </cell>
          <cell r="BI234">
            <v>17514.354030936258</v>
          </cell>
          <cell r="BJ234">
            <v>20132.588649455691</v>
          </cell>
          <cell r="BK234">
            <v>21395.352000000014</v>
          </cell>
          <cell r="BL234">
            <v>19365.553680000012</v>
          </cell>
          <cell r="BM234">
            <v>19397.034799999994</v>
          </cell>
          <cell r="BN234">
            <v>17098.406507278152</v>
          </cell>
          <cell r="BO234">
            <v>13862.031919999979</v>
          </cell>
          <cell r="BP234">
            <v>9336.6240000000107</v>
          </cell>
          <cell r="BQ234">
            <v>7202.8475200000103</v>
          </cell>
          <cell r="BR234">
            <v>183737.65535342414</v>
          </cell>
          <cell r="BS234">
            <v>8881.7516383177135</v>
          </cell>
          <cell r="BT234">
            <v>9951.3159200000227</v>
          </cell>
          <cell r="BU234">
            <v>15495.64988515951</v>
          </cell>
          <cell r="BV234">
            <v>17973.31642319425</v>
          </cell>
          <cell r="BW234">
            <v>20667.269702633552</v>
          </cell>
          <cell r="BX234">
            <v>22012.869355978968</v>
          </cell>
          <cell r="BY234">
            <v>19925.625720000011</v>
          </cell>
          <cell r="BZ234">
            <v>19958.039010000008</v>
          </cell>
          <cell r="CA234">
            <v>17593.05994791328</v>
          </cell>
          <cell r="CB234">
            <v>14262.947790000006</v>
          </cell>
          <cell r="CC234">
            <v>9606.6362502418342</v>
          </cell>
          <cell r="CD234">
            <v>7409.1737099849852</v>
          </cell>
          <cell r="CE234">
            <v>186946.97923838161</v>
          </cell>
          <cell r="CF234">
            <v>9025.2297737385379</v>
          </cell>
          <cell r="CG234">
            <v>10158.40981217142</v>
          </cell>
          <cell r="CH234">
            <v>15756.797909468587</v>
          </cell>
          <cell r="CI234">
            <v>18311.34808582277</v>
          </cell>
          <cell r="CJ234">
            <v>21007.36502540519</v>
          </cell>
          <cell r="CK234">
            <v>22385.062241633132</v>
          </cell>
          <cell r="CL234">
            <v>20261.666339999996</v>
          </cell>
          <cell r="CM234">
            <v>20294.705519999989</v>
          </cell>
          <cell r="CN234">
            <v>17889.842843350081</v>
          </cell>
          <cell r="CO234">
            <v>14542.620555126865</v>
          </cell>
          <cell r="CP234">
            <v>9768.6934436087613</v>
          </cell>
          <cell r="CQ234">
            <v>7545.2376880561351</v>
          </cell>
          <cell r="CR234">
            <v>1444.1253843419254</v>
          </cell>
          <cell r="CS234">
            <v>69.886138634523377</v>
          </cell>
          <cell r="CT234">
            <v>78.283799999975599</v>
          </cell>
          <cell r="CU234">
            <v>121.9524500000407</v>
          </cell>
          <cell r="CV234">
            <v>140.83599544485332</v>
          </cell>
          <cell r="CW234">
            <v>161.75631559168687</v>
          </cell>
          <cell r="CX234">
            <v>173.138493776205</v>
          </cell>
          <cell r="CY234">
            <v>156.67399999999907</v>
          </cell>
          <cell r="CZ234">
            <v>157.05684999999357</v>
          </cell>
          <cell r="DA234">
            <v>138.50999999995111</v>
          </cell>
          <cell r="DB234">
            <v>112.08669999998529</v>
          </cell>
          <cell r="DC234">
            <v>75.553499999979977</v>
          </cell>
          <cell r="DD234">
            <v>58.39114089490613</v>
          </cell>
          <cell r="DE234">
            <v>1431.1592189362273</v>
          </cell>
          <cell r="DF234">
            <v>69.199692084570415</v>
          </cell>
          <cell r="DG234">
            <v>80.114240000024438</v>
          </cell>
          <cell r="DH234">
            <v>120.89820795902051</v>
          </cell>
          <cell r="DI234">
            <v>139.1769101563259</v>
          </cell>
          <cell r="DJ234">
            <v>160.77019708114676</v>
          </cell>
          <cell r="DK234">
            <v>171.13709999999264</v>
          </cell>
          <cell r="DL234">
            <v>154.89056999993045</v>
          </cell>
          <cell r="DM234">
            <v>155.10106000001542</v>
          </cell>
          <cell r="DN234">
            <v>136.71179999999003</v>
          </cell>
          <cell r="DO234">
            <v>110.8380200000247</v>
          </cell>
          <cell r="DP234">
            <v>74.6997000000556</v>
          </cell>
          <cell r="DQ234">
            <v>57.621721654722933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-1113183.5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-1113183.5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-1152240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-1152240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-1.28731700000001E-3</v>
          </cell>
          <cell r="S252">
            <v>-4.7006000000002213E-5</v>
          </cell>
          <cell r="T252">
            <v>-1.7957700000000021E-4</v>
          </cell>
          <cell r="U252">
            <v>-5.2402999999999478E-5</v>
          </cell>
          <cell r="V252">
            <v>-8.6558000000000468E-5</v>
          </cell>
          <cell r="W252">
            <v>-1.6095499999999908E-4</v>
          </cell>
          <cell r="X252">
            <v>-2.0359799999999928E-4</v>
          </cell>
          <cell r="Y252">
            <v>-3.5958999999998603E-5</v>
          </cell>
          <cell r="Z252">
            <v>-4.5450000000002433E-5</v>
          </cell>
          <cell r="AA252">
            <v>-1.1828799999999938E-4</v>
          </cell>
          <cell r="AB252">
            <v>-9.8512999999997991E-5</v>
          </cell>
          <cell r="AC252">
            <v>-1.945460000000003E-4</v>
          </cell>
          <cell r="AD252">
            <v>-6.4464000000000188E-5</v>
          </cell>
          <cell r="AE252">
            <v>-1.6140149999999687E-3</v>
          </cell>
          <cell r="AF252">
            <v>-7.1221999999999258E-5</v>
          </cell>
          <cell r="AG252">
            <v>-2.9662899999999964E-4</v>
          </cell>
          <cell r="AH252">
            <v>-1.1157699999999812E-4</v>
          </cell>
          <cell r="AI252">
            <v>-8.1610999999998796E-5</v>
          </cell>
          <cell r="AJ252">
            <v>-2.7054800000000066E-4</v>
          </cell>
          <cell r="AK252">
            <v>-2.1784799999999965E-4</v>
          </cell>
          <cell r="AL252">
            <v>-5.1321999999999479E-5</v>
          </cell>
          <cell r="AM252">
            <v>-1.8777799999999956E-4</v>
          </cell>
          <cell r="AN252">
            <v>-7.3942999999999925E-5</v>
          </cell>
          <cell r="AO252">
            <v>-7.536000000000001E-5</v>
          </cell>
          <cell r="AP252">
            <v>-1.3137699999999849E-4</v>
          </cell>
          <cell r="AQ252">
            <v>-4.4800000000001089E-5</v>
          </cell>
          <cell r="AR252">
            <v>-1.3542679999999641E-3</v>
          </cell>
          <cell r="AS252">
            <v>-4.7290999999997918E-5</v>
          </cell>
          <cell r="AT252">
            <v>-2.0300300000000021E-4</v>
          </cell>
          <cell r="AU252">
            <v>-1.2528499999999929E-4</v>
          </cell>
          <cell r="AV252">
            <v>-6.9019999999999498E-5</v>
          </cell>
          <cell r="AW252">
            <v>-9.3349999999998989E-5</v>
          </cell>
          <cell r="AX252">
            <v>-1.8797699999999889E-4</v>
          </cell>
          <cell r="AY252">
            <v>-7.3920000000001623E-5</v>
          </cell>
          <cell r="AZ252">
            <v>-8.5896999999997975E-5</v>
          </cell>
          <cell r="BA252">
            <v>-1.4241800000000006E-4</v>
          </cell>
          <cell r="BB252">
            <v>-1.3557999999999973E-4</v>
          </cell>
          <cell r="BC252">
            <v>-1.515950000000009E-4</v>
          </cell>
          <cell r="BD252">
            <v>-3.8932000000001937E-5</v>
          </cell>
          <cell r="BE252">
            <v>-1.9015789999999866E-3</v>
          </cell>
          <cell r="BF252">
            <v>-5.3927999999998227E-5</v>
          </cell>
          <cell r="BG252">
            <v>-1.2349099999999988E-4</v>
          </cell>
          <cell r="BH252">
            <v>-1.8588999999999758E-4</v>
          </cell>
          <cell r="BI252">
            <v>-1.366119999999995E-4</v>
          </cell>
          <cell r="BJ252">
            <v>-1.6734600000000051E-4</v>
          </cell>
          <cell r="BK252">
            <v>-2.6034499999999863E-4</v>
          </cell>
          <cell r="BL252">
            <v>-8.9469000000001742E-5</v>
          </cell>
          <cell r="BM252">
            <v>-1.5403999999999765E-4</v>
          </cell>
          <cell r="BN252">
            <v>-2.556959999999997E-4</v>
          </cell>
          <cell r="BO252">
            <v>-1.7507699999999918E-4</v>
          </cell>
          <cell r="BP252">
            <v>-1.6682599999999839E-4</v>
          </cell>
          <cell r="BQ252">
            <v>-1.3285899999999906E-4</v>
          </cell>
          <cell r="BR252">
            <v>-1.4030770000000026E-3</v>
          </cell>
          <cell r="BS252">
            <v>-4.0012000000002462E-5</v>
          </cell>
          <cell r="BT252">
            <v>-1.595970000000009E-4</v>
          </cell>
          <cell r="BU252">
            <v>-2.2920000000000232E-4</v>
          </cell>
          <cell r="BV252">
            <v>-5.0355000000000191E-5</v>
          </cell>
          <cell r="BW252">
            <v>-2.1717000000000958E-5</v>
          </cell>
          <cell r="BX252">
            <v>-2.2674599999999989E-4</v>
          </cell>
          <cell r="BY252">
            <v>-1.7555600000000032E-4</v>
          </cell>
          <cell r="BZ252">
            <v>-1.1348499999999997E-4</v>
          </cell>
          <cell r="CA252">
            <v>-2.2715599999999919E-4</v>
          </cell>
          <cell r="CB252">
            <v>-1.3877200000000228E-4</v>
          </cell>
          <cell r="CC252">
            <v>-2.2689999999991883E-6</v>
          </cell>
          <cell r="CD252">
            <v>-1.821199999999662E-5</v>
          </cell>
          <cell r="CE252">
            <v>-1.2751069999999975E-3</v>
          </cell>
          <cell r="CF252">
            <v>-2.6350000000008311E-6</v>
          </cell>
          <cell r="CG252">
            <v>-1.3473300000000146E-4</v>
          </cell>
          <cell r="CH252">
            <v>-1.3979700000000053E-4</v>
          </cell>
          <cell r="CI252">
            <v>-9.3812999999999883E-5</v>
          </cell>
          <cell r="CJ252">
            <v>-9.4112000000000362E-5</v>
          </cell>
          <cell r="CK252">
            <v>-1.8470099999999892E-4</v>
          </cell>
          <cell r="CL252">
            <v>-3.6883999999997447E-5</v>
          </cell>
          <cell r="CM252">
            <v>-1.2372599999999762E-4</v>
          </cell>
          <cell r="CN252">
            <v>-1.5483100000000111E-4</v>
          </cell>
          <cell r="CO252">
            <v>-2.4143299999999923E-4</v>
          </cell>
          <cell r="CP252">
            <v>-6.844200000000189E-5</v>
          </cell>
          <cell r="CQ252">
            <v>0</v>
          </cell>
          <cell r="CR252">
            <v>-3.946000000004668E-6</v>
          </cell>
          <cell r="CS252">
            <v>0</v>
          </cell>
          <cell r="CT252">
            <v>0</v>
          </cell>
          <cell r="CU252">
            <v>-8.1200000000281047E-7</v>
          </cell>
          <cell r="CV252">
            <v>-2.2829999999987582E-6</v>
          </cell>
          <cell r="CW252">
            <v>-4.5800000000179031E-7</v>
          </cell>
          <cell r="CX252">
            <v>0</v>
          </cell>
          <cell r="CY252">
            <v>0</v>
          </cell>
          <cell r="CZ252">
            <v>0</v>
          </cell>
          <cell r="DA252">
            <v>-3.9299999999783952E-7</v>
          </cell>
          <cell r="DB252">
            <v>0</v>
          </cell>
          <cell r="DC252">
            <v>0</v>
          </cell>
          <cell r="DD252">
            <v>0</v>
          </cell>
          <cell r="DE252">
            <v>-4.852999999999108E-6</v>
          </cell>
          <cell r="DF252">
            <v>0</v>
          </cell>
          <cell r="DG252">
            <v>0</v>
          </cell>
          <cell r="DH252">
            <v>0</v>
          </cell>
          <cell r="DI252">
            <v>-2.3860000000000547E-6</v>
          </cell>
          <cell r="DJ252">
            <v>-1.9619999999977156E-6</v>
          </cell>
          <cell r="DK252">
            <v>-5.0500000000133771E-7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-1.28731700000001E-3</v>
          </cell>
          <cell r="S261">
            <v>-4.7006000000002213E-5</v>
          </cell>
          <cell r="T261">
            <v>-1.7957700000000021E-4</v>
          </cell>
          <cell r="U261">
            <v>-5.2402999999999478E-5</v>
          </cell>
          <cell r="V261">
            <v>-8.6558000000000468E-5</v>
          </cell>
          <cell r="W261">
            <v>-1.6095499999999908E-4</v>
          </cell>
          <cell r="X261">
            <v>-2.0359799999999928E-4</v>
          </cell>
          <cell r="Y261">
            <v>-3.5958999999998603E-5</v>
          </cell>
          <cell r="Z261">
            <v>-4.5450000000002433E-5</v>
          </cell>
          <cell r="AA261">
            <v>-1.1828799999999938E-4</v>
          </cell>
          <cell r="AB261">
            <v>-9.8512999999997991E-5</v>
          </cell>
          <cell r="AC261">
            <v>-1.945460000000003E-4</v>
          </cell>
          <cell r="AD261">
            <v>-6.4464000000000188E-5</v>
          </cell>
          <cell r="AE261">
            <v>-1.6140149999999687E-3</v>
          </cell>
          <cell r="AF261">
            <v>-7.1221999999999258E-5</v>
          </cell>
          <cell r="AG261">
            <v>-2.9662899999999964E-4</v>
          </cell>
          <cell r="AH261">
            <v>-1.1157699999999812E-4</v>
          </cell>
          <cell r="AI261">
            <v>-8.1610999999998796E-5</v>
          </cell>
          <cell r="AJ261">
            <v>-2.7054800000000066E-4</v>
          </cell>
          <cell r="AK261">
            <v>-2.1784799999999965E-4</v>
          </cell>
          <cell r="AL261">
            <v>-5.1321999999999479E-5</v>
          </cell>
          <cell r="AM261">
            <v>-1.8777799999999956E-4</v>
          </cell>
          <cell r="AN261">
            <v>-7.3942999999999925E-5</v>
          </cell>
          <cell r="AO261">
            <v>-7.536000000000001E-5</v>
          </cell>
          <cell r="AP261">
            <v>-1.3137699999999849E-4</v>
          </cell>
          <cell r="AQ261">
            <v>-4.4800000000001089E-5</v>
          </cell>
          <cell r="AR261">
            <v>-1.3542679999999641E-3</v>
          </cell>
          <cell r="AS261">
            <v>-4.7290999999997918E-5</v>
          </cell>
          <cell r="AT261">
            <v>-2.0300300000000021E-4</v>
          </cell>
          <cell r="AU261">
            <v>-1.2528499999999929E-4</v>
          </cell>
          <cell r="AV261">
            <v>-6.9019999999999498E-5</v>
          </cell>
          <cell r="AW261">
            <v>-9.3349999999998989E-5</v>
          </cell>
          <cell r="AX261">
            <v>-1.8797699999999889E-4</v>
          </cell>
          <cell r="AY261">
            <v>-7.3920000000001623E-5</v>
          </cell>
          <cell r="AZ261">
            <v>-8.5896999999997975E-5</v>
          </cell>
          <cell r="BA261">
            <v>-1.4241800000000006E-4</v>
          </cell>
          <cell r="BB261">
            <v>-1.3557999999999973E-4</v>
          </cell>
          <cell r="BC261">
            <v>-1.515950000000009E-4</v>
          </cell>
          <cell r="BD261">
            <v>-3.8932000000001937E-5</v>
          </cell>
          <cell r="BE261">
            <v>-1.9015789999999866E-3</v>
          </cell>
          <cell r="BF261">
            <v>-5.3927999999998227E-5</v>
          </cell>
          <cell r="BG261">
            <v>-1.2349099999999988E-4</v>
          </cell>
          <cell r="BH261">
            <v>-1.8588999999999758E-4</v>
          </cell>
          <cell r="BI261">
            <v>-1.366119999999995E-4</v>
          </cell>
          <cell r="BJ261">
            <v>-1.6734600000000051E-4</v>
          </cell>
          <cell r="BK261">
            <v>-2.6034499999999863E-4</v>
          </cell>
          <cell r="BL261">
            <v>-8.9469000000001742E-5</v>
          </cell>
          <cell r="BM261">
            <v>-1.5403999999999765E-4</v>
          </cell>
          <cell r="BN261">
            <v>-2.556959999999997E-4</v>
          </cell>
          <cell r="BO261">
            <v>-1.7507699999999918E-4</v>
          </cell>
          <cell r="BP261">
            <v>-1.6682599999999839E-4</v>
          </cell>
          <cell r="BQ261">
            <v>-1.3285899999999906E-4</v>
          </cell>
          <cell r="BR261">
            <v>-1113183.5014030766</v>
          </cell>
          <cell r="BS261">
            <v>-4.0012000000002462E-5</v>
          </cell>
          <cell r="BT261">
            <v>-1.595970000000009E-4</v>
          </cell>
          <cell r="BU261">
            <v>-2.2920000000000232E-4</v>
          </cell>
          <cell r="BV261">
            <v>-5.0355000000000191E-5</v>
          </cell>
          <cell r="BW261">
            <v>-2.1717000000000958E-5</v>
          </cell>
          <cell r="BX261">
            <v>-2.2674599999999989E-4</v>
          </cell>
          <cell r="BY261">
            <v>-1113183.5001755562</v>
          </cell>
          <cell r="BZ261">
            <v>-1.1348499999999997E-4</v>
          </cell>
          <cell r="CA261">
            <v>-2.2715599999999919E-4</v>
          </cell>
          <cell r="CB261">
            <v>-1.3877200000000228E-4</v>
          </cell>
          <cell r="CC261">
            <v>-2.2689999999991883E-6</v>
          </cell>
          <cell r="CD261">
            <v>-1.821199999999662E-5</v>
          </cell>
          <cell r="CE261">
            <v>-1152240.0012750998</v>
          </cell>
          <cell r="CF261">
            <v>-2.6350000000008311E-6</v>
          </cell>
          <cell r="CG261">
            <v>-1.3473300000000146E-4</v>
          </cell>
          <cell r="CH261">
            <v>-1.3979700000000053E-4</v>
          </cell>
          <cell r="CI261">
            <v>-9.3812999999999883E-5</v>
          </cell>
          <cell r="CJ261">
            <v>-9.4112000000000362E-5</v>
          </cell>
          <cell r="CK261">
            <v>-1.8470099999999892E-4</v>
          </cell>
          <cell r="CL261">
            <v>-1152240.0000368841</v>
          </cell>
          <cell r="CM261">
            <v>-1.2372599999999762E-4</v>
          </cell>
          <cell r="CN261">
            <v>-1.5483100000000111E-4</v>
          </cell>
          <cell r="CO261">
            <v>-2.4143299999999923E-4</v>
          </cell>
          <cell r="CP261">
            <v>-6.844200000000189E-5</v>
          </cell>
          <cell r="CQ261">
            <v>0</v>
          </cell>
          <cell r="CR261">
            <v>-3.945082426071167E-6</v>
          </cell>
          <cell r="CS261">
            <v>0</v>
          </cell>
          <cell r="CT261">
            <v>0</v>
          </cell>
          <cell r="CU261">
            <v>-8.1200000000281047E-7</v>
          </cell>
          <cell r="CV261">
            <v>-2.2829999999987582E-6</v>
          </cell>
          <cell r="CW261">
            <v>-4.5800000000179031E-7</v>
          </cell>
          <cell r="CX261">
            <v>0</v>
          </cell>
          <cell r="CY261">
            <v>0</v>
          </cell>
          <cell r="CZ261">
            <v>0</v>
          </cell>
          <cell r="DA261">
            <v>-3.9299999999783952E-7</v>
          </cell>
          <cell r="DB261">
            <v>0</v>
          </cell>
          <cell r="DC261">
            <v>0</v>
          </cell>
          <cell r="DD261">
            <v>0</v>
          </cell>
          <cell r="DE261">
            <v>-4.8503279685974121E-6</v>
          </cell>
          <cell r="DF261">
            <v>0</v>
          </cell>
          <cell r="DG261">
            <v>0</v>
          </cell>
          <cell r="DH261">
            <v>0</v>
          </cell>
          <cell r="DI261">
            <v>-2.3860000000000547E-6</v>
          </cell>
          <cell r="DJ261">
            <v>-1.9619999999977156E-6</v>
          </cell>
          <cell r="DK261">
            <v>-5.0500000000133771E-7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-13138.442999999999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-66486.548200000019</v>
          </cell>
          <cell r="S268">
            <v>0</v>
          </cell>
          <cell r="T268">
            <v>-74.480999999999767</v>
          </cell>
          <cell r="U268">
            <v>-4754.679999999993</v>
          </cell>
          <cell r="V268">
            <v>-13783.612200000001</v>
          </cell>
          <cell r="W268">
            <v>-11917.722</v>
          </cell>
          <cell r="X268">
            <v>-12688.325999999994</v>
          </cell>
          <cell r="Y268">
            <v>-744.24499999999534</v>
          </cell>
          <cell r="Z268">
            <v>-20704.816999999995</v>
          </cell>
          <cell r="AA268">
            <v>0</v>
          </cell>
          <cell r="AB268">
            <v>-1663.6089999999986</v>
          </cell>
          <cell r="AC268">
            <v>-155.05600000000413</v>
          </cell>
          <cell r="AD268">
            <v>0</v>
          </cell>
          <cell r="AE268">
            <v>-94034.846999999834</v>
          </cell>
          <cell r="AF268">
            <v>0</v>
          </cell>
          <cell r="AG268">
            <v>-66.448999999993248</v>
          </cell>
          <cell r="AH268">
            <v>-815.29399999999441</v>
          </cell>
          <cell r="AI268">
            <v>-15441.380000000005</v>
          </cell>
          <cell r="AJ268">
            <v>-24951.199999999983</v>
          </cell>
          <cell r="AK268">
            <v>-11346.610000000015</v>
          </cell>
          <cell r="AL268">
            <v>-5665.7599999999948</v>
          </cell>
          <cell r="AM268">
            <v>-34047.693999999996</v>
          </cell>
          <cell r="AN268">
            <v>0</v>
          </cell>
          <cell r="AO268">
            <v>-1700.4600000000064</v>
          </cell>
          <cell r="AP268">
            <v>0</v>
          </cell>
          <cell r="AQ268">
            <v>0</v>
          </cell>
          <cell r="AR268">
            <v>-20155.381999999983</v>
          </cell>
          <cell r="AS268">
            <v>0</v>
          </cell>
          <cell r="AT268">
            <v>-757.67999999999302</v>
          </cell>
          <cell r="AU268">
            <v>-4050.601999999999</v>
          </cell>
          <cell r="AV268">
            <v>0</v>
          </cell>
          <cell r="AW268">
            <v>0</v>
          </cell>
          <cell r="AX268">
            <v>-2893.8499999999767</v>
          </cell>
          <cell r="AY268">
            <v>0</v>
          </cell>
          <cell r="AZ268">
            <v>-12453.25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-6451.1345999999903</v>
          </cell>
          <cell r="BF268">
            <v>0</v>
          </cell>
          <cell r="BG268">
            <v>-894.88299999997253</v>
          </cell>
          <cell r="BH268">
            <v>0</v>
          </cell>
          <cell r="BI268">
            <v>0</v>
          </cell>
          <cell r="BJ268">
            <v>0</v>
          </cell>
          <cell r="BK268">
            <v>-2778.4699999999721</v>
          </cell>
          <cell r="BL268">
            <v>0</v>
          </cell>
          <cell r="BM268">
            <v>-898.35000000000582</v>
          </cell>
          <cell r="BN268">
            <v>-954.41859999999997</v>
          </cell>
          <cell r="BO268">
            <v>0</v>
          </cell>
          <cell r="BP268">
            <v>0</v>
          </cell>
          <cell r="BQ268">
            <v>-925.01299999999901</v>
          </cell>
          <cell r="BR268">
            <v>-109167.03999999911</v>
          </cell>
          <cell r="BS268">
            <v>-185.5</v>
          </cell>
          <cell r="BT268">
            <v>-2043.6199999999953</v>
          </cell>
          <cell r="BU268">
            <v>-3660.9689999999828</v>
          </cell>
          <cell r="BV268">
            <v>-22077.804000000004</v>
          </cell>
          <cell r="BW268">
            <v>-50653.384999999995</v>
          </cell>
          <cell r="BX268">
            <v>-14851.690000000002</v>
          </cell>
          <cell r="BY268">
            <v>-205.5800000000163</v>
          </cell>
          <cell r="BZ268">
            <v>-3817.1000000000931</v>
          </cell>
          <cell r="CA268">
            <v>-8590.3549999999814</v>
          </cell>
          <cell r="CB268">
            <v>-809.63699999998789</v>
          </cell>
          <cell r="CC268">
            <v>-182.19000000000233</v>
          </cell>
          <cell r="CD268">
            <v>-2089.2099999999627</v>
          </cell>
          <cell r="CE268">
            <v>-46854.356000000611</v>
          </cell>
          <cell r="CF268">
            <v>-1261.75</v>
          </cell>
          <cell r="CG268">
            <v>-2163.8400000000256</v>
          </cell>
          <cell r="CH268">
            <v>-4498.140000000014</v>
          </cell>
          <cell r="CI268">
            <v>-10414.959999999963</v>
          </cell>
          <cell r="CJ268">
            <v>0</v>
          </cell>
          <cell r="CK268">
            <v>-9237.3499999999767</v>
          </cell>
          <cell r="CL268">
            <v>-1915.5800000000163</v>
          </cell>
          <cell r="CM268">
            <v>-5812</v>
          </cell>
          <cell r="CN268">
            <v>-6637.2520000000077</v>
          </cell>
          <cell r="CO268">
            <v>-849.87999999988824</v>
          </cell>
          <cell r="CP268">
            <v>-187.11199999999735</v>
          </cell>
          <cell r="CQ268">
            <v>-3876.4919999999693</v>
          </cell>
          <cell r="CR268">
            <v>-593.78900000080466</v>
          </cell>
          <cell r="CS268">
            <v>-10.699999999953434</v>
          </cell>
          <cell r="CT268">
            <v>-17.409999999974389</v>
          </cell>
          <cell r="CU268">
            <v>-97.959999999962747</v>
          </cell>
          <cell r="CV268">
            <v>-2.440000000060536</v>
          </cell>
          <cell r="CW268">
            <v>-1.0849999999918509</v>
          </cell>
          <cell r="CX268">
            <v>-7.5999999999767169</v>
          </cell>
          <cell r="CY268">
            <v>-52.380000000121072</v>
          </cell>
          <cell r="CZ268">
            <v>-276.57400000002235</v>
          </cell>
          <cell r="DA268">
            <v>-6.415999999968335</v>
          </cell>
          <cell r="DB268">
            <v>-52.489999999990687</v>
          </cell>
          <cell r="DC268">
            <v>-2.8440000000045984</v>
          </cell>
          <cell r="DD268">
            <v>-65.89000000001397</v>
          </cell>
          <cell r="DE268">
            <v>-1247.4399999976158</v>
          </cell>
          <cell r="DF268">
            <v>-50.539999999920838</v>
          </cell>
          <cell r="DG268">
            <v>-32.75</v>
          </cell>
          <cell r="DH268">
            <v>-141.04999999993015</v>
          </cell>
          <cell r="DI268">
            <v>-28.790000000037253</v>
          </cell>
          <cell r="DJ268">
            <v>-0.98999999999068677</v>
          </cell>
          <cell r="DK268">
            <v>-7.029999999969732</v>
          </cell>
          <cell r="DL268">
            <v>-198.52100000006612</v>
          </cell>
          <cell r="DM268">
            <v>-451.5</v>
          </cell>
          <cell r="DN268">
            <v>-26.457999999984168</v>
          </cell>
          <cell r="DO268">
            <v>-155.84000000008382</v>
          </cell>
          <cell r="DP268">
            <v>-17</v>
          </cell>
          <cell r="DQ268">
            <v>-136.97099999990314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-231.36026000000129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-92.57120000000009</v>
          </cell>
          <cell r="AN269">
            <v>-138.78906000000006</v>
          </cell>
          <cell r="AO269">
            <v>0</v>
          </cell>
          <cell r="AP269">
            <v>0</v>
          </cell>
          <cell r="AQ269">
            <v>0</v>
          </cell>
          <cell r="AR269">
            <v>-109.85159999999451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-44.427499999999782</v>
          </cell>
          <cell r="AX269">
            <v>0</v>
          </cell>
          <cell r="AY269">
            <v>0</v>
          </cell>
          <cell r="AZ269">
            <v>-65.42410000000018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130.26969999998983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-22.610300000000279</v>
          </cell>
          <cell r="BN269">
            <v>152.8799999999992</v>
          </cell>
          <cell r="BO269">
            <v>0</v>
          </cell>
          <cell r="BP269">
            <v>0</v>
          </cell>
          <cell r="BQ269">
            <v>0</v>
          </cell>
          <cell r="BR269">
            <v>-106.18399999997928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-159.46899999999914</v>
          </cell>
          <cell r="BY269">
            <v>0</v>
          </cell>
          <cell r="BZ269">
            <v>-23.55199999999968</v>
          </cell>
          <cell r="CA269">
            <v>76.836999999999534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-0.22299999999813735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-0.22299999999995634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-47.090000000025611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-47.090000000003783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-0.21499999999650754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-0.21499999999650754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-13138.442999999999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-66486.548200000019</v>
          </cell>
          <cell r="S272">
            <v>0</v>
          </cell>
          <cell r="T272">
            <v>-74.480999999999767</v>
          </cell>
          <cell r="U272">
            <v>-4754.679999999993</v>
          </cell>
          <cell r="V272">
            <v>-13783.612200000003</v>
          </cell>
          <cell r="W272">
            <v>-11917.722</v>
          </cell>
          <cell r="X272">
            <v>-12688.325999999994</v>
          </cell>
          <cell r="Y272">
            <v>-744.24499999999534</v>
          </cell>
          <cell r="Z272">
            <v>-20704.816999999995</v>
          </cell>
          <cell r="AA272">
            <v>0</v>
          </cell>
          <cell r="AB272">
            <v>-1663.6089999999986</v>
          </cell>
          <cell r="AC272">
            <v>-155.05600000000413</v>
          </cell>
          <cell r="AD272">
            <v>0</v>
          </cell>
          <cell r="AE272">
            <v>-94266.207259999821</v>
          </cell>
          <cell r="AF272">
            <v>0</v>
          </cell>
          <cell r="AG272">
            <v>-66.448999999993248</v>
          </cell>
          <cell r="AH272">
            <v>-815.29399999999441</v>
          </cell>
          <cell r="AI272">
            <v>-15441.380000000005</v>
          </cell>
          <cell r="AJ272">
            <v>-24951.199999999953</v>
          </cell>
          <cell r="AK272">
            <v>-11346.610000000015</v>
          </cell>
          <cell r="AL272">
            <v>-5665.7599999999948</v>
          </cell>
          <cell r="AM272">
            <v>-34140.265199999994</v>
          </cell>
          <cell r="AN272">
            <v>-138.78906000000006</v>
          </cell>
          <cell r="AO272">
            <v>-1700.4600000000064</v>
          </cell>
          <cell r="AP272">
            <v>0</v>
          </cell>
          <cell r="AQ272">
            <v>0</v>
          </cell>
          <cell r="AR272">
            <v>-20265.23359999992</v>
          </cell>
          <cell r="AS272">
            <v>0</v>
          </cell>
          <cell r="AT272">
            <v>-757.67999999999302</v>
          </cell>
          <cell r="AU272">
            <v>-4050.601999999999</v>
          </cell>
          <cell r="AV272">
            <v>0</v>
          </cell>
          <cell r="AW272">
            <v>-44.427499999999782</v>
          </cell>
          <cell r="AX272">
            <v>-2893.8499999999767</v>
          </cell>
          <cell r="AY272">
            <v>0</v>
          </cell>
          <cell r="AZ272">
            <v>-12518.674100000004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-6320.8648999996949</v>
          </cell>
          <cell r="BF272">
            <v>0</v>
          </cell>
          <cell r="BG272">
            <v>-894.88299999997253</v>
          </cell>
          <cell r="BH272">
            <v>0</v>
          </cell>
          <cell r="BI272">
            <v>0</v>
          </cell>
          <cell r="BJ272">
            <v>0</v>
          </cell>
          <cell r="BK272">
            <v>-2778.4699999999721</v>
          </cell>
          <cell r="BL272">
            <v>0</v>
          </cell>
          <cell r="BM272">
            <v>-920.9603000000061</v>
          </cell>
          <cell r="BN272">
            <v>-801.53859999999986</v>
          </cell>
          <cell r="BO272">
            <v>0</v>
          </cell>
          <cell r="BP272">
            <v>0</v>
          </cell>
          <cell r="BQ272">
            <v>-925.01299999999901</v>
          </cell>
          <cell r="BR272">
            <v>-109320.31400000025</v>
          </cell>
          <cell r="BS272">
            <v>-185.5</v>
          </cell>
          <cell r="BT272">
            <v>-2043.6199999999953</v>
          </cell>
          <cell r="BU272">
            <v>-3660.9689999999828</v>
          </cell>
          <cell r="BV272">
            <v>-22077.804000000004</v>
          </cell>
          <cell r="BW272">
            <v>-50653.384999999995</v>
          </cell>
          <cell r="BX272">
            <v>-15011.158999999985</v>
          </cell>
          <cell r="BY272">
            <v>-205.5800000000163</v>
          </cell>
          <cell r="BZ272">
            <v>-3887.7420000000857</v>
          </cell>
          <cell r="CA272">
            <v>-8513.5179999999818</v>
          </cell>
          <cell r="CB272">
            <v>-809.63699999998789</v>
          </cell>
          <cell r="CC272">
            <v>-182.19000000000233</v>
          </cell>
          <cell r="CD272">
            <v>-2089.2099999999627</v>
          </cell>
          <cell r="CE272">
            <v>-46854.355999997817</v>
          </cell>
          <cell r="CF272">
            <v>-1261.75</v>
          </cell>
          <cell r="CG272">
            <v>-2163.8400000000256</v>
          </cell>
          <cell r="CH272">
            <v>-4498.140000000014</v>
          </cell>
          <cell r="CI272">
            <v>-10414.959999999963</v>
          </cell>
          <cell r="CJ272">
            <v>0</v>
          </cell>
          <cell r="CK272">
            <v>-9237.3499999999767</v>
          </cell>
          <cell r="CL272">
            <v>-1915.5800000000163</v>
          </cell>
          <cell r="CM272">
            <v>-5812</v>
          </cell>
          <cell r="CN272">
            <v>-6637.2519999999786</v>
          </cell>
          <cell r="CO272">
            <v>-849.87999999988824</v>
          </cell>
          <cell r="CP272">
            <v>-187.11199999999735</v>
          </cell>
          <cell r="CQ272">
            <v>-3876.4919999999693</v>
          </cell>
          <cell r="CR272">
            <v>-594.00400000158697</v>
          </cell>
          <cell r="CS272">
            <v>-10.699999999953434</v>
          </cell>
          <cell r="CT272">
            <v>-17.409999999974389</v>
          </cell>
          <cell r="CU272">
            <v>-97.959999999962747</v>
          </cell>
          <cell r="CV272">
            <v>-2.440000000060536</v>
          </cell>
          <cell r="CW272">
            <v>-1.0849999999918509</v>
          </cell>
          <cell r="CX272">
            <v>-7.5999999999767169</v>
          </cell>
          <cell r="CY272">
            <v>-52.380000000121072</v>
          </cell>
          <cell r="CZ272">
            <v>-276.78899999987334</v>
          </cell>
          <cell r="DA272">
            <v>-6.415999999968335</v>
          </cell>
          <cell r="DB272">
            <v>-52.489999999990687</v>
          </cell>
          <cell r="DC272">
            <v>-2.8440000000045984</v>
          </cell>
          <cell r="DD272">
            <v>-65.89000000001397</v>
          </cell>
          <cell r="DE272">
            <v>-1247.6629999987781</v>
          </cell>
          <cell r="DF272">
            <v>-50.539999999920838</v>
          </cell>
          <cell r="DG272">
            <v>-32.75</v>
          </cell>
          <cell r="DH272">
            <v>-141.04999999993015</v>
          </cell>
          <cell r="DI272">
            <v>-28.790000000037253</v>
          </cell>
          <cell r="DJ272">
            <v>-0.98999999999068677</v>
          </cell>
          <cell r="DK272">
            <v>-7.029999999969732</v>
          </cell>
          <cell r="DL272">
            <v>-198.52100000006612</v>
          </cell>
          <cell r="DM272">
            <v>-451.72299999976531</v>
          </cell>
          <cell r="DN272">
            <v>-26.457999999984168</v>
          </cell>
          <cell r="DO272">
            <v>-155.84000000008382</v>
          </cell>
          <cell r="DP272">
            <v>-17</v>
          </cell>
          <cell r="DQ272">
            <v>-136.97099999990314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 t="str">
            <v>=</v>
          </cell>
          <cell r="G273" t="str">
            <v>=</v>
          </cell>
          <cell r="H273" t="str">
            <v>=</v>
          </cell>
          <cell r="I273" t="str">
            <v>=</v>
          </cell>
          <cell r="J273" t="str">
            <v>=</v>
          </cell>
          <cell r="K273" t="str">
            <v>=</v>
          </cell>
          <cell r="L273" t="str">
            <v>=</v>
          </cell>
          <cell r="M273" t="str">
            <v>=</v>
          </cell>
          <cell r="N273" t="str">
            <v>=</v>
          </cell>
          <cell r="O273" t="str">
            <v>=</v>
          </cell>
          <cell r="P273" t="str">
            <v>=</v>
          </cell>
          <cell r="Q273" t="str">
            <v>=</v>
          </cell>
          <cell r="R273" t="str">
            <v>=</v>
          </cell>
          <cell r="S273" t="str">
            <v>=</v>
          </cell>
          <cell r="T273" t="str">
            <v>=</v>
          </cell>
          <cell r="U273" t="str">
            <v>=</v>
          </cell>
          <cell r="V273" t="str">
            <v>=</v>
          </cell>
          <cell r="W273" t="str">
            <v>=</v>
          </cell>
          <cell r="X273" t="str">
            <v>=</v>
          </cell>
          <cell r="Y273" t="str">
            <v>=</v>
          </cell>
          <cell r="Z273" t="str">
            <v>=</v>
          </cell>
          <cell r="AA273" t="str">
            <v>=</v>
          </cell>
          <cell r="AB273" t="str">
            <v>=</v>
          </cell>
          <cell r="AC273" t="str">
            <v>=</v>
          </cell>
          <cell r="AD273" t="str">
            <v>=</v>
          </cell>
          <cell r="AE273" t="str">
            <v>=</v>
          </cell>
          <cell r="AF273" t="str">
            <v>=</v>
          </cell>
          <cell r="AG273" t="str">
            <v>=</v>
          </cell>
          <cell r="AH273" t="str">
            <v>=</v>
          </cell>
          <cell r="AI273" t="str">
            <v>=</v>
          </cell>
          <cell r="AJ273" t="str">
            <v>=</v>
          </cell>
          <cell r="AK273" t="str">
            <v>=</v>
          </cell>
          <cell r="AL273" t="str">
            <v>=</v>
          </cell>
          <cell r="AM273" t="str">
            <v>=</v>
          </cell>
          <cell r="AN273" t="str">
            <v>=</v>
          </cell>
          <cell r="AO273" t="str">
            <v>=</v>
          </cell>
          <cell r="AP273" t="str">
            <v>=</v>
          </cell>
          <cell r="AQ273" t="str">
            <v>=</v>
          </cell>
          <cell r="AR273" t="str">
            <v>=</v>
          </cell>
          <cell r="AS273" t="str">
            <v>=</v>
          </cell>
          <cell r="AT273" t="str">
            <v>=</v>
          </cell>
          <cell r="AU273" t="str">
            <v>=</v>
          </cell>
          <cell r="AV273" t="str">
            <v>=</v>
          </cell>
          <cell r="AW273" t="str">
            <v>=</v>
          </cell>
          <cell r="AX273" t="str">
            <v>=</v>
          </cell>
          <cell r="AY273" t="str">
            <v>=</v>
          </cell>
          <cell r="AZ273" t="str">
            <v>=</v>
          </cell>
          <cell r="BA273" t="str">
            <v>=</v>
          </cell>
          <cell r="BB273" t="str">
            <v>=</v>
          </cell>
          <cell r="BC273" t="str">
            <v>=</v>
          </cell>
          <cell r="BD273" t="str">
            <v>=</v>
          </cell>
          <cell r="BE273" t="str">
            <v>=</v>
          </cell>
          <cell r="BF273" t="str">
            <v>=</v>
          </cell>
          <cell r="BG273" t="str">
            <v>=</v>
          </cell>
          <cell r="BH273" t="str">
            <v>=</v>
          </cell>
          <cell r="BI273" t="str">
            <v>=</v>
          </cell>
          <cell r="BJ273" t="str">
            <v>=</v>
          </cell>
          <cell r="BK273" t="str">
            <v>=</v>
          </cell>
          <cell r="BL273" t="str">
            <v>=</v>
          </cell>
          <cell r="BM273" t="str">
            <v>=</v>
          </cell>
          <cell r="BN273" t="str">
            <v>=</v>
          </cell>
          <cell r="BO273" t="str">
            <v>=</v>
          </cell>
          <cell r="BP273" t="str">
            <v>=</v>
          </cell>
          <cell r="BQ273" t="str">
            <v>=</v>
          </cell>
          <cell r="BR273" t="str">
            <v>=</v>
          </cell>
          <cell r="BS273" t="str">
            <v>=</v>
          </cell>
          <cell r="BT273" t="str">
            <v>=</v>
          </cell>
          <cell r="BU273" t="str">
            <v>=</v>
          </cell>
          <cell r="BV273" t="str">
            <v>=</v>
          </cell>
          <cell r="BW273" t="str">
            <v>=</v>
          </cell>
          <cell r="BX273" t="str">
            <v>=</v>
          </cell>
          <cell r="BY273" t="str">
            <v>=</v>
          </cell>
          <cell r="BZ273" t="str">
            <v>=</v>
          </cell>
          <cell r="CA273" t="str">
            <v>=</v>
          </cell>
          <cell r="CB273" t="str">
            <v>=</v>
          </cell>
          <cell r="CC273" t="str">
            <v>=</v>
          </cell>
          <cell r="CD273" t="str">
            <v>=</v>
          </cell>
          <cell r="CE273" t="str">
            <v>=</v>
          </cell>
          <cell r="CF273" t="str">
            <v>=</v>
          </cell>
          <cell r="CG273" t="str">
            <v>=</v>
          </cell>
          <cell r="CH273" t="str">
            <v>=</v>
          </cell>
          <cell r="CI273" t="str">
            <v>=</v>
          </cell>
          <cell r="CJ273" t="str">
            <v>=</v>
          </cell>
          <cell r="CK273" t="str">
            <v>=</v>
          </cell>
          <cell r="CL273" t="str">
            <v>=</v>
          </cell>
          <cell r="CM273" t="str">
            <v>=</v>
          </cell>
          <cell r="CN273" t="str">
            <v>=</v>
          </cell>
          <cell r="CO273" t="str">
            <v>=</v>
          </cell>
          <cell r="CP273" t="str">
            <v>=</v>
          </cell>
          <cell r="CQ273" t="str">
            <v>=</v>
          </cell>
          <cell r="CR273" t="str">
            <v>=</v>
          </cell>
          <cell r="CS273" t="str">
            <v>=</v>
          </cell>
          <cell r="CT273" t="str">
            <v>=</v>
          </cell>
          <cell r="CU273" t="str">
            <v>=</v>
          </cell>
          <cell r="CV273" t="str">
            <v>=</v>
          </cell>
          <cell r="CW273" t="str">
            <v>=</v>
          </cell>
          <cell r="CX273" t="str">
            <v>=</v>
          </cell>
          <cell r="CY273" t="str">
            <v>=</v>
          </cell>
          <cell r="CZ273" t="str">
            <v>=</v>
          </cell>
          <cell r="DA273" t="str">
            <v>=</v>
          </cell>
          <cell r="DB273" t="str">
            <v>=</v>
          </cell>
          <cell r="DC273" t="str">
            <v>=</v>
          </cell>
          <cell r="DD273" t="str">
            <v>=</v>
          </cell>
          <cell r="DE273" t="str">
            <v>=</v>
          </cell>
          <cell r="DF273" t="str">
            <v>=</v>
          </cell>
          <cell r="DG273" t="str">
            <v>=</v>
          </cell>
          <cell r="DH273" t="str">
            <v>=</v>
          </cell>
          <cell r="DI273" t="str">
            <v>=</v>
          </cell>
          <cell r="DJ273" t="str">
            <v>=</v>
          </cell>
          <cell r="DK273" t="str">
            <v>=</v>
          </cell>
          <cell r="DL273" t="str">
            <v>=</v>
          </cell>
          <cell r="DM273" t="str">
            <v>=</v>
          </cell>
          <cell r="DN273" t="str">
            <v>=</v>
          </cell>
          <cell r="DO273" t="str">
            <v>=</v>
          </cell>
          <cell r="DP273" t="str">
            <v>=</v>
          </cell>
          <cell r="DQ273" t="str">
            <v>=</v>
          </cell>
          <cell r="DR273" t="str">
            <v>=</v>
          </cell>
          <cell r="DS273" t="str">
            <v>=</v>
          </cell>
          <cell r="DT273" t="str">
            <v>=</v>
          </cell>
          <cell r="DU273" t="str">
            <v>=</v>
          </cell>
          <cell r="DV273" t="str">
            <v>=</v>
          </cell>
          <cell r="DW273" t="str">
            <v>=</v>
          </cell>
          <cell r="DX273" t="str">
            <v>=</v>
          </cell>
          <cell r="DY273" t="str">
            <v>=</v>
          </cell>
          <cell r="DZ273" t="str">
            <v>=</v>
          </cell>
          <cell r="EA273" t="str">
            <v>=</v>
          </cell>
          <cell r="EB273" t="str">
            <v>=</v>
          </cell>
          <cell r="EC273" t="str">
            <v>=</v>
          </cell>
          <cell r="ED273" t="str">
            <v>=</v>
          </cell>
        </row>
        <row r="274">
          <cell r="F274">
            <v>-211547.35306495428</v>
          </cell>
          <cell r="G274">
            <v>-262396.95250508189</v>
          </cell>
          <cell r="H274">
            <v>-400838.42361842096</v>
          </cell>
          <cell r="I274">
            <v>-427669.49063099921</v>
          </cell>
          <cell r="J274">
            <v>-504724.71886046231</v>
          </cell>
          <cell r="K274">
            <v>-558924.62517565489</v>
          </cell>
          <cell r="L274">
            <v>-543387.32684016228</v>
          </cell>
          <cell r="M274">
            <v>-601979.55153140426</v>
          </cell>
          <cell r="N274">
            <v>-545410.42096300423</v>
          </cell>
          <cell r="O274">
            <v>-400048.55812768638</v>
          </cell>
          <cell r="P274">
            <v>-239864.60529509187</v>
          </cell>
          <cell r="Q274">
            <v>-179697.1841263175</v>
          </cell>
          <cell r="R274">
            <v>-5197511.9582381248</v>
          </cell>
          <cell r="S274">
            <v>-248108.31404355168</v>
          </cell>
          <cell r="T274">
            <v>-268861.95075209439</v>
          </cell>
          <cell r="U274">
            <v>-435274.56708022952</v>
          </cell>
          <cell r="V274">
            <v>-465762.55995996296</v>
          </cell>
          <cell r="W274">
            <v>-546752.21435943246</v>
          </cell>
          <cell r="X274">
            <v>-585362.61590853333</v>
          </cell>
          <cell r="Y274">
            <v>-566279.05383312702</v>
          </cell>
          <cell r="Z274">
            <v>-567068.66122937202</v>
          </cell>
          <cell r="AA274">
            <v>-617323.578802526</v>
          </cell>
          <cell r="AB274">
            <v>-443047.4890717268</v>
          </cell>
          <cell r="AC274">
            <v>-255892.39158138633</v>
          </cell>
          <cell r="AD274">
            <v>-197778.56161597371</v>
          </cell>
          <cell r="AE274">
            <v>-5611964.9333660603</v>
          </cell>
          <cell r="AF274">
            <v>-270712.54238885641</v>
          </cell>
          <cell r="AG274">
            <v>-294143.49763604999</v>
          </cell>
          <cell r="AH274">
            <v>-481533.90311798453</v>
          </cell>
          <cell r="AI274">
            <v>-496820.00305789709</v>
          </cell>
          <cell r="AJ274">
            <v>-573891.44086441398</v>
          </cell>
          <cell r="AK274">
            <v>-615571.6824798882</v>
          </cell>
          <cell r="AL274">
            <v>-620750.44494763017</v>
          </cell>
          <cell r="AM274">
            <v>-671922.9528645277</v>
          </cell>
          <cell r="AN274">
            <v>-640105.96200960875</v>
          </cell>
          <cell r="AO274">
            <v>-447615.78432351351</v>
          </cell>
          <cell r="AP274">
            <v>-276843.36760628223</v>
          </cell>
          <cell r="AQ274">
            <v>-222053.35206973553</v>
          </cell>
          <cell r="AR274">
            <v>-5874706.0166010857</v>
          </cell>
          <cell r="AS274">
            <v>-257601.70775422454</v>
          </cell>
          <cell r="AT274">
            <v>-302179.08609309793</v>
          </cell>
          <cell r="AU274">
            <v>-479712.72065219283</v>
          </cell>
          <cell r="AV274">
            <v>-529110.22691167891</v>
          </cell>
          <cell r="AW274">
            <v>-619829.23062586784</v>
          </cell>
          <cell r="AX274">
            <v>-664421.45442929864</v>
          </cell>
          <cell r="AY274">
            <v>-651785.98734566569</v>
          </cell>
          <cell r="AZ274">
            <v>-686238.89493149519</v>
          </cell>
          <cell r="BA274">
            <v>-682155.2255179286</v>
          </cell>
          <cell r="BB274">
            <v>-477995.936511904</v>
          </cell>
          <cell r="BC274">
            <v>-284257.28912526369</v>
          </cell>
          <cell r="BD274">
            <v>-239418.25670269132</v>
          </cell>
          <cell r="BE274">
            <v>-6077833.0264911652</v>
          </cell>
          <cell r="BF274">
            <v>-272315.11377361417</v>
          </cell>
          <cell r="BG274">
            <v>-333334.36838650703</v>
          </cell>
          <cell r="BH274">
            <v>-503799.5366525352</v>
          </cell>
          <cell r="BI274">
            <v>-552761.39642360806</v>
          </cell>
          <cell r="BJ274">
            <v>-646485.6514929533</v>
          </cell>
          <cell r="BK274">
            <v>-698104.87328928709</v>
          </cell>
          <cell r="BL274">
            <v>-676240.67331287265</v>
          </cell>
          <cell r="BM274">
            <v>-714372.7571837008</v>
          </cell>
          <cell r="BN274">
            <v>-678720.09563606977</v>
          </cell>
          <cell r="BO274">
            <v>-472274.77366378903</v>
          </cell>
          <cell r="BP274">
            <v>-282499.97908514738</v>
          </cell>
          <cell r="BQ274">
            <v>-246923.80759105086</v>
          </cell>
          <cell r="BR274">
            <v>-6121671.9792938232</v>
          </cell>
          <cell r="BS274">
            <v>-317474.9539244771</v>
          </cell>
          <cell r="BT274">
            <v>-340025.73318901658</v>
          </cell>
          <cell r="BU274">
            <v>-516014.33092978597</v>
          </cell>
          <cell r="BV274">
            <v>-578596.14088851213</v>
          </cell>
          <cell r="BW274">
            <v>-678814.02353736758</v>
          </cell>
          <cell r="BX274">
            <v>-743916.01173460484</v>
          </cell>
          <cell r="BY274">
            <v>-400121.12172755599</v>
          </cell>
          <cell r="BZ274">
            <v>-737931.50482368469</v>
          </cell>
          <cell r="CA274">
            <v>-693130.57876098156</v>
          </cell>
          <cell r="CB274">
            <v>-492836.45180350542</v>
          </cell>
          <cell r="CC274">
            <v>-329007.96310567856</v>
          </cell>
          <cell r="CD274">
            <v>-293803.16486847401</v>
          </cell>
          <cell r="CE274">
            <v>-6691649.4499928951</v>
          </cell>
          <cell r="CF274">
            <v>-355483.86801359057</v>
          </cell>
          <cell r="CG274">
            <v>-347069.72487038374</v>
          </cell>
          <cell r="CH274">
            <v>-545807.07285675406</v>
          </cell>
          <cell r="CI274">
            <v>-585729.36428380013</v>
          </cell>
          <cell r="CJ274">
            <v>-701235.88944813609</v>
          </cell>
          <cell r="CK274">
            <v>-755772.21693170071</v>
          </cell>
          <cell r="CL274">
            <v>-747473.33282440901</v>
          </cell>
          <cell r="CM274">
            <v>-774659.44445970654</v>
          </cell>
          <cell r="CN274">
            <v>-672068.95515429974</v>
          </cell>
          <cell r="CO274">
            <v>-504179.49038651586</v>
          </cell>
          <cell r="CP274">
            <v>-339286.38670662045</v>
          </cell>
          <cell r="CQ274">
            <v>-362883.70405676961</v>
          </cell>
          <cell r="CR274">
            <v>-55944.749635696411</v>
          </cell>
          <cell r="CS274">
            <v>-3344.3912858664989</v>
          </cell>
          <cell r="CT274">
            <v>-3070.4797510802746</v>
          </cell>
          <cell r="CU274">
            <v>-4598.2928970456123</v>
          </cell>
          <cell r="CV274">
            <v>-4529.9082335531712</v>
          </cell>
          <cell r="CW274">
            <v>-5199.6590077280998</v>
          </cell>
          <cell r="CX274">
            <v>-5688.0256365835667</v>
          </cell>
          <cell r="CY274">
            <v>-6867.0716331899166</v>
          </cell>
          <cell r="CZ274">
            <v>-7202.6961334645748</v>
          </cell>
          <cell r="DA274">
            <v>-5151.310479670763</v>
          </cell>
          <cell r="DB274">
            <v>-4231.9650427997112</v>
          </cell>
          <cell r="DC274">
            <v>-3160.2705954909325</v>
          </cell>
          <cell r="DD274">
            <v>-2900.6789391338825</v>
          </cell>
          <cell r="DE274">
            <v>-65712.838692188263</v>
          </cell>
          <cell r="DF274">
            <v>-3638.9120640456676</v>
          </cell>
          <cell r="DG274">
            <v>-3697.2214398384094</v>
          </cell>
          <cell r="DH274">
            <v>-5000.6173941493034</v>
          </cell>
          <cell r="DI274">
            <v>-4948.0884070694447</v>
          </cell>
          <cell r="DJ274">
            <v>-5678.9607712328434</v>
          </cell>
          <cell r="DK274">
            <v>-6331.2996860146523</v>
          </cell>
          <cell r="DL274">
            <v>-7753.644027620554</v>
          </cell>
          <cell r="DM274">
            <v>-9284.7859978675842</v>
          </cell>
          <cell r="DN274">
            <v>-6949.7895616292953</v>
          </cell>
          <cell r="DO274">
            <v>-5229.2967709302902</v>
          </cell>
          <cell r="DP274">
            <v>-3884.8942588269711</v>
          </cell>
          <cell r="DQ274">
            <v>-3315.3283127248287</v>
          </cell>
          <cell r="DR274" t="e">
            <v>#N/A</v>
          </cell>
          <cell r="DS274" t="e">
            <v>#N/A</v>
          </cell>
          <cell r="DT274" t="e">
            <v>#N/A</v>
          </cell>
          <cell r="DU274" t="e">
            <v>#N/A</v>
          </cell>
          <cell r="DV274" t="e">
            <v>#N/A</v>
          </cell>
          <cell r="DW274" t="e">
            <v>#N/A</v>
          </cell>
          <cell r="DX274" t="e">
            <v>#N/A</v>
          </cell>
          <cell r="DY274" t="e">
            <v>#N/A</v>
          </cell>
          <cell r="DZ274" t="e">
            <v>#N/A</v>
          </cell>
          <cell r="EA274" t="e">
            <v>#N/A</v>
          </cell>
          <cell r="EB274" t="e">
            <v>#N/A</v>
          </cell>
          <cell r="EC274" t="e">
            <v>#N/A</v>
          </cell>
          <cell r="ED274" t="e">
            <v>#N/A</v>
          </cell>
        </row>
        <row r="275">
          <cell r="F275" t="str">
            <v>=</v>
          </cell>
          <cell r="G275" t="str">
            <v>=</v>
          </cell>
          <cell r="H275" t="str">
            <v>=</v>
          </cell>
          <cell r="I275" t="str">
            <v>=</v>
          </cell>
          <cell r="J275" t="str">
            <v>=</v>
          </cell>
          <cell r="K275" t="str">
            <v>=</v>
          </cell>
          <cell r="L275" t="str">
            <v>=</v>
          </cell>
          <cell r="M275" t="str">
            <v>=</v>
          </cell>
          <cell r="N275" t="str">
            <v>=</v>
          </cell>
          <cell r="O275" t="str">
            <v>=</v>
          </cell>
          <cell r="P275" t="str">
            <v>=</v>
          </cell>
          <cell r="Q275" t="str">
            <v>=</v>
          </cell>
          <cell r="R275" t="str">
            <v>=</v>
          </cell>
          <cell r="S275" t="str">
            <v>=</v>
          </cell>
          <cell r="T275" t="str">
            <v>=</v>
          </cell>
          <cell r="U275" t="str">
            <v>=</v>
          </cell>
          <cell r="V275" t="str">
            <v>=</v>
          </cell>
          <cell r="W275" t="str">
            <v>=</v>
          </cell>
          <cell r="X275" t="str">
            <v>=</v>
          </cell>
          <cell r="Y275" t="str">
            <v>=</v>
          </cell>
          <cell r="Z275" t="str">
            <v>=</v>
          </cell>
          <cell r="AA275" t="str">
            <v>=</v>
          </cell>
          <cell r="AB275" t="str">
            <v>=</v>
          </cell>
          <cell r="AC275" t="str">
            <v>=</v>
          </cell>
          <cell r="AD275" t="str">
            <v>=</v>
          </cell>
          <cell r="AE275" t="str">
            <v>=</v>
          </cell>
          <cell r="AF275" t="str">
            <v>=</v>
          </cell>
          <cell r="AG275" t="str">
            <v>=</v>
          </cell>
          <cell r="AH275" t="str">
            <v>=</v>
          </cell>
          <cell r="AI275" t="str">
            <v>=</v>
          </cell>
          <cell r="AJ275" t="str">
            <v>=</v>
          </cell>
          <cell r="AK275" t="str">
            <v>=</v>
          </cell>
          <cell r="AL275" t="str">
            <v>=</v>
          </cell>
          <cell r="AM275" t="str">
            <v>=</v>
          </cell>
          <cell r="AN275" t="str">
            <v>=</v>
          </cell>
          <cell r="AO275" t="str">
            <v>=</v>
          </cell>
          <cell r="AP275" t="str">
            <v>=</v>
          </cell>
          <cell r="AQ275" t="str">
            <v>=</v>
          </cell>
          <cell r="AR275" t="str">
            <v>=</v>
          </cell>
          <cell r="AS275" t="str">
            <v>=</v>
          </cell>
          <cell r="AT275" t="str">
            <v>=</v>
          </cell>
          <cell r="AU275" t="str">
            <v>=</v>
          </cell>
          <cell r="AV275" t="str">
            <v>=</v>
          </cell>
          <cell r="AW275" t="str">
            <v>=</v>
          </cell>
          <cell r="AX275" t="str">
            <v>=</v>
          </cell>
          <cell r="AY275" t="str">
            <v>=</v>
          </cell>
          <cell r="AZ275" t="str">
            <v>=</v>
          </cell>
          <cell r="BA275" t="str">
            <v>=</v>
          </cell>
          <cell r="BB275" t="str">
            <v>=</v>
          </cell>
          <cell r="BC275" t="str">
            <v>=</v>
          </cell>
          <cell r="BD275" t="str">
            <v>=</v>
          </cell>
          <cell r="BE275" t="str">
            <v>=</v>
          </cell>
          <cell r="BF275" t="str">
            <v>=</v>
          </cell>
          <cell r="BG275" t="str">
            <v>=</v>
          </cell>
          <cell r="BH275" t="str">
            <v>=</v>
          </cell>
          <cell r="BI275" t="str">
            <v>=</v>
          </cell>
          <cell r="BJ275" t="str">
            <v>=</v>
          </cell>
          <cell r="BK275" t="str">
            <v>=</v>
          </cell>
          <cell r="BL275" t="str">
            <v>=</v>
          </cell>
          <cell r="BM275" t="str">
            <v>=</v>
          </cell>
          <cell r="BN275" t="str">
            <v>=</v>
          </cell>
          <cell r="BO275" t="str">
            <v>=</v>
          </cell>
          <cell r="BP275" t="str">
            <v>=</v>
          </cell>
          <cell r="BQ275" t="str">
            <v>=</v>
          </cell>
          <cell r="BR275" t="str">
            <v>=</v>
          </cell>
          <cell r="BS275" t="str">
            <v>=</v>
          </cell>
          <cell r="BT275" t="str">
            <v>=</v>
          </cell>
          <cell r="BU275" t="str">
            <v>=</v>
          </cell>
          <cell r="BV275" t="str">
            <v>=</v>
          </cell>
          <cell r="BW275" t="str">
            <v>=</v>
          </cell>
          <cell r="BX275" t="str">
            <v>=</v>
          </cell>
          <cell r="BY275" t="str">
            <v>=</v>
          </cell>
          <cell r="BZ275" t="str">
            <v>=</v>
          </cell>
          <cell r="CA275" t="str">
            <v>=</v>
          </cell>
          <cell r="CB275" t="str">
            <v>=</v>
          </cell>
          <cell r="CC275" t="str">
            <v>=</v>
          </cell>
          <cell r="CD275" t="str">
            <v>=</v>
          </cell>
          <cell r="CE275" t="str">
            <v>=</v>
          </cell>
          <cell r="CF275" t="str">
            <v>=</v>
          </cell>
          <cell r="CG275" t="str">
            <v>=</v>
          </cell>
          <cell r="CH275" t="str">
            <v>=</v>
          </cell>
          <cell r="CI275" t="str">
            <v>=</v>
          </cell>
          <cell r="CJ275" t="str">
            <v>=</v>
          </cell>
          <cell r="CK275" t="str">
            <v>=</v>
          </cell>
          <cell r="CL275" t="str">
            <v>=</v>
          </cell>
          <cell r="CM275" t="str">
            <v>=</v>
          </cell>
          <cell r="CN275" t="str">
            <v>=</v>
          </cell>
          <cell r="CO275" t="str">
            <v>=</v>
          </cell>
          <cell r="CP275" t="str">
            <v>=</v>
          </cell>
          <cell r="CQ275" t="str">
            <v>=</v>
          </cell>
          <cell r="CR275" t="str">
            <v>=</v>
          </cell>
          <cell r="CS275" t="str">
            <v>=</v>
          </cell>
          <cell r="CT275" t="str">
            <v>=</v>
          </cell>
          <cell r="CU275" t="str">
            <v>=</v>
          </cell>
          <cell r="CV275" t="str">
            <v>=</v>
          </cell>
          <cell r="CW275" t="str">
            <v>=</v>
          </cell>
          <cell r="CX275" t="str">
            <v>=</v>
          </cell>
          <cell r="CY275" t="str">
            <v>=</v>
          </cell>
          <cell r="CZ275" t="str">
            <v>=</v>
          </cell>
          <cell r="DA275" t="str">
            <v>=</v>
          </cell>
          <cell r="DB275" t="str">
            <v>=</v>
          </cell>
          <cell r="DC275" t="str">
            <v>=</v>
          </cell>
          <cell r="DD275" t="str">
            <v>=</v>
          </cell>
          <cell r="DE275" t="str">
            <v>=</v>
          </cell>
          <cell r="DF275" t="str">
            <v>=</v>
          </cell>
          <cell r="DG275" t="str">
            <v>=</v>
          </cell>
          <cell r="DH275" t="str">
            <v>=</v>
          </cell>
          <cell r="DI275" t="str">
            <v>=</v>
          </cell>
          <cell r="DJ275" t="str">
            <v>=</v>
          </cell>
          <cell r="DK275" t="str">
            <v>=</v>
          </cell>
          <cell r="DL275" t="str">
            <v>=</v>
          </cell>
          <cell r="DM275" t="str">
            <v>=</v>
          </cell>
          <cell r="DN275" t="str">
            <v>=</v>
          </cell>
          <cell r="DO275" t="str">
            <v>=</v>
          </cell>
          <cell r="DP275" t="str">
            <v>=</v>
          </cell>
          <cell r="DQ275" t="str">
            <v>=</v>
          </cell>
          <cell r="DR275" t="str">
            <v>=</v>
          </cell>
          <cell r="DS275" t="str">
            <v>=</v>
          </cell>
          <cell r="DT275" t="str">
            <v>=</v>
          </cell>
          <cell r="DU275" t="str">
            <v>=</v>
          </cell>
          <cell r="DV275" t="str">
            <v>=</v>
          </cell>
          <cell r="DW275" t="str">
            <v>=</v>
          </cell>
          <cell r="DX275" t="str">
            <v>=</v>
          </cell>
          <cell r="DY275" t="str">
            <v>=</v>
          </cell>
          <cell r="DZ275" t="str">
            <v>=</v>
          </cell>
          <cell r="EA275" t="str">
            <v>=</v>
          </cell>
          <cell r="EB275" t="str">
            <v>=</v>
          </cell>
          <cell r="EC275" t="str">
            <v>=</v>
          </cell>
          <cell r="ED275" t="str">
            <v>=</v>
          </cell>
        </row>
        <row r="276">
          <cell r="F276">
            <v>-4.0688179107782219E-2</v>
          </cell>
          <cell r="G276">
            <v>-5.6406911785238378E-2</v>
          </cell>
          <cell r="H276">
            <v>-8.579336894334233E-2</v>
          </cell>
          <cell r="I276">
            <v>-9.7452475611653711E-2</v>
          </cell>
          <cell r="J276">
            <v>-0.11048542471425904</v>
          </cell>
          <cell r="K276">
            <v>-0.11709085332392988</v>
          </cell>
          <cell r="L276">
            <v>-9.8367948825352158E-2</v>
          </cell>
          <cell r="M276">
            <v>-0.11394509908959449</v>
          </cell>
          <cell r="N276">
            <v>-0.11817017602066926</v>
          </cell>
          <cell r="O276">
            <v>-8.8093857337923964E-2</v>
          </cell>
          <cell r="P276">
            <v>-5.103956455767289E-2</v>
          </cell>
          <cell r="Q276">
            <v>-3.4428726367270457E-2</v>
          </cell>
          <cell r="R276">
            <v>-8.9400333596937998E-2</v>
          </cell>
          <cell r="S276">
            <v>-4.7619041284935548E-2</v>
          </cell>
          <cell r="T276">
            <v>-5.9446280780125704E-2</v>
          </cell>
          <cell r="U276">
            <v>-9.2947449692186268E-2</v>
          </cell>
          <cell r="V276">
            <v>-0.10592854883321223</v>
          </cell>
          <cell r="W276">
            <v>-0.11942346538982562</v>
          </cell>
          <cell r="X276">
            <v>-0.12231744396880728</v>
          </cell>
          <cell r="Y276">
            <v>-0.10223766522979361</v>
          </cell>
          <cell r="Z276">
            <v>-0.10707299505973822</v>
          </cell>
          <cell r="AA276">
            <v>-0.13337790346440315</v>
          </cell>
          <cell r="AB276">
            <v>-9.7388777811538318E-2</v>
          </cell>
          <cell r="AC276">
            <v>-5.427910541996539E-2</v>
          </cell>
          <cell r="AD276">
            <v>-3.7789808573421624E-2</v>
          </cell>
          <cell r="AE276">
            <v>-9.6459616151349792E-2</v>
          </cell>
          <cell r="AF276">
            <v>-5.1928309816176466E-2</v>
          </cell>
          <cell r="AG276">
            <v>-6.5022434745170443E-2</v>
          </cell>
          <cell r="AH276">
            <v>-0.10269954899912292</v>
          </cell>
          <cell r="AI276">
            <v>-0.11305751434797884</v>
          </cell>
          <cell r="AJ276">
            <v>-0.12528677667278743</v>
          </cell>
          <cell r="AK276">
            <v>-0.12850114831276471</v>
          </cell>
          <cell r="AL276">
            <v>-0.11196863519086975</v>
          </cell>
          <cell r="AM276">
            <v>-0.12665572235881939</v>
          </cell>
          <cell r="AN276">
            <v>-0.13827243675586942</v>
          </cell>
          <cell r="AO276">
            <v>-9.8354263975146239E-2</v>
          </cell>
          <cell r="AP276">
            <v>-5.8649776167815304E-2</v>
          </cell>
          <cell r="AQ276">
            <v>-4.2387985782731619E-2</v>
          </cell>
          <cell r="AR276">
            <v>-0.10088037538492856</v>
          </cell>
          <cell r="AS276">
            <v>-4.932710304133181E-2</v>
          </cell>
          <cell r="AT276">
            <v>-6.6632019736104553E-2</v>
          </cell>
          <cell r="AU276">
            <v>-0.1022096543251827</v>
          </cell>
          <cell r="AV276">
            <v>-0.12024277766495572</v>
          </cell>
          <cell r="AW276">
            <v>-0.1352991097502283</v>
          </cell>
          <cell r="AX276">
            <v>-0.13851801447022538</v>
          </cell>
          <cell r="AY276">
            <v>-0.11747843293535709</v>
          </cell>
          <cell r="AZ276">
            <v>-0.12921659325218826</v>
          </cell>
          <cell r="BA276">
            <v>-0.14740691628320235</v>
          </cell>
          <cell r="BB276">
            <v>-0.10498010759506116</v>
          </cell>
          <cell r="BC276">
            <v>-6.0214725731540852E-2</v>
          </cell>
          <cell r="BD276">
            <v>-4.5647818785173655E-2</v>
          </cell>
          <cell r="BE276">
            <v>-0.10393558557167637</v>
          </cell>
          <cell r="BF276">
            <v>-5.2014582755329997E-2</v>
          </cell>
          <cell r="BG276">
            <v>-7.1144849178626401E-2</v>
          </cell>
          <cell r="BH276">
            <v>-0.10727158741755005</v>
          </cell>
          <cell r="BI276">
            <v>-0.12554316800926912</v>
          </cell>
          <cell r="BJ276">
            <v>-0.14087536497940789</v>
          </cell>
          <cell r="BK276">
            <v>-0.14544407161589135</v>
          </cell>
          <cell r="BL276">
            <v>-0.1215736957193343</v>
          </cell>
          <cell r="BM276">
            <v>-0.13428591570216497</v>
          </cell>
          <cell r="BN276">
            <v>-0.14641872093977071</v>
          </cell>
          <cell r="BO276">
            <v>-0.10348208730135866</v>
          </cell>
          <cell r="BP276">
            <v>-5.9748657901238289E-2</v>
          </cell>
          <cell r="BQ276">
            <v>-4.6958691539231268E-2</v>
          </cell>
          <cell r="BR276">
            <v>-0.10470288881736423</v>
          </cell>
          <cell r="BS276">
            <v>-6.0453725899741073E-2</v>
          </cell>
          <cell r="BT276">
            <v>-7.471745215924841E-2</v>
          </cell>
          <cell r="BU276">
            <v>-0.10968667847500058</v>
          </cell>
          <cell r="BV276">
            <v>-0.13112059412065236</v>
          </cell>
          <cell r="BW276">
            <v>-0.14778433576937999</v>
          </cell>
          <cell r="BX276">
            <v>-0.15464842719636351</v>
          </cell>
          <cell r="BY276">
            <v>-7.1720714924254025E-2</v>
          </cell>
          <cell r="BZ276">
            <v>-0.13841627592733374</v>
          </cell>
          <cell r="CA276">
            <v>-0.14922914192071346</v>
          </cell>
          <cell r="CB276">
            <v>-0.10779111323179791</v>
          </cell>
          <cell r="CC276">
            <v>-6.9372548703363179E-2</v>
          </cell>
          <cell r="CD276">
            <v>-5.5704664327379305E-2</v>
          </cell>
          <cell r="CE276">
            <v>-0.11409800773900258</v>
          </cell>
          <cell r="CF276">
            <v>-6.7477837602382351E-2</v>
          </cell>
          <cell r="CG276">
            <v>-7.6097742165543991E-2</v>
          </cell>
          <cell r="CH276">
            <v>-0.1157050455890456</v>
          </cell>
          <cell r="CI276">
            <v>-0.13232396410453617</v>
          </cell>
          <cell r="CJ276">
            <v>-0.15244010094135518</v>
          </cell>
          <cell r="CK276">
            <v>-0.1566411978521387</v>
          </cell>
          <cell r="CL276">
            <v>-0.13354151476734444</v>
          </cell>
          <cell r="CM276">
            <v>-0.14482045311934399</v>
          </cell>
          <cell r="CN276">
            <v>-0.14415027728501428</v>
          </cell>
          <cell r="CO276">
            <v>-0.1100276105694391</v>
          </cell>
          <cell r="CP276">
            <v>-7.1246391214231153E-2</v>
          </cell>
          <cell r="CQ276">
            <v>-6.850136806892948E-2</v>
          </cell>
          <cell r="CR276">
            <v>-9.5048202045688868E-4</v>
          </cell>
          <cell r="CS276">
            <v>-6.323596870956294E-4</v>
          </cell>
          <cell r="CT276">
            <v>-6.7108398680204573E-4</v>
          </cell>
          <cell r="CU276">
            <v>-9.7176725095948768E-4</v>
          </cell>
          <cell r="CV276">
            <v>-1.0206587135428435E-3</v>
          </cell>
          <cell r="CW276">
            <v>-1.1268071676937552E-3</v>
          </cell>
          <cell r="CX276">
            <v>-1.1747974397664507E-3</v>
          </cell>
          <cell r="CY276">
            <v>-1.2220445063135799E-3</v>
          </cell>
          <cell r="CZ276">
            <v>-1.3416302384072765E-3</v>
          </cell>
          <cell r="DA276">
            <v>-1.1006266936632869E-3</v>
          </cell>
          <cell r="DB276">
            <v>-9.2086247093448037E-4</v>
          </cell>
          <cell r="DC276">
            <v>-6.6040831754321516E-4</v>
          </cell>
          <cell r="DD276">
            <v>-5.4528115888530237E-4</v>
          </cell>
          <cell r="DE276">
            <v>-1.1090750816222794E-3</v>
          </cell>
          <cell r="DF276">
            <v>-6.8521859828507559E-4</v>
          </cell>
          <cell r="DG276">
            <v>-7.8149438954255857E-4</v>
          </cell>
          <cell r="DH276">
            <v>-1.0510954954199292E-3</v>
          </cell>
          <cell r="DI276">
            <v>-1.1128441084125029E-3</v>
          </cell>
          <cell r="DJ276">
            <v>-1.2250891622045401E-3</v>
          </cell>
          <cell r="DK276">
            <v>-1.3028535723265122E-3</v>
          </cell>
          <cell r="DL276">
            <v>-1.3743126711815989E-3</v>
          </cell>
          <cell r="DM276">
            <v>-1.7192194950510498E-3</v>
          </cell>
          <cell r="DN276">
            <v>-1.4802006336509521E-3</v>
          </cell>
          <cell r="DO276">
            <v>-1.1331550347222219E-3</v>
          </cell>
          <cell r="DP276">
            <v>-8.0674911426115159E-4</v>
          </cell>
          <cell r="DQ276">
            <v>-6.206499766676643E-4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21.114653360022096</v>
          </cell>
          <cell r="G277">
            <v>22.594048388599578</v>
          </cell>
          <cell r="H277">
            <v>22.953036428750305</v>
          </cell>
          <cell r="I277">
            <v>21.202942081199584</v>
          </cell>
          <cell r="J277">
            <v>21.616819454324414</v>
          </cell>
          <cell r="K277">
            <v>22.532422448207942</v>
          </cell>
          <cell r="L277">
            <v>24.202181331040663</v>
          </cell>
          <cell r="M277">
            <v>26.768272380221109</v>
          </cell>
          <cell r="N277">
            <v>27.513464943602216</v>
          </cell>
          <cell r="O277">
            <v>24.892062954819941</v>
          </cell>
          <cell r="P277">
            <v>22.158966263800991</v>
          </cell>
          <cell r="Q277">
            <v>21.518211329188588</v>
          </cell>
          <cell r="R277">
            <v>25.231197620023792</v>
          </cell>
          <cell r="S277">
            <v>24.888188873010261</v>
          </cell>
          <cell r="T277">
            <v>24.098007420627944</v>
          </cell>
          <cell r="U277">
            <v>25.050203591857152</v>
          </cell>
          <cell r="V277">
            <v>23.207528252377642</v>
          </cell>
          <cell r="W277">
            <v>23.534518439190709</v>
          </cell>
          <cell r="X277">
            <v>23.716789346637839</v>
          </cell>
          <cell r="Y277">
            <v>25.348498970607277</v>
          </cell>
          <cell r="Z277">
            <v>25.342698891825655</v>
          </cell>
          <cell r="AA277">
            <v>31.297695922659976</v>
          </cell>
          <cell r="AB277">
            <v>27.706198261045635</v>
          </cell>
          <cell r="AC277">
            <v>23.758481824210449</v>
          </cell>
          <cell r="AD277">
            <v>23.802422046557879</v>
          </cell>
          <cell r="AE277">
            <v>27.380048030261619</v>
          </cell>
          <cell r="AF277">
            <v>27.292214738631071</v>
          </cell>
          <cell r="AG277">
            <v>26.496444689986994</v>
          </cell>
          <cell r="AH277">
            <v>27.851623425249624</v>
          </cell>
          <cell r="AI277">
            <v>24.879426427011374</v>
          </cell>
          <cell r="AJ277">
            <v>24.826869729945209</v>
          </cell>
          <cell r="AK277">
            <v>25.066187898366032</v>
          </cell>
          <cell r="AL277">
            <v>27.926402339546129</v>
          </cell>
          <cell r="AM277">
            <v>30.17948173752454</v>
          </cell>
          <cell r="AN277">
            <v>32.615750800334908</v>
          </cell>
          <cell r="AO277">
            <v>28.132531751433682</v>
          </cell>
          <cell r="AP277">
            <v>25.832845087515793</v>
          </cell>
          <cell r="AQ277">
            <v>26.858338171882007</v>
          </cell>
          <cell r="AR277">
            <v>28.805968674744118</v>
          </cell>
          <cell r="AS277">
            <v>26.100865371111574</v>
          </cell>
          <cell r="AT277">
            <v>27.357258567080976</v>
          </cell>
          <cell r="AU277">
            <v>27.885837041640105</v>
          </cell>
          <cell r="AV277">
            <v>26.629575566272887</v>
          </cell>
          <cell r="AW277">
            <v>26.948896624545437</v>
          </cell>
          <cell r="AX277">
            <v>27.191249907072226</v>
          </cell>
          <cell r="AY277">
            <v>29.470099994120581</v>
          </cell>
          <cell r="AZ277">
            <v>30.97745693607861</v>
          </cell>
          <cell r="BA277">
            <v>34.932929469356843</v>
          </cell>
          <cell r="BB277">
            <v>30.192745462437347</v>
          </cell>
          <cell r="BC277">
            <v>26.657859635105105</v>
          </cell>
          <cell r="BD277">
            <v>29.104278574379748</v>
          </cell>
          <cell r="BE277">
            <v>29.89391297513588</v>
          </cell>
          <cell r="BF277">
            <v>27.730330101289429</v>
          </cell>
          <cell r="BG277">
            <v>29.283617903606391</v>
          </cell>
          <cell r="BH277">
            <v>29.433142546601022</v>
          </cell>
          <cell r="BI277">
            <v>27.959690136824296</v>
          </cell>
          <cell r="BJ277">
            <v>28.24900486107575</v>
          </cell>
          <cell r="BK277">
            <v>28.713352717663753</v>
          </cell>
          <cell r="BL277">
            <v>30.729397276666344</v>
          </cell>
          <cell r="BM277">
            <v>32.409491079618867</v>
          </cell>
          <cell r="BN277">
            <v>34.931697898708272</v>
          </cell>
          <cell r="BO277">
            <v>29.981304560733861</v>
          </cell>
          <cell r="BP277">
            <v>26.626324632429206</v>
          </cell>
          <cell r="BQ277">
            <v>30.16764551474564</v>
          </cell>
          <cell r="BR277">
            <v>30.319352943869621</v>
          </cell>
          <cell r="BS277">
            <v>32.491505377484579</v>
          </cell>
          <cell r="BT277">
            <v>31.093718628722328</v>
          </cell>
          <cell r="BU277">
            <v>30.298098050364842</v>
          </cell>
          <cell r="BV277">
            <v>29.413572064164924</v>
          </cell>
          <cell r="BW277">
            <v>29.810802088002742</v>
          </cell>
          <cell r="BX277">
            <v>30.751297331842093</v>
          </cell>
          <cell r="BY277">
            <v>18.273464828088517</v>
          </cell>
          <cell r="BZ277">
            <v>33.646475440452257</v>
          </cell>
          <cell r="CA277">
            <v>35.852663421447104</v>
          </cell>
          <cell r="CB277">
            <v>31.44379252763078</v>
          </cell>
          <cell r="CC277">
            <v>31.165619290926244</v>
          </cell>
          <cell r="CD277">
            <v>36.075158906842859</v>
          </cell>
          <cell r="CE277">
            <v>33.308881233117248</v>
          </cell>
          <cell r="CF277">
            <v>36.564296528979533</v>
          </cell>
          <cell r="CG277">
            <v>31.897281323306157</v>
          </cell>
          <cell r="CH277">
            <v>32.208381922536603</v>
          </cell>
          <cell r="CI277">
            <v>29.925848939711411</v>
          </cell>
          <cell r="CJ277">
            <v>30.950202448107046</v>
          </cell>
          <cell r="CK277">
            <v>31.398354867285381</v>
          </cell>
          <cell r="CL277">
            <v>34.308639174180591</v>
          </cell>
          <cell r="CM277">
            <v>35.498582752903481</v>
          </cell>
          <cell r="CN277">
            <v>34.93791904458233</v>
          </cell>
          <cell r="CO277">
            <v>32.329271985746061</v>
          </cell>
          <cell r="CP277">
            <v>32.300714938477711</v>
          </cell>
          <cell r="CQ277">
            <v>44.781317424178653</v>
          </cell>
          <cell r="CR277">
            <v>0.2798743541659458</v>
          </cell>
          <cell r="CS277">
            <v>0.34572533205147016</v>
          </cell>
          <cell r="CT277">
            <v>0.28360904856736768</v>
          </cell>
          <cell r="CU277">
            <v>0.27271228344362392</v>
          </cell>
          <cell r="CV277">
            <v>0.23260322341982809</v>
          </cell>
          <cell r="CW277">
            <v>0.23064897868047535</v>
          </cell>
          <cell r="CX277">
            <v>0.23749505791143771</v>
          </cell>
          <cell r="CY277">
            <v>0.3167784805627461</v>
          </cell>
          <cell r="CZ277">
            <v>0.33172055292704616</v>
          </cell>
          <cell r="DA277">
            <v>0.26913847856169087</v>
          </cell>
          <cell r="DB277">
            <v>0.27272836518937227</v>
          </cell>
          <cell r="DC277">
            <v>0.30237599297044937</v>
          </cell>
          <cell r="DD277">
            <v>0.35975427578060903</v>
          </cell>
          <cell r="DE277">
            <v>0.32975512553087927</v>
          </cell>
          <cell r="DF277">
            <v>0.37806132284616384</v>
          </cell>
          <cell r="DG277">
            <v>0.33138144352103466</v>
          </cell>
          <cell r="DH277">
            <v>0.29806361216300492</v>
          </cell>
          <cell r="DI277">
            <v>0.25535252298386812</v>
          </cell>
          <cell r="DJ277">
            <v>0.25317488452278247</v>
          </cell>
          <cell r="DK277">
            <v>0.26568252906442935</v>
          </cell>
          <cell r="DL277">
            <v>0.35947327318782329</v>
          </cell>
          <cell r="DM277">
            <v>0.42976127207952708</v>
          </cell>
          <cell r="DN277">
            <v>0.36492869033520342</v>
          </cell>
          <cell r="DO277">
            <v>0.33869353523458301</v>
          </cell>
          <cell r="DP277">
            <v>0.37357626152271045</v>
          </cell>
          <cell r="DQ277">
            <v>0.41324469699696564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4">
          <cell r="F314">
            <v>33.292000000001281</v>
          </cell>
          <cell r="G314">
            <v>32.55800000000454</v>
          </cell>
          <cell r="H314">
            <v>22.700000000011642</v>
          </cell>
          <cell r="I314">
            <v>5.5350000000034925</v>
          </cell>
          <cell r="J314">
            <v>73.133999999998196</v>
          </cell>
          <cell r="K314">
            <v>39.57999999999447</v>
          </cell>
          <cell r="L314">
            <v>5.1399999999994179</v>
          </cell>
          <cell r="M314">
            <v>46.207000000002154</v>
          </cell>
          <cell r="N314">
            <v>11.985000000000582</v>
          </cell>
          <cell r="O314">
            <v>0</v>
          </cell>
          <cell r="P314">
            <v>0</v>
          </cell>
          <cell r="Q314">
            <v>0</v>
          </cell>
          <cell r="R314">
            <v>330.89599999994971</v>
          </cell>
          <cell r="S314">
            <v>1.7019999999974971</v>
          </cell>
          <cell r="T314">
            <v>117.34000000000378</v>
          </cell>
          <cell r="U314">
            <v>7.0000000006984919E-2</v>
          </cell>
          <cell r="V314">
            <v>0</v>
          </cell>
          <cell r="W314">
            <v>35.5</v>
          </cell>
          <cell r="X314">
            <v>62.273000000001048</v>
          </cell>
          <cell r="Y314">
            <v>29.815000000002328</v>
          </cell>
          <cell r="Z314">
            <v>-25.593999999997322</v>
          </cell>
          <cell r="AA314">
            <v>31.516999999999825</v>
          </cell>
          <cell r="AB314">
            <v>0</v>
          </cell>
          <cell r="AC314">
            <v>71.289000000004307</v>
          </cell>
          <cell r="AD314">
            <v>6.9839999999967404</v>
          </cell>
          <cell r="AE314">
            <v>374.23100000002887</v>
          </cell>
          <cell r="AF314">
            <v>22.820999999996275</v>
          </cell>
          <cell r="AG314">
            <v>40.535000000003492</v>
          </cell>
          <cell r="AH314">
            <v>119.85000000000582</v>
          </cell>
          <cell r="AI314">
            <v>57.733000000000175</v>
          </cell>
          <cell r="AJ314">
            <v>0</v>
          </cell>
          <cell r="AK314">
            <v>50.078999999997905</v>
          </cell>
          <cell r="AL314">
            <v>5.8840000000054715</v>
          </cell>
          <cell r="AM314">
            <v>8.4320000000006985</v>
          </cell>
          <cell r="AN314">
            <v>57.198999999993248</v>
          </cell>
          <cell r="AO314">
            <v>0.11800000000221189</v>
          </cell>
          <cell r="AP314">
            <v>11.563000000001921</v>
          </cell>
          <cell r="AQ314">
            <v>1.6999999999825377E-2</v>
          </cell>
          <cell r="AR314">
            <v>272.62200000020675</v>
          </cell>
          <cell r="AS314">
            <v>0</v>
          </cell>
          <cell r="AT314">
            <v>9.8150000000023283</v>
          </cell>
          <cell r="AU314">
            <v>0.21399999999266583</v>
          </cell>
          <cell r="AV314">
            <v>0</v>
          </cell>
          <cell r="AW314">
            <v>42.180000000000291</v>
          </cell>
          <cell r="AX314">
            <v>8.5</v>
          </cell>
          <cell r="AY314">
            <v>37.988000000004831</v>
          </cell>
          <cell r="AZ314">
            <v>61.604999999995925</v>
          </cell>
          <cell r="BA314">
            <v>51.76600000000326</v>
          </cell>
          <cell r="BB314">
            <v>23.898000000001048</v>
          </cell>
          <cell r="BC314">
            <v>3.4369999999980791</v>
          </cell>
          <cell r="BD314">
            <v>33.218999999997322</v>
          </cell>
          <cell r="BE314">
            <v>393.73399999982212</v>
          </cell>
          <cell r="BF314">
            <v>0</v>
          </cell>
          <cell r="BG314">
            <v>90.555000000007567</v>
          </cell>
          <cell r="BH314">
            <v>0</v>
          </cell>
          <cell r="BI314">
            <v>11.229999999995925</v>
          </cell>
          <cell r="BJ314">
            <v>9.5200000000040745</v>
          </cell>
          <cell r="BK314">
            <v>129.72800000000279</v>
          </cell>
          <cell r="BL314">
            <v>39.710999999995693</v>
          </cell>
          <cell r="BM314">
            <v>19.870000000002619</v>
          </cell>
          <cell r="BN314">
            <v>78.229999999995925</v>
          </cell>
          <cell r="BO314">
            <v>0</v>
          </cell>
          <cell r="BP314">
            <v>3.3399999999965075</v>
          </cell>
          <cell r="BQ314">
            <v>11.549999999995634</v>
          </cell>
          <cell r="BR314">
            <v>-101.96400000003632</v>
          </cell>
          <cell r="BS314">
            <v>43.976999999998952</v>
          </cell>
          <cell r="BT314">
            <v>36.85399999999936</v>
          </cell>
          <cell r="BU314">
            <v>0.40499999999883585</v>
          </cell>
          <cell r="BV314">
            <v>11.169999999998254</v>
          </cell>
          <cell r="BW314">
            <v>0</v>
          </cell>
          <cell r="BX314">
            <v>60.220000000001164</v>
          </cell>
          <cell r="BY314">
            <v>-770.43399999999383</v>
          </cell>
          <cell r="BZ314">
            <v>185.56999999999971</v>
          </cell>
          <cell r="CA314">
            <v>116.73999999999796</v>
          </cell>
          <cell r="CB314">
            <v>109.23600000000442</v>
          </cell>
          <cell r="CC314">
            <v>47.379999999997381</v>
          </cell>
          <cell r="CD314">
            <v>56.918000000005122</v>
          </cell>
          <cell r="CE314">
            <v>551.9419999999227</v>
          </cell>
          <cell r="CF314">
            <v>9.3090000000011059</v>
          </cell>
          <cell r="CG314">
            <v>38.880000000004657</v>
          </cell>
          <cell r="CH314">
            <v>56.770000000004075</v>
          </cell>
          <cell r="CI314">
            <v>0</v>
          </cell>
          <cell r="CJ314">
            <v>34.810000000004948</v>
          </cell>
          <cell r="CK314">
            <v>12.860000000000582</v>
          </cell>
          <cell r="CL314">
            <v>53.565999999998894</v>
          </cell>
          <cell r="CM314">
            <v>0</v>
          </cell>
          <cell r="CN314">
            <v>43.88300000000163</v>
          </cell>
          <cell r="CO314">
            <v>78.760000000002037</v>
          </cell>
          <cell r="CP314">
            <v>89.203999999997905</v>
          </cell>
          <cell r="CQ314">
            <v>133.90000000000146</v>
          </cell>
          <cell r="CR314">
            <v>5.6929999998537824</v>
          </cell>
          <cell r="CS314">
            <v>0.65799999999580905</v>
          </cell>
          <cell r="CT314">
            <v>0.67500000000291038</v>
          </cell>
          <cell r="CU314">
            <v>0.569999999992433</v>
          </cell>
          <cell r="CV314">
            <v>0.72000000000116415</v>
          </cell>
          <cell r="CW314">
            <v>1.7999999996391125E-2</v>
          </cell>
          <cell r="CX314">
            <v>0.96700000000419095</v>
          </cell>
          <cell r="CY314">
            <v>0</v>
          </cell>
          <cell r="CZ314">
            <v>0.57300000000395812</v>
          </cell>
          <cell r="DA314">
            <v>0.49000000000523869</v>
          </cell>
          <cell r="DB314">
            <v>0.17000000000552973</v>
          </cell>
          <cell r="DC314">
            <v>0.29000000000087311</v>
          </cell>
          <cell r="DD314">
            <v>0.56199999999807915</v>
          </cell>
          <cell r="DE314">
            <v>11.621999999741092</v>
          </cell>
          <cell r="DF314">
            <v>0.76499999999941792</v>
          </cell>
          <cell r="DG314">
            <v>0.87600000000384171</v>
          </cell>
          <cell r="DH314">
            <v>1.9919999999983702</v>
          </cell>
          <cell r="DI314">
            <v>0.38999999999941792</v>
          </cell>
          <cell r="DJ314">
            <v>7.9999999943538569E-3</v>
          </cell>
          <cell r="DK314">
            <v>2.8660000000018044</v>
          </cell>
          <cell r="DL314">
            <v>0</v>
          </cell>
          <cell r="DM314">
            <v>1.0999999999985448</v>
          </cell>
          <cell r="DN314">
            <v>1.930000000000291</v>
          </cell>
          <cell r="DO314">
            <v>0.17599999999947613</v>
          </cell>
          <cell r="DP314">
            <v>0.60899999999674037</v>
          </cell>
          <cell r="DQ314">
            <v>0.91000000000349246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157.41999999999825</v>
          </cell>
          <cell r="G315">
            <v>38.663999999989755</v>
          </cell>
          <cell r="H315">
            <v>36.38399999999092</v>
          </cell>
          <cell r="I315">
            <v>18.710000000006403</v>
          </cell>
          <cell r="J315">
            <v>0</v>
          </cell>
          <cell r="K315">
            <v>4.0449999999982538</v>
          </cell>
          <cell r="L315">
            <v>6.25</v>
          </cell>
          <cell r="M315">
            <v>0.66999999998370185</v>
          </cell>
          <cell r="N315">
            <v>23.976000000009662</v>
          </cell>
          <cell r="O315">
            <v>24.25</v>
          </cell>
          <cell r="P315">
            <v>3.794000000008964</v>
          </cell>
          <cell r="Q315">
            <v>15.029999999998836</v>
          </cell>
          <cell r="R315">
            <v>872.71100000012666</v>
          </cell>
          <cell r="S315">
            <v>108.48000000001048</v>
          </cell>
          <cell r="T315">
            <v>53.899999999994179</v>
          </cell>
          <cell r="U315">
            <v>226.10500000001048</v>
          </cell>
          <cell r="V315">
            <v>109.38000000000466</v>
          </cell>
          <cell r="W315">
            <v>38.709999999991851</v>
          </cell>
          <cell r="X315">
            <v>8.319999999992433</v>
          </cell>
          <cell r="Y315">
            <v>52.080000000001746</v>
          </cell>
          <cell r="Z315">
            <v>-49.615999999994528</v>
          </cell>
          <cell r="AA315">
            <v>16.55000000000291</v>
          </cell>
          <cell r="AB315">
            <v>129.39100000000326</v>
          </cell>
          <cell r="AC315">
            <v>-109.73000000001048</v>
          </cell>
          <cell r="AD315">
            <v>289.14100000000326</v>
          </cell>
          <cell r="AE315">
            <v>1223.1729999999516</v>
          </cell>
          <cell r="AF315">
            <v>210.21600000000035</v>
          </cell>
          <cell r="AG315">
            <v>100.97999999999593</v>
          </cell>
          <cell r="AH315">
            <v>189</v>
          </cell>
          <cell r="AI315">
            <v>106.25500000000466</v>
          </cell>
          <cell r="AJ315">
            <v>10.036000000007334</v>
          </cell>
          <cell r="AK315">
            <v>39.764000000010128</v>
          </cell>
          <cell r="AL315">
            <v>77.05000000000291</v>
          </cell>
          <cell r="AM315">
            <v>63.559999999997672</v>
          </cell>
          <cell r="AN315">
            <v>9.5639999999984866</v>
          </cell>
          <cell r="AO315">
            <v>-7.7400000000052387</v>
          </cell>
          <cell r="AP315">
            <v>278.93600000000151</v>
          </cell>
          <cell r="AQ315">
            <v>145.55200000000332</v>
          </cell>
          <cell r="AR315">
            <v>978.28199999965727</v>
          </cell>
          <cell r="AS315">
            <v>143.21799999999348</v>
          </cell>
          <cell r="AT315">
            <v>134.8799999999901</v>
          </cell>
          <cell r="AU315">
            <v>264.75999999999476</v>
          </cell>
          <cell r="AV315">
            <v>75.864000000001397</v>
          </cell>
          <cell r="AW315">
            <v>8.8899999999994179</v>
          </cell>
          <cell r="AX315">
            <v>66.319999999992433</v>
          </cell>
          <cell r="AY315">
            <v>8.3800000000046566</v>
          </cell>
          <cell r="AZ315">
            <v>5.8999999999941792</v>
          </cell>
          <cell r="BA315">
            <v>-217.27500000000873</v>
          </cell>
          <cell r="BB315">
            <v>286.08999999999651</v>
          </cell>
          <cell r="BC315">
            <v>86.639999999999418</v>
          </cell>
          <cell r="BD315">
            <v>114.61500000000524</v>
          </cell>
          <cell r="BE315">
            <v>1062.2350000001024</v>
          </cell>
          <cell r="BF315">
            <v>230.11000000000058</v>
          </cell>
          <cell r="BG315">
            <v>93.190000000002328</v>
          </cell>
          <cell r="BH315">
            <v>144.86000000000058</v>
          </cell>
          <cell r="BI315">
            <v>57.979999999995925</v>
          </cell>
          <cell r="BJ315">
            <v>40.654000000009546</v>
          </cell>
          <cell r="BK315">
            <v>28.820000000006985</v>
          </cell>
          <cell r="BL315">
            <v>88.25</v>
          </cell>
          <cell r="BM315">
            <v>97.069999999992433</v>
          </cell>
          <cell r="BN315">
            <v>-227.91999999999825</v>
          </cell>
          <cell r="BO315">
            <v>241.30599999999686</v>
          </cell>
          <cell r="BP315">
            <v>55.895000000004075</v>
          </cell>
          <cell r="BQ315">
            <v>212.0199999999968</v>
          </cell>
          <cell r="BR315">
            <v>2340.6909999999916</v>
          </cell>
          <cell r="BS315">
            <v>895.59500000000116</v>
          </cell>
          <cell r="BT315">
            <v>519.71600000000035</v>
          </cell>
          <cell r="BU315">
            <v>94.020000000004075</v>
          </cell>
          <cell r="BV315">
            <v>189.69999999999709</v>
          </cell>
          <cell r="BW315">
            <v>5.1100000000005821</v>
          </cell>
          <cell r="BX315">
            <v>32.884000000005472</v>
          </cell>
          <cell r="BY315">
            <v>76.30000000000291</v>
          </cell>
          <cell r="BZ315">
            <v>173.03399999999965</v>
          </cell>
          <cell r="CA315">
            <v>6.9800000000104774</v>
          </cell>
          <cell r="CB315">
            <v>86.320000000006985</v>
          </cell>
          <cell r="CC315">
            <v>56.270000000004075</v>
          </cell>
          <cell r="CD315">
            <v>204.76199999999517</v>
          </cell>
          <cell r="CE315">
            <v>3442.2090000001481</v>
          </cell>
          <cell r="CF315">
            <v>760.25</v>
          </cell>
          <cell r="CG315">
            <v>258.82000000000698</v>
          </cell>
          <cell r="CH315">
            <v>297.22999999999593</v>
          </cell>
          <cell r="CI315">
            <v>174.31000000001222</v>
          </cell>
          <cell r="CJ315">
            <v>52.826000000000931</v>
          </cell>
          <cell r="CK315">
            <v>81.236000000004424</v>
          </cell>
          <cell r="CL315">
            <v>227.14400000000023</v>
          </cell>
          <cell r="CM315">
            <v>244.02000000000407</v>
          </cell>
          <cell r="CN315">
            <v>36.089999999996508</v>
          </cell>
          <cell r="CO315">
            <v>624.65600000000268</v>
          </cell>
          <cell r="CP315">
            <v>338.92900000000373</v>
          </cell>
          <cell r="CQ315">
            <v>346.69799999999668</v>
          </cell>
          <cell r="CR315">
            <v>51.175000000162981</v>
          </cell>
          <cell r="CS315">
            <v>7.1530000000057044</v>
          </cell>
          <cell r="CT315">
            <v>5.8399999999965075</v>
          </cell>
          <cell r="CU315">
            <v>2.8000000000029104</v>
          </cell>
          <cell r="CV315">
            <v>2.7699999999895226</v>
          </cell>
          <cell r="CW315">
            <v>0.35000000000582077</v>
          </cell>
          <cell r="CX315">
            <v>3.6560000000026776</v>
          </cell>
          <cell r="CY315">
            <v>8.2269999999989523</v>
          </cell>
          <cell r="CZ315">
            <v>4.3470000000015716</v>
          </cell>
          <cell r="DA315">
            <v>4.7560000000084983</v>
          </cell>
          <cell r="DB315">
            <v>4.5399999999935972</v>
          </cell>
          <cell r="DC315">
            <v>3.8400000000037835</v>
          </cell>
          <cell r="DD315">
            <v>2.8960000000006403</v>
          </cell>
          <cell r="DE315">
            <v>68.145999999949709</v>
          </cell>
          <cell r="DF315">
            <v>8.3879999999990105</v>
          </cell>
          <cell r="DG315">
            <v>4.2889999999970314</v>
          </cell>
          <cell r="DH315">
            <v>5.3600000000005821</v>
          </cell>
          <cell r="DI315">
            <v>2.75</v>
          </cell>
          <cell r="DJ315">
            <v>1.6399999999994179</v>
          </cell>
          <cell r="DK315">
            <v>1.9400000000023283</v>
          </cell>
          <cell r="DL315">
            <v>10.428999999996449</v>
          </cell>
          <cell r="DM315">
            <v>8.2399999999979627</v>
          </cell>
          <cell r="DN315">
            <v>8.4020000000018626</v>
          </cell>
          <cell r="DO315">
            <v>7.4050000000061118</v>
          </cell>
          <cell r="DP315">
            <v>7.2839999999996508</v>
          </cell>
          <cell r="DQ315">
            <v>2.0190000000002328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1.2899999999935972</v>
          </cell>
          <cell r="I316">
            <v>79.730000000010477</v>
          </cell>
          <cell r="J316">
            <v>77.997999999999593</v>
          </cell>
          <cell r="K316">
            <v>67.011999999995169</v>
          </cell>
          <cell r="L316">
            <v>21.646000000007916</v>
          </cell>
          <cell r="M316">
            <v>13.264999999999418</v>
          </cell>
          <cell r="N316">
            <v>9.4860000000044238</v>
          </cell>
          <cell r="O316">
            <v>20.739999999990687</v>
          </cell>
          <cell r="P316">
            <v>0</v>
          </cell>
          <cell r="Q316">
            <v>0</v>
          </cell>
          <cell r="R316">
            <v>782.68900000001304</v>
          </cell>
          <cell r="S316">
            <v>1.6840000000011059</v>
          </cell>
          <cell r="T316">
            <v>32.76600000000326</v>
          </cell>
          <cell r="U316">
            <v>95.570000000006985</v>
          </cell>
          <cell r="V316">
            <v>39.870000000002619</v>
          </cell>
          <cell r="W316">
            <v>206.74499999999898</v>
          </cell>
          <cell r="X316">
            <v>16.530999999995402</v>
          </cell>
          <cell r="Y316">
            <v>299.0049999999901</v>
          </cell>
          <cell r="Z316">
            <v>31.35999999998603</v>
          </cell>
          <cell r="AA316">
            <v>16.55000000000291</v>
          </cell>
          <cell r="AB316">
            <v>34.294000000008964</v>
          </cell>
          <cell r="AC316">
            <v>8.3139999999984866</v>
          </cell>
          <cell r="AD316">
            <v>0</v>
          </cell>
          <cell r="AE316">
            <v>905.65100000007078</v>
          </cell>
          <cell r="AF316">
            <v>1.6990000000005239</v>
          </cell>
          <cell r="AG316">
            <v>37.545000000012806</v>
          </cell>
          <cell r="AH316">
            <v>159.37199999999575</v>
          </cell>
          <cell r="AI316">
            <v>95.995999999999185</v>
          </cell>
          <cell r="AJ316">
            <v>179.35900000000038</v>
          </cell>
          <cell r="AK316">
            <v>28.222000000001572</v>
          </cell>
          <cell r="AL316">
            <v>200.89100000000326</v>
          </cell>
          <cell r="AM316">
            <v>111.83999999999651</v>
          </cell>
          <cell r="AN316">
            <v>39.85899999999674</v>
          </cell>
          <cell r="AO316">
            <v>39.319999999992433</v>
          </cell>
          <cell r="AP316">
            <v>1.1500000000014552</v>
          </cell>
          <cell r="AQ316">
            <v>10.398000000001048</v>
          </cell>
          <cell r="AR316">
            <v>642.72399999992922</v>
          </cell>
          <cell r="AS316">
            <v>0</v>
          </cell>
          <cell r="AT316">
            <v>18.879999999990105</v>
          </cell>
          <cell r="AU316">
            <v>27.980000000010477</v>
          </cell>
          <cell r="AV316">
            <v>67.582000000002154</v>
          </cell>
          <cell r="AW316">
            <v>28.820000000003347</v>
          </cell>
          <cell r="AX316">
            <v>173.36699999999837</v>
          </cell>
          <cell r="AY316">
            <v>200.23499999998603</v>
          </cell>
          <cell r="AZ316">
            <v>97.440000000002328</v>
          </cell>
          <cell r="BA316">
            <v>4.7540000000008149</v>
          </cell>
          <cell r="BB316">
            <v>23.665999999997439</v>
          </cell>
          <cell r="BC316">
            <v>0</v>
          </cell>
          <cell r="BD316">
            <v>0</v>
          </cell>
          <cell r="BE316">
            <v>685.77099999994971</v>
          </cell>
          <cell r="BF316">
            <v>9.6059999999997672</v>
          </cell>
          <cell r="BG316">
            <v>18.795000000012806</v>
          </cell>
          <cell r="BH316">
            <v>23.745999999999185</v>
          </cell>
          <cell r="BI316">
            <v>0</v>
          </cell>
          <cell r="BJ316">
            <v>107.28099999999904</v>
          </cell>
          <cell r="BK316">
            <v>36.652000000001863</v>
          </cell>
          <cell r="BL316">
            <v>276.77000000000407</v>
          </cell>
          <cell r="BM316">
            <v>124.97699999999895</v>
          </cell>
          <cell r="BN316">
            <v>14.023999999997613</v>
          </cell>
          <cell r="BO316">
            <v>73.919999999998254</v>
          </cell>
          <cell r="BP316">
            <v>0</v>
          </cell>
          <cell r="BQ316">
            <v>0</v>
          </cell>
          <cell r="BR316">
            <v>-13679.971999999951</v>
          </cell>
          <cell r="BS316">
            <v>1.6749999999992724</v>
          </cell>
          <cell r="BT316">
            <v>1.5060000000084983</v>
          </cell>
          <cell r="BU316">
            <v>38.010000000002037</v>
          </cell>
          <cell r="BV316">
            <v>59.043999999994412</v>
          </cell>
          <cell r="BW316">
            <v>95.712999999999738</v>
          </cell>
          <cell r="BX316">
            <v>81.754000000000815</v>
          </cell>
          <cell r="BY316">
            <v>-14197.350000000006</v>
          </cell>
          <cell r="BZ316">
            <v>103.60499999999593</v>
          </cell>
          <cell r="CA316">
            <v>55.953000000001339</v>
          </cell>
          <cell r="CB316">
            <v>66.473000000005413</v>
          </cell>
          <cell r="CC316">
            <v>3.4029999999984284</v>
          </cell>
          <cell r="CD316">
            <v>10.24199999999837</v>
          </cell>
          <cell r="CE316">
            <v>-11942.327000000048</v>
          </cell>
          <cell r="CF316">
            <v>16.251999999996769</v>
          </cell>
          <cell r="CG316">
            <v>76.399999999994179</v>
          </cell>
          <cell r="CH316">
            <v>39.764999999999418</v>
          </cell>
          <cell r="CI316">
            <v>176.73500000000058</v>
          </cell>
          <cell r="CJ316">
            <v>13.587999999999738</v>
          </cell>
          <cell r="CK316">
            <v>22.836999999999534</v>
          </cell>
          <cell r="CL316">
            <v>-12873.369999999995</v>
          </cell>
          <cell r="CM316">
            <v>310.50800000000163</v>
          </cell>
          <cell r="CN316">
            <v>156.80200000000332</v>
          </cell>
          <cell r="CO316">
            <v>91.299999999995634</v>
          </cell>
          <cell r="CP316">
            <v>3.305000000000291</v>
          </cell>
          <cell r="CQ316">
            <v>23.550999999999476</v>
          </cell>
          <cell r="CR316">
            <v>26.993000000133179</v>
          </cell>
          <cell r="CS316">
            <v>0</v>
          </cell>
          <cell r="CT316">
            <v>1.3200000000069849</v>
          </cell>
          <cell r="CU316">
            <v>2.0800000000017462</v>
          </cell>
          <cell r="CV316">
            <v>1.6600000000034925</v>
          </cell>
          <cell r="CW316">
            <v>0.32300000000032014</v>
          </cell>
          <cell r="CX316">
            <v>2.2030000000013388</v>
          </cell>
          <cell r="CY316">
            <v>9.0200000000186265</v>
          </cell>
          <cell r="CZ316">
            <v>4.077000000004773</v>
          </cell>
          <cell r="DA316">
            <v>2.9900000000052387</v>
          </cell>
          <cell r="DB316">
            <v>2.9199999999982538</v>
          </cell>
          <cell r="DC316">
            <v>0.14699999999720603</v>
          </cell>
          <cell r="DD316">
            <v>0.25300000000061118</v>
          </cell>
          <cell r="DE316">
            <v>56.384000000194646</v>
          </cell>
          <cell r="DF316">
            <v>0</v>
          </cell>
          <cell r="DG316">
            <v>1.5099999999947613</v>
          </cell>
          <cell r="DH316">
            <v>3.069999999992433</v>
          </cell>
          <cell r="DI316">
            <v>3.1499999999941792</v>
          </cell>
          <cell r="DJ316">
            <v>0.95199999999931606</v>
          </cell>
          <cell r="DK316">
            <v>6.2430000000022119</v>
          </cell>
          <cell r="DL316">
            <v>13.080000000016298</v>
          </cell>
          <cell r="DM316">
            <v>9.2659999999996217</v>
          </cell>
          <cell r="DN316">
            <v>5.8590000000112923</v>
          </cell>
          <cell r="DO316">
            <v>4.4899999999906868</v>
          </cell>
          <cell r="DP316">
            <v>0.75</v>
          </cell>
          <cell r="DQ316">
            <v>8.0140000000101281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92.395000000018626</v>
          </cell>
          <cell r="G317">
            <v>16.802999999999884</v>
          </cell>
          <cell r="H317">
            <v>0</v>
          </cell>
          <cell r="I317">
            <v>115.46500000001106</v>
          </cell>
          <cell r="J317">
            <v>37.126000000003842</v>
          </cell>
          <cell r="K317">
            <v>8.3629999999975553</v>
          </cell>
          <cell r="L317">
            <v>0</v>
          </cell>
          <cell r="M317">
            <v>1.3599999999860302</v>
          </cell>
          <cell r="N317">
            <v>-98</v>
          </cell>
          <cell r="O317">
            <v>39.945999999996275</v>
          </cell>
          <cell r="P317">
            <v>150.57800000000861</v>
          </cell>
          <cell r="Q317">
            <v>94.595000000001164</v>
          </cell>
          <cell r="R317">
            <v>894.27900000009686</v>
          </cell>
          <cell r="S317">
            <v>174.18799999999464</v>
          </cell>
          <cell r="T317">
            <v>346.14299999999639</v>
          </cell>
          <cell r="U317">
            <v>84.970000000001164</v>
          </cell>
          <cell r="V317">
            <v>38.785000000003492</v>
          </cell>
          <cell r="W317">
            <v>27.421000000002095</v>
          </cell>
          <cell r="X317">
            <v>4.2930000000051223</v>
          </cell>
          <cell r="Y317">
            <v>3.1070000000036089</v>
          </cell>
          <cell r="Z317">
            <v>-117.99699999998847</v>
          </cell>
          <cell r="AA317">
            <v>11.925000000017462</v>
          </cell>
          <cell r="AB317">
            <v>35.803000000014435</v>
          </cell>
          <cell r="AC317">
            <v>132.38200000001234</v>
          </cell>
          <cell r="AD317">
            <v>153.25899999999092</v>
          </cell>
          <cell r="AE317">
            <v>1145.6020000000717</v>
          </cell>
          <cell r="AF317">
            <v>423.79399999999441</v>
          </cell>
          <cell r="AG317">
            <v>209.24000000000524</v>
          </cell>
          <cell r="AH317">
            <v>124.41000000000349</v>
          </cell>
          <cell r="AI317">
            <v>91.660000000003492</v>
          </cell>
          <cell r="AJ317">
            <v>106.63300000000163</v>
          </cell>
          <cell r="AK317">
            <v>12.378000000004249</v>
          </cell>
          <cell r="AL317">
            <v>3.0939999999973224</v>
          </cell>
          <cell r="AM317">
            <v>0</v>
          </cell>
          <cell r="AN317">
            <v>19.135999999998603</v>
          </cell>
          <cell r="AO317">
            <v>4.856999999989057</v>
          </cell>
          <cell r="AP317">
            <v>49.673999999999069</v>
          </cell>
          <cell r="AQ317">
            <v>100.72600000000966</v>
          </cell>
          <cell r="AR317">
            <v>707.49799999990501</v>
          </cell>
          <cell r="AS317">
            <v>120.66700000000128</v>
          </cell>
          <cell r="AT317">
            <v>65.323000000003958</v>
          </cell>
          <cell r="AU317">
            <v>64.282000000006519</v>
          </cell>
          <cell r="AV317">
            <v>51.5</v>
          </cell>
          <cell r="AW317">
            <v>4.4250000000029104</v>
          </cell>
          <cell r="AX317">
            <v>28.625</v>
          </cell>
          <cell r="AY317">
            <v>0.9940000000060536</v>
          </cell>
          <cell r="AZ317">
            <v>10.957999999998719</v>
          </cell>
          <cell r="BA317">
            <v>50.570000000006985</v>
          </cell>
          <cell r="BB317">
            <v>53.924000000013621</v>
          </cell>
          <cell r="BC317">
            <v>219.362999999983</v>
          </cell>
          <cell r="BD317">
            <v>36.86699999999837</v>
          </cell>
          <cell r="BE317">
            <v>1407.2920000000158</v>
          </cell>
          <cell r="BF317">
            <v>271.72600000000966</v>
          </cell>
          <cell r="BG317">
            <v>62.639999999999418</v>
          </cell>
          <cell r="BH317">
            <v>171.79700000000594</v>
          </cell>
          <cell r="BI317">
            <v>93.38399999999092</v>
          </cell>
          <cell r="BJ317">
            <v>3.713000000017928</v>
          </cell>
          <cell r="BK317">
            <v>46.407999999995809</v>
          </cell>
          <cell r="BL317">
            <v>47.73700000000099</v>
          </cell>
          <cell r="BM317">
            <v>0</v>
          </cell>
          <cell r="BN317">
            <v>18.584999999991851</v>
          </cell>
          <cell r="BO317">
            <v>109.11299999999756</v>
          </cell>
          <cell r="BP317">
            <v>123.30100000000675</v>
          </cell>
          <cell r="BQ317">
            <v>458.88800000000629</v>
          </cell>
          <cell r="BR317">
            <v>2728.0359999998473</v>
          </cell>
          <cell r="BS317">
            <v>635.97699999999895</v>
          </cell>
          <cell r="BT317">
            <v>366.95900000000256</v>
          </cell>
          <cell r="BU317">
            <v>41.964999999996508</v>
          </cell>
          <cell r="BV317">
            <v>77.717000000004191</v>
          </cell>
          <cell r="BW317">
            <v>92.451000000000931</v>
          </cell>
          <cell r="BX317">
            <v>28.352000000006228</v>
          </cell>
          <cell r="BY317">
            <v>-220.95500000000175</v>
          </cell>
          <cell r="BZ317">
            <v>18.192999999999302</v>
          </cell>
          <cell r="CA317">
            <v>150.49099999999453</v>
          </cell>
          <cell r="CB317">
            <v>257.86699999999837</v>
          </cell>
          <cell r="CC317">
            <v>482.68099999999686</v>
          </cell>
          <cell r="CD317">
            <v>796.3379999999961</v>
          </cell>
          <cell r="CE317">
            <v>3456.4849999998696</v>
          </cell>
          <cell r="CF317">
            <v>1065.5439999999944</v>
          </cell>
          <cell r="CG317">
            <v>454.13900000001013</v>
          </cell>
          <cell r="CH317">
            <v>292.06199999999808</v>
          </cell>
          <cell r="CI317">
            <v>64.186999999990803</v>
          </cell>
          <cell r="CJ317">
            <v>55.361999999993714</v>
          </cell>
          <cell r="CK317">
            <v>126.92200000000594</v>
          </cell>
          <cell r="CL317">
            <v>70.592000000004191</v>
          </cell>
          <cell r="CM317">
            <v>21.445999999996275</v>
          </cell>
          <cell r="CN317">
            <v>78.017000000007101</v>
          </cell>
          <cell r="CO317">
            <v>125.41799999999057</v>
          </cell>
          <cell r="CP317">
            <v>486.90699999999924</v>
          </cell>
          <cell r="CQ317">
            <v>615.88900000000285</v>
          </cell>
          <cell r="CR317">
            <v>44.683500000042841</v>
          </cell>
          <cell r="CS317">
            <v>6.1935000000012224</v>
          </cell>
          <cell r="CT317">
            <v>3.2459999999991851</v>
          </cell>
          <cell r="CU317">
            <v>0.80900000000110595</v>
          </cell>
          <cell r="CV317">
            <v>2.0350000000034925</v>
          </cell>
          <cell r="CW317">
            <v>0.89800000000104774</v>
          </cell>
          <cell r="CX317">
            <v>2.9039999999949941</v>
          </cell>
          <cell r="CY317">
            <v>2.5310000000026776</v>
          </cell>
          <cell r="CZ317">
            <v>6.1880000000091968</v>
          </cell>
          <cell r="DA317">
            <v>4.3759999999892898</v>
          </cell>
          <cell r="DB317">
            <v>3.9729999999981374</v>
          </cell>
          <cell r="DC317">
            <v>7.0460000000020955</v>
          </cell>
          <cell r="DD317">
            <v>4.4840000000040163</v>
          </cell>
          <cell r="DE317">
            <v>54.158099999884143</v>
          </cell>
          <cell r="DF317">
            <v>4.3600999999980559</v>
          </cell>
          <cell r="DG317">
            <v>6.7819999999992433</v>
          </cell>
          <cell r="DH317">
            <v>3.6489999999976135</v>
          </cell>
          <cell r="DI317">
            <v>4.3759999999965657</v>
          </cell>
          <cell r="DJ317">
            <v>3.2920000000012806</v>
          </cell>
          <cell r="DK317">
            <v>2.1379999999990105</v>
          </cell>
          <cell r="DL317">
            <v>3.6730000000025029</v>
          </cell>
          <cell r="DM317">
            <v>7.830999999991036</v>
          </cell>
          <cell r="DN317">
            <v>9.1220000000030268</v>
          </cell>
          <cell r="DO317">
            <v>4.8139999999984866</v>
          </cell>
          <cell r="DP317">
            <v>3.8709999999991851</v>
          </cell>
          <cell r="DQ317">
            <v>0.25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0.12099999999918509</v>
          </cell>
          <cell r="P318">
            <v>0</v>
          </cell>
          <cell r="Q318">
            <v>12.700500000000829</v>
          </cell>
          <cell r="R318">
            <v>77.716300000000047</v>
          </cell>
          <cell r="S318">
            <v>3.3352999999997337</v>
          </cell>
          <cell r="T318">
            <v>0</v>
          </cell>
          <cell r="U318">
            <v>19.802999999999884</v>
          </cell>
          <cell r="V318">
            <v>7.6260000000002037</v>
          </cell>
          <cell r="W318">
            <v>1.4429999999993015</v>
          </cell>
          <cell r="X318">
            <v>0</v>
          </cell>
          <cell r="Y318">
            <v>12.700999999999112</v>
          </cell>
          <cell r="Z318">
            <v>-8.9140000000006694</v>
          </cell>
          <cell r="AA318">
            <v>14.594999999999345</v>
          </cell>
          <cell r="AB318">
            <v>13.725999999998749</v>
          </cell>
          <cell r="AC318">
            <v>0</v>
          </cell>
          <cell r="AD318">
            <v>13.40099999999984</v>
          </cell>
          <cell r="AE318">
            <v>134.86019999999553</v>
          </cell>
          <cell r="AF318">
            <v>50.800999999999476</v>
          </cell>
          <cell r="AG318">
            <v>0</v>
          </cell>
          <cell r="AH318">
            <v>12.700200000000223</v>
          </cell>
          <cell r="AI318">
            <v>0</v>
          </cell>
          <cell r="AJ318">
            <v>0</v>
          </cell>
          <cell r="AK318">
            <v>4.2703999999994267</v>
          </cell>
          <cell r="AL318">
            <v>25.399999999999636</v>
          </cell>
          <cell r="AM318">
            <v>0.33499999999912689</v>
          </cell>
          <cell r="AN318">
            <v>10.789600000000064</v>
          </cell>
          <cell r="AO318">
            <v>0</v>
          </cell>
          <cell r="AP318">
            <v>0</v>
          </cell>
          <cell r="AQ318">
            <v>30.564000000000306</v>
          </cell>
          <cell r="AR318">
            <v>157.79309999999532</v>
          </cell>
          <cell r="AS318">
            <v>10.394000000000233</v>
          </cell>
          <cell r="AT318">
            <v>12.700399999999718</v>
          </cell>
          <cell r="AU318">
            <v>7.0240000000012515</v>
          </cell>
          <cell r="AV318">
            <v>0.38299999999981083</v>
          </cell>
          <cell r="AW318">
            <v>0</v>
          </cell>
          <cell r="AX318">
            <v>1.7147000000004482</v>
          </cell>
          <cell r="AY318">
            <v>0.99309999999968568</v>
          </cell>
          <cell r="AZ318">
            <v>0</v>
          </cell>
          <cell r="BA318">
            <v>14.229400000000169</v>
          </cell>
          <cell r="BB318">
            <v>35.561499999999796</v>
          </cell>
          <cell r="BC318">
            <v>12.699999999999818</v>
          </cell>
          <cell r="BD318">
            <v>62.092999999999847</v>
          </cell>
          <cell r="BE318">
            <v>110.83890000000247</v>
          </cell>
          <cell r="BF318">
            <v>0</v>
          </cell>
          <cell r="BG318">
            <v>1.5126999999993131</v>
          </cell>
          <cell r="BH318">
            <v>0</v>
          </cell>
          <cell r="BI318">
            <v>0</v>
          </cell>
          <cell r="BJ318">
            <v>1.4210000000002765</v>
          </cell>
          <cell r="BK318">
            <v>4.2280999999993583</v>
          </cell>
          <cell r="BL318">
            <v>0</v>
          </cell>
          <cell r="BM318">
            <v>0</v>
          </cell>
          <cell r="BN318">
            <v>60.029700000000048</v>
          </cell>
          <cell r="BO318">
            <v>0</v>
          </cell>
          <cell r="BP318">
            <v>21.39299999999912</v>
          </cell>
          <cell r="BQ318">
            <v>22.254399999999805</v>
          </cell>
          <cell r="BR318">
            <v>126.74490000000515</v>
          </cell>
          <cell r="BS318">
            <v>28.351999999999862</v>
          </cell>
          <cell r="BT318">
            <v>12.700200000000223</v>
          </cell>
          <cell r="BU318">
            <v>8.0753000000004249</v>
          </cell>
          <cell r="BV318">
            <v>0</v>
          </cell>
          <cell r="BW318">
            <v>0.36200000000008004</v>
          </cell>
          <cell r="BX318">
            <v>0.91409999999996217</v>
          </cell>
          <cell r="BY318">
            <v>-23.173299999999472</v>
          </cell>
          <cell r="BZ318">
            <v>0</v>
          </cell>
          <cell r="CA318">
            <v>30.11239999999998</v>
          </cell>
          <cell r="CB318">
            <v>12.699999999999818</v>
          </cell>
          <cell r="CC318">
            <v>25.400500000000648</v>
          </cell>
          <cell r="CD318">
            <v>31.301699999999983</v>
          </cell>
          <cell r="CE318">
            <v>300.87299999999232</v>
          </cell>
          <cell r="CF318">
            <v>34.573499999999513</v>
          </cell>
          <cell r="CG318">
            <v>52.299299999999675</v>
          </cell>
          <cell r="CH318">
            <v>15.351000000000568</v>
          </cell>
          <cell r="CI318">
            <v>0</v>
          </cell>
          <cell r="CJ318">
            <v>0</v>
          </cell>
          <cell r="CK318">
            <v>4.1862999999993917</v>
          </cell>
          <cell r="CL318">
            <v>40.731399999999667</v>
          </cell>
          <cell r="CM318">
            <v>11.897500000000036</v>
          </cell>
          <cell r="CN318">
            <v>4.3270999999995183</v>
          </cell>
          <cell r="CO318">
            <v>14.985399999999572</v>
          </cell>
          <cell r="CP318">
            <v>63.581999999999425</v>
          </cell>
          <cell r="CQ318">
            <v>58.939499999999498</v>
          </cell>
          <cell r="CR318">
            <v>4.4627000000036787</v>
          </cell>
          <cell r="CS318">
            <v>0.31830000000081782</v>
          </cell>
          <cell r="CT318">
            <v>0.66539999999986321</v>
          </cell>
          <cell r="CU318">
            <v>0</v>
          </cell>
          <cell r="CV318">
            <v>0</v>
          </cell>
          <cell r="CW318">
            <v>0</v>
          </cell>
          <cell r="CX318">
            <v>0.52770000000055006</v>
          </cell>
          <cell r="CY318">
            <v>0.84569999999985157</v>
          </cell>
          <cell r="CZ318">
            <v>0.37099999999918509</v>
          </cell>
          <cell r="DA318">
            <v>0.93000000000029104</v>
          </cell>
          <cell r="DB318">
            <v>0</v>
          </cell>
          <cell r="DC318">
            <v>0.34099999999943975</v>
          </cell>
          <cell r="DD318">
            <v>0.4636000000000422</v>
          </cell>
          <cell r="DE318">
            <v>6.959499999997206</v>
          </cell>
          <cell r="DF318">
            <v>0.27599999999983993</v>
          </cell>
          <cell r="DG318">
            <v>1.0905000000002474</v>
          </cell>
          <cell r="DH318">
            <v>0.63850000000002183</v>
          </cell>
          <cell r="DI318">
            <v>0.370600000000195</v>
          </cell>
          <cell r="DJ318">
            <v>0.17200000000048021</v>
          </cell>
          <cell r="DK318">
            <v>0.15099999999983993</v>
          </cell>
          <cell r="DL318">
            <v>0.30729999999948632</v>
          </cell>
          <cell r="DM318">
            <v>2.232499999999618</v>
          </cell>
          <cell r="DN318">
            <v>0.39099999999962165</v>
          </cell>
          <cell r="DO318">
            <v>1.0960000000004584</v>
          </cell>
          <cell r="DP318">
            <v>0</v>
          </cell>
          <cell r="DQ318">
            <v>0.23410000000012587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2154.8807200000156</v>
          </cell>
          <cell r="G321">
            <v>5857.101800000004</v>
          </cell>
          <cell r="H321">
            <v>12758.623900000006</v>
          </cell>
          <cell r="I321">
            <v>15917.564079999982</v>
          </cell>
          <cell r="J321">
            <v>17469.126449999982</v>
          </cell>
          <cell r="K321">
            <v>17483.144300000014</v>
          </cell>
          <cell r="L321">
            <v>11422.322080000027</v>
          </cell>
          <cell r="M321">
            <v>13005.345530000021</v>
          </cell>
          <cell r="N321">
            <v>14840.697010000004</v>
          </cell>
          <cell r="O321">
            <v>11624.523640000029</v>
          </cell>
          <cell r="P321">
            <v>4920.1823000000149</v>
          </cell>
          <cell r="Q321">
            <v>1694.8654659999884</v>
          </cell>
          <cell r="R321">
            <v>109045.15089799999</v>
          </cell>
          <cell r="S321">
            <v>616.72539999999572</v>
          </cell>
          <cell r="T321">
            <v>2988.7620999999926</v>
          </cell>
          <cell r="U321">
            <v>10897.539377000008</v>
          </cell>
          <cell r="V321">
            <v>15273.788620000007</v>
          </cell>
          <cell r="W321">
            <v>16911.487189999985</v>
          </cell>
          <cell r="X321">
            <v>16809.121999999974</v>
          </cell>
          <cell r="Y321">
            <v>6549.7634600000019</v>
          </cell>
          <cell r="Z321">
            <v>11863.595500000025</v>
          </cell>
          <cell r="AA321">
            <v>14412.769590000011</v>
          </cell>
          <cell r="AB321">
            <v>10094.350199999986</v>
          </cell>
          <cell r="AC321">
            <v>1754.5904750000045</v>
          </cell>
          <cell r="AD321">
            <v>872.65698600000178</v>
          </cell>
          <cell r="AE321">
            <v>105678.23382549989</v>
          </cell>
          <cell r="AF321">
            <v>817.13456999999471</v>
          </cell>
          <cell r="AG321">
            <v>3995.9691000000021</v>
          </cell>
          <cell r="AH321">
            <v>10049.436500000011</v>
          </cell>
          <cell r="AI321">
            <v>14021.553849999997</v>
          </cell>
          <cell r="AJ321">
            <v>14706.825979999965</v>
          </cell>
          <cell r="AK321">
            <v>15640.83051</v>
          </cell>
          <cell r="AL321">
            <v>9048.2947000000131</v>
          </cell>
          <cell r="AM321">
            <v>10499.387000500021</v>
          </cell>
          <cell r="AN321">
            <v>13761.482764999993</v>
          </cell>
          <cell r="AO321">
            <v>9017.603540000011</v>
          </cell>
          <cell r="AP321">
            <v>3595.1618000000017</v>
          </cell>
          <cell r="AQ321">
            <v>524.55350999999791</v>
          </cell>
          <cell r="AR321">
            <v>107984.90739000007</v>
          </cell>
          <cell r="AS321">
            <v>1560.3052999999927</v>
          </cell>
          <cell r="AT321">
            <v>4524.4521999999997</v>
          </cell>
          <cell r="AU321">
            <v>10461.677000000025</v>
          </cell>
          <cell r="AV321">
            <v>15337.157119999989</v>
          </cell>
          <cell r="AW321">
            <v>17160.450369999977</v>
          </cell>
          <cell r="AX321">
            <v>14525.834270000021</v>
          </cell>
          <cell r="AY321">
            <v>8132.9919000000082</v>
          </cell>
          <cell r="AZ321">
            <v>9485.9129199999879</v>
          </cell>
          <cell r="BA321">
            <v>14086.104639999976</v>
          </cell>
          <cell r="BB321">
            <v>9030.6770000000251</v>
          </cell>
          <cell r="BC321">
            <v>3176.2426500000001</v>
          </cell>
          <cell r="BD321">
            <v>503.10201999999845</v>
          </cell>
          <cell r="BE321">
            <v>103458.61946999934</v>
          </cell>
          <cell r="BF321">
            <v>1485.7819499999896</v>
          </cell>
          <cell r="BG321">
            <v>4669.2063299999863</v>
          </cell>
          <cell r="BH321">
            <v>10055.622420000029</v>
          </cell>
          <cell r="BI321">
            <v>15123.620379999978</v>
          </cell>
          <cell r="BJ321">
            <v>16706.493269999977</v>
          </cell>
          <cell r="BK321">
            <v>13120.75900000002</v>
          </cell>
          <cell r="BL321">
            <v>8089.6165000000037</v>
          </cell>
          <cell r="BM321">
            <v>9693.9487700000027</v>
          </cell>
          <cell r="BN321">
            <v>12951.557000000001</v>
          </cell>
          <cell r="BO321">
            <v>8526.8454999999958</v>
          </cell>
          <cell r="BP321">
            <v>2745.3506800000032</v>
          </cell>
          <cell r="BQ321">
            <v>289.81766999999672</v>
          </cell>
          <cell r="BR321">
            <v>89058.229196000379</v>
          </cell>
          <cell r="BS321">
            <v>480.59707599999092</v>
          </cell>
          <cell r="BT321">
            <v>3547.5564000000013</v>
          </cell>
          <cell r="BU321">
            <v>9243.0050999999366</v>
          </cell>
          <cell r="BV321">
            <v>14329.43293999997</v>
          </cell>
          <cell r="BW321">
            <v>15749.268089999998</v>
          </cell>
          <cell r="BX321">
            <v>14574.219600000011</v>
          </cell>
          <cell r="BY321">
            <v>5958.2884440000053</v>
          </cell>
          <cell r="BZ321">
            <v>7258.9270000000033</v>
          </cell>
          <cell r="CA321">
            <v>10370.664216000005</v>
          </cell>
          <cell r="CB321">
            <v>5915.0449000000081</v>
          </cell>
          <cell r="CC321">
            <v>1631.2254300000059</v>
          </cell>
          <cell r="CD321">
            <v>0</v>
          </cell>
          <cell r="CE321">
            <v>77200.371616999852</v>
          </cell>
          <cell r="CF321">
            <v>311.29523999999219</v>
          </cell>
          <cell r="CG321">
            <v>2187.1916600000004</v>
          </cell>
          <cell r="CH321">
            <v>8319.3113969999831</v>
          </cell>
          <cell r="CI321">
            <v>12924.400400000013</v>
          </cell>
          <cell r="CJ321">
            <v>15451.655599999969</v>
          </cell>
          <cell r="CK321">
            <v>12391.738939999981</v>
          </cell>
          <cell r="CL321">
            <v>4356.9461599999959</v>
          </cell>
          <cell r="CM321">
            <v>6292.784289999996</v>
          </cell>
          <cell r="CN321">
            <v>8813.0787500000151</v>
          </cell>
          <cell r="CO321">
            <v>5334.8842000000004</v>
          </cell>
          <cell r="CP321">
            <v>817.08497999999963</v>
          </cell>
          <cell r="CQ321">
            <v>0</v>
          </cell>
          <cell r="CR321">
            <v>182.75836209996487</v>
          </cell>
          <cell r="CS321">
            <v>0</v>
          </cell>
          <cell r="CT321">
            <v>0.91357000000061817</v>
          </cell>
          <cell r="CU321">
            <v>26.818700000003446</v>
          </cell>
          <cell r="CV321">
            <v>52.262000000002445</v>
          </cell>
          <cell r="CW321">
            <v>59.321899999995367</v>
          </cell>
          <cell r="CX321">
            <v>14.11504000000059</v>
          </cell>
          <cell r="CY321">
            <v>2.0081170999983442</v>
          </cell>
          <cell r="CZ321">
            <v>3.3753999999998996</v>
          </cell>
          <cell r="DA321">
            <v>15.220065000001341</v>
          </cell>
          <cell r="DB321">
            <v>8.7235700000019278</v>
          </cell>
          <cell r="DC321">
            <v>0</v>
          </cell>
          <cell r="DD321">
            <v>0</v>
          </cell>
          <cell r="DE321">
            <v>28.638309000001755</v>
          </cell>
          <cell r="DF321">
            <v>0</v>
          </cell>
          <cell r="DG321">
            <v>0</v>
          </cell>
          <cell r="DH321">
            <v>4.8358000000007451</v>
          </cell>
          <cell r="DI321">
            <v>6.98312900000019</v>
          </cell>
          <cell r="DJ321">
            <v>12.924539999999979</v>
          </cell>
          <cell r="DK321">
            <v>3.8948400000008405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2437.9877199999755</v>
          </cell>
          <cell r="G322">
            <v>5945.1267999999691</v>
          </cell>
          <cell r="H322">
            <v>12818.997899999842</v>
          </cell>
          <cell r="I322">
            <v>16137.004079999984</v>
          </cell>
          <cell r="J322">
            <v>17657.384450000012</v>
          </cell>
          <cell r="K322">
            <v>17602.144300000044</v>
          </cell>
          <cell r="L322">
            <v>11455.358080000035</v>
          </cell>
          <cell r="M322">
            <v>13066.847530000028</v>
          </cell>
          <cell r="N322">
            <v>14788.144010000047</v>
          </cell>
          <cell r="O322">
            <v>11709.580639999942</v>
          </cell>
          <cell r="P322">
            <v>5074.5543000000762</v>
          </cell>
          <cell r="Q322">
            <v>1817.1909659999656</v>
          </cell>
          <cell r="R322">
            <v>112003.44219800085</v>
          </cell>
          <cell r="S322">
            <v>906.11470000003465</v>
          </cell>
          <cell r="T322">
            <v>3538.9110999999684</v>
          </cell>
          <cell r="U322">
            <v>11324.05737699999</v>
          </cell>
          <cell r="V322">
            <v>15469.449620000087</v>
          </cell>
          <cell r="W322">
            <v>17221.306189999974</v>
          </cell>
          <cell r="X322">
            <v>16900.538999999932</v>
          </cell>
          <cell r="Y322">
            <v>6946.4714600000298</v>
          </cell>
          <cell r="Z322">
            <v>11692.834500000055</v>
          </cell>
          <cell r="AA322">
            <v>14503.906589999911</v>
          </cell>
          <cell r="AB322">
            <v>10307.564200000139</v>
          </cell>
          <cell r="AC322">
            <v>1856.8454749999801</v>
          </cell>
          <cell r="AD322">
            <v>1335.4419859999325</v>
          </cell>
          <cell r="AE322">
            <v>109461.75102550071</v>
          </cell>
          <cell r="AF322">
            <v>1526.4655700000003</v>
          </cell>
          <cell r="AG322">
            <v>4384.2691000000341</v>
          </cell>
          <cell r="AH322">
            <v>10654.768699999899</v>
          </cell>
          <cell r="AI322">
            <v>14373.197849999997</v>
          </cell>
          <cell r="AJ322">
            <v>15002.853979999956</v>
          </cell>
          <cell r="AK322">
            <v>15775.543910000008</v>
          </cell>
          <cell r="AL322">
            <v>9360.6137000000454</v>
          </cell>
          <cell r="AM322">
            <v>10683.554000500066</v>
          </cell>
          <cell r="AN322">
            <v>13898.030365000013</v>
          </cell>
          <cell r="AO322">
            <v>9054.1585400000913</v>
          </cell>
          <cell r="AP322">
            <v>3936.4848000000347</v>
          </cell>
          <cell r="AQ322">
            <v>811.81050999998115</v>
          </cell>
          <cell r="AR322">
            <v>110743.82648999896</v>
          </cell>
          <cell r="AS322">
            <v>1834.5842999999877</v>
          </cell>
          <cell r="AT322">
            <v>4766.0506000000169</v>
          </cell>
          <cell r="AU322">
            <v>10825.937000000034</v>
          </cell>
          <cell r="AV322">
            <v>15532.486120000016</v>
          </cell>
          <cell r="AW322">
            <v>17244.765370000037</v>
          </cell>
          <cell r="AX322">
            <v>14804.360970000038</v>
          </cell>
          <cell r="AY322">
            <v>8381.5819999998785</v>
          </cell>
          <cell r="AZ322">
            <v>9661.8159199999645</v>
          </cell>
          <cell r="BA322">
            <v>13990.149040000048</v>
          </cell>
          <cell r="BB322">
            <v>9453.8165000000154</v>
          </cell>
          <cell r="BC322">
            <v>3498.382649999985</v>
          </cell>
          <cell r="BD322">
            <v>749.89601999998558</v>
          </cell>
          <cell r="BE322">
            <v>107118.49036999885</v>
          </cell>
          <cell r="BF322">
            <v>1997.2239500000142</v>
          </cell>
          <cell r="BG322">
            <v>4935.899029999855</v>
          </cell>
          <cell r="BH322">
            <v>10396.025419999962</v>
          </cell>
          <cell r="BI322">
            <v>15286.214380000019</v>
          </cell>
          <cell r="BJ322">
            <v>16869.082270000014</v>
          </cell>
          <cell r="BK322">
            <v>13366.595100000035</v>
          </cell>
          <cell r="BL322">
            <v>8542.0844999999972</v>
          </cell>
          <cell r="BM322">
            <v>9935.8657700000331</v>
          </cell>
          <cell r="BN322">
            <v>12894.50569999998</v>
          </cell>
          <cell r="BO322">
            <v>8951.1845000000321</v>
          </cell>
          <cell r="BP322">
            <v>2949.279680000036</v>
          </cell>
          <cell r="BQ322">
            <v>994.53006999997888</v>
          </cell>
          <cell r="BR322">
            <v>80471.765095999464</v>
          </cell>
          <cell r="BS322">
            <v>2086.1730760000646</v>
          </cell>
          <cell r="BT322">
            <v>4485.291600000055</v>
          </cell>
          <cell r="BU322">
            <v>9425.480399999884</v>
          </cell>
          <cell r="BV322">
            <v>14667.063939999905</v>
          </cell>
          <cell r="BW322">
            <v>15942.904089999967</v>
          </cell>
          <cell r="BX322">
            <v>14778.343699999969</v>
          </cell>
          <cell r="BY322">
            <v>-9177.3238559999736</v>
          </cell>
          <cell r="BZ322">
            <v>7739.3289999999688</v>
          </cell>
          <cell r="CA322">
            <v>10730.940615999978</v>
          </cell>
          <cell r="CB322">
            <v>6447.6408999999985</v>
          </cell>
          <cell r="CC322">
            <v>2246.3599299999769</v>
          </cell>
          <cell r="CD322">
            <v>1099.5616999999911</v>
          </cell>
          <cell r="CE322">
            <v>73009.553616999649</v>
          </cell>
          <cell r="CF322">
            <v>2197.2237400000449</v>
          </cell>
          <cell r="CG322">
            <v>3067.7299600000842</v>
          </cell>
          <cell r="CH322">
            <v>9020.4893969999976</v>
          </cell>
          <cell r="CI322">
            <v>13339.632400000002</v>
          </cell>
          <cell r="CJ322">
            <v>15608.241600000008</v>
          </cell>
          <cell r="CK322">
            <v>12639.780239999993</v>
          </cell>
          <cell r="CL322">
            <v>-8124.3904400000465</v>
          </cell>
          <cell r="CM322">
            <v>6880.6557899999898</v>
          </cell>
          <cell r="CN322">
            <v>9132.197850000055</v>
          </cell>
          <cell r="CO322">
            <v>6270.0035999999382</v>
          </cell>
          <cell r="CP322">
            <v>1799.0119800000102</v>
          </cell>
          <cell r="CQ322">
            <v>1178.9775000000373</v>
          </cell>
          <cell r="CR322">
            <v>315.76556209987029</v>
          </cell>
          <cell r="CS322">
            <v>14.322800000023562</v>
          </cell>
          <cell r="CT322">
            <v>12.659969999978784</v>
          </cell>
          <cell r="CU322">
            <v>33.077699999965262</v>
          </cell>
          <cell r="CV322">
            <v>59.446999999985565</v>
          </cell>
          <cell r="CW322">
            <v>60.910899999958929</v>
          </cell>
          <cell r="CX322">
            <v>24.372739999991609</v>
          </cell>
          <cell r="CY322">
            <v>22.631817099929322</v>
          </cell>
          <cell r="CZ322">
            <v>18.931400000030408</v>
          </cell>
          <cell r="DA322">
            <v>28.762065000075381</v>
          </cell>
          <cell r="DB322">
            <v>20.326569999975618</v>
          </cell>
          <cell r="DC322">
            <v>11.664000000047963</v>
          </cell>
          <cell r="DD322">
            <v>8.6586000000243075</v>
          </cell>
          <cell r="DE322">
            <v>225.9079089993611</v>
          </cell>
          <cell r="DF322">
            <v>13.789099999994505</v>
          </cell>
          <cell r="DG322">
            <v>14.54749999998603</v>
          </cell>
          <cell r="DH322">
            <v>19.545299999997951</v>
          </cell>
          <cell r="DI322">
            <v>18.019728999992367</v>
          </cell>
          <cell r="DJ322">
            <v>18.98853999999119</v>
          </cell>
          <cell r="DK322">
            <v>17.232840000011493</v>
          </cell>
          <cell r="DL322">
            <v>27.489300000073854</v>
          </cell>
          <cell r="DM322">
            <v>28.669499999959953</v>
          </cell>
          <cell r="DN322">
            <v>25.703999999968801</v>
          </cell>
          <cell r="DO322">
            <v>17.980999999970663</v>
          </cell>
          <cell r="DP322">
            <v>12.513999999966472</v>
          </cell>
          <cell r="DQ322">
            <v>11.427100000000792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4">
          <cell r="F324">
            <v>2437.9877199999755</v>
          </cell>
          <cell r="G324">
            <v>5945.1267999999691</v>
          </cell>
          <cell r="H324">
            <v>12818.997899999842</v>
          </cell>
          <cell r="I324">
            <v>16137.004079999984</v>
          </cell>
          <cell r="J324">
            <v>17657.384450000012</v>
          </cell>
          <cell r="K324">
            <v>17602.144300000044</v>
          </cell>
          <cell r="L324">
            <v>11455.358080000035</v>
          </cell>
          <cell r="M324">
            <v>13066.847530000028</v>
          </cell>
          <cell r="N324">
            <v>14788.144010000047</v>
          </cell>
          <cell r="O324">
            <v>11709.580639999942</v>
          </cell>
          <cell r="P324">
            <v>5074.5543000000762</v>
          </cell>
          <cell r="Q324">
            <v>1817.1909659999656</v>
          </cell>
          <cell r="R324">
            <v>112003.44219800085</v>
          </cell>
          <cell r="S324">
            <v>906.11470000003465</v>
          </cell>
          <cell r="T324">
            <v>3538.9110999999684</v>
          </cell>
          <cell r="U324">
            <v>11324.05737699999</v>
          </cell>
          <cell r="V324">
            <v>15469.449620000087</v>
          </cell>
          <cell r="W324">
            <v>17221.306189999974</v>
          </cell>
          <cell r="X324">
            <v>16900.538999999932</v>
          </cell>
          <cell r="Y324">
            <v>6946.4714600000298</v>
          </cell>
          <cell r="Z324">
            <v>11692.834500000055</v>
          </cell>
          <cell r="AA324">
            <v>14503.906589999911</v>
          </cell>
          <cell r="AB324">
            <v>10307.564200000139</v>
          </cell>
          <cell r="AC324">
            <v>1856.8454749999801</v>
          </cell>
          <cell r="AD324">
            <v>1335.4419859999325</v>
          </cell>
          <cell r="AE324">
            <v>109461.75102550164</v>
          </cell>
          <cell r="AF324">
            <v>1526.4655700000003</v>
          </cell>
          <cell r="AG324">
            <v>4384.2691000000341</v>
          </cell>
          <cell r="AH324">
            <v>10654.768699999899</v>
          </cell>
          <cell r="AI324">
            <v>14373.197849999997</v>
          </cell>
          <cell r="AJ324">
            <v>15002.853979999956</v>
          </cell>
          <cell r="AK324">
            <v>15775.543910000008</v>
          </cell>
          <cell r="AL324">
            <v>9360.6137000000454</v>
          </cell>
          <cell r="AM324">
            <v>10683.554000500066</v>
          </cell>
          <cell r="AN324">
            <v>13898.030365000013</v>
          </cell>
          <cell r="AO324">
            <v>9054.1585400000913</v>
          </cell>
          <cell r="AP324">
            <v>3936.4848000000347</v>
          </cell>
          <cell r="AQ324">
            <v>811.81050999998115</v>
          </cell>
          <cell r="AR324">
            <v>110743.82648999989</v>
          </cell>
          <cell r="AS324">
            <v>1834.5842999999877</v>
          </cell>
          <cell r="AT324">
            <v>4766.0506000000169</v>
          </cell>
          <cell r="AU324">
            <v>10825.937000000034</v>
          </cell>
          <cell r="AV324">
            <v>15532.486120000016</v>
          </cell>
          <cell r="AW324">
            <v>17244.765370000037</v>
          </cell>
          <cell r="AX324">
            <v>14804.360970000038</v>
          </cell>
          <cell r="AY324">
            <v>8381.5819999998785</v>
          </cell>
          <cell r="AZ324">
            <v>9661.8159199999645</v>
          </cell>
          <cell r="BA324">
            <v>13990.149040000048</v>
          </cell>
          <cell r="BB324">
            <v>9453.8165000000154</v>
          </cell>
          <cell r="BC324">
            <v>3498.382649999985</v>
          </cell>
          <cell r="BD324">
            <v>749.89601999998558</v>
          </cell>
          <cell r="BE324">
            <v>107118.49036999978</v>
          </cell>
          <cell r="BF324">
            <v>1997.2239500000142</v>
          </cell>
          <cell r="BG324">
            <v>4935.899029999855</v>
          </cell>
          <cell r="BH324">
            <v>10396.025419999962</v>
          </cell>
          <cell r="BI324">
            <v>15286.214380000019</v>
          </cell>
          <cell r="BJ324">
            <v>16869.082270000014</v>
          </cell>
          <cell r="BK324">
            <v>13366.595100000035</v>
          </cell>
          <cell r="BL324">
            <v>8542.0844999999972</v>
          </cell>
          <cell r="BM324">
            <v>9935.8657700000331</v>
          </cell>
          <cell r="BN324">
            <v>12894.50569999998</v>
          </cell>
          <cell r="BO324">
            <v>8951.1845000000321</v>
          </cell>
          <cell r="BP324">
            <v>2949.279680000036</v>
          </cell>
          <cell r="BQ324">
            <v>994.53006999997888</v>
          </cell>
          <cell r="BR324">
            <v>80471.765095999464</v>
          </cell>
          <cell r="BS324">
            <v>2086.1730760000646</v>
          </cell>
          <cell r="BT324">
            <v>4485.291600000055</v>
          </cell>
          <cell r="BU324">
            <v>9425.480399999884</v>
          </cell>
          <cell r="BV324">
            <v>14667.063939999905</v>
          </cell>
          <cell r="BW324">
            <v>15942.904089999967</v>
          </cell>
          <cell r="BX324">
            <v>14778.343699999969</v>
          </cell>
          <cell r="BY324">
            <v>-9177.3238559999736</v>
          </cell>
          <cell r="BZ324">
            <v>7739.3289999999688</v>
          </cell>
          <cell r="CA324">
            <v>10730.940615999978</v>
          </cell>
          <cell r="CB324">
            <v>6447.6408999999985</v>
          </cell>
          <cell r="CC324">
            <v>2246.3599299999769</v>
          </cell>
          <cell r="CD324">
            <v>1099.5616999999911</v>
          </cell>
          <cell r="CE324">
            <v>73009.55361700058</v>
          </cell>
          <cell r="CF324">
            <v>2197.2237400000449</v>
          </cell>
          <cell r="CG324">
            <v>3067.7299600000842</v>
          </cell>
          <cell r="CH324">
            <v>9020.4893969999976</v>
          </cell>
          <cell r="CI324">
            <v>13339.632400000002</v>
          </cell>
          <cell r="CJ324">
            <v>15608.241600000008</v>
          </cell>
          <cell r="CK324">
            <v>12639.780239999993</v>
          </cell>
          <cell r="CL324">
            <v>-8124.3904400000465</v>
          </cell>
          <cell r="CM324">
            <v>6880.6557899999898</v>
          </cell>
          <cell r="CN324">
            <v>9132.197850000055</v>
          </cell>
          <cell r="CO324">
            <v>6270.0035999999382</v>
          </cell>
          <cell r="CP324">
            <v>1799.0119800000102</v>
          </cell>
          <cell r="CQ324">
            <v>1178.9775000000373</v>
          </cell>
          <cell r="CR324">
            <v>315.76556210033596</v>
          </cell>
          <cell r="CS324">
            <v>14.322800000023562</v>
          </cell>
          <cell r="CT324">
            <v>12.659969999978784</v>
          </cell>
          <cell r="CU324">
            <v>33.077699999965262</v>
          </cell>
          <cell r="CV324">
            <v>59.446999999985565</v>
          </cell>
          <cell r="CW324">
            <v>60.910899999958929</v>
          </cell>
          <cell r="CX324">
            <v>24.372739999991609</v>
          </cell>
          <cell r="CY324">
            <v>22.631817099929322</v>
          </cell>
          <cell r="CZ324">
            <v>18.931400000030408</v>
          </cell>
          <cell r="DA324">
            <v>28.762065000075381</v>
          </cell>
          <cell r="DB324">
            <v>20.326569999975618</v>
          </cell>
          <cell r="DC324">
            <v>11.664000000047963</v>
          </cell>
          <cell r="DD324">
            <v>8.6586000000243075</v>
          </cell>
          <cell r="DE324">
            <v>225.90790899982676</v>
          </cell>
          <cell r="DF324">
            <v>13.789099999994505</v>
          </cell>
          <cell r="DG324">
            <v>14.54749999998603</v>
          </cell>
          <cell r="DH324">
            <v>19.545299999997951</v>
          </cell>
          <cell r="DI324">
            <v>18.019728999992367</v>
          </cell>
          <cell r="DJ324">
            <v>18.98853999999119</v>
          </cell>
          <cell r="DK324">
            <v>17.232840000011493</v>
          </cell>
          <cell r="DL324">
            <v>27.489300000073854</v>
          </cell>
          <cell r="DM324">
            <v>28.669499999959953</v>
          </cell>
          <cell r="DN324">
            <v>25.703999999968801</v>
          </cell>
          <cell r="DO324">
            <v>17.980999999970663</v>
          </cell>
          <cell r="DP324">
            <v>12.513999999966472</v>
          </cell>
          <cell r="DQ324">
            <v>11.427100000000792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 t="str">
            <v>=</v>
          </cell>
          <cell r="G325" t="str">
            <v>=</v>
          </cell>
          <cell r="H325" t="str">
            <v>=</v>
          </cell>
          <cell r="I325" t="str">
            <v>=</v>
          </cell>
          <cell r="J325" t="str">
            <v>=</v>
          </cell>
          <cell r="K325" t="str">
            <v>=</v>
          </cell>
          <cell r="L325" t="str">
            <v>=</v>
          </cell>
          <cell r="M325" t="str">
            <v>=</v>
          </cell>
          <cell r="N325" t="str">
            <v>=</v>
          </cell>
          <cell r="O325" t="str">
            <v>=</v>
          </cell>
          <cell r="P325" t="str">
            <v>=</v>
          </cell>
          <cell r="Q325" t="str">
            <v>=</v>
          </cell>
          <cell r="R325" t="str">
            <v>=</v>
          </cell>
          <cell r="S325" t="str">
            <v>=</v>
          </cell>
          <cell r="T325" t="str">
            <v>=</v>
          </cell>
          <cell r="U325" t="str">
            <v>=</v>
          </cell>
          <cell r="V325" t="str">
            <v>=</v>
          </cell>
          <cell r="W325" t="str">
            <v>=</v>
          </cell>
          <cell r="X325" t="str">
            <v>=</v>
          </cell>
          <cell r="Y325" t="str">
            <v>=</v>
          </cell>
          <cell r="Z325" t="str">
            <v>=</v>
          </cell>
          <cell r="AA325" t="str">
            <v>=</v>
          </cell>
          <cell r="AB325" t="str">
            <v>=</v>
          </cell>
          <cell r="AC325" t="str">
            <v>=</v>
          </cell>
          <cell r="AD325" t="str">
            <v>=</v>
          </cell>
          <cell r="AE325" t="str">
            <v>=</v>
          </cell>
          <cell r="AF325" t="str">
            <v>=</v>
          </cell>
          <cell r="AG325" t="str">
            <v>=</v>
          </cell>
          <cell r="AH325" t="str">
            <v>=</v>
          </cell>
          <cell r="AI325" t="str">
            <v>=</v>
          </cell>
          <cell r="AJ325" t="str">
            <v>=</v>
          </cell>
          <cell r="AK325" t="str">
            <v>=</v>
          </cell>
          <cell r="AL325" t="str">
            <v>=</v>
          </cell>
          <cell r="AM325" t="str">
            <v>=</v>
          </cell>
          <cell r="AN325" t="str">
            <v>=</v>
          </cell>
          <cell r="AO325" t="str">
            <v>=</v>
          </cell>
          <cell r="AP325" t="str">
            <v>=</v>
          </cell>
          <cell r="AQ325" t="str">
            <v>=</v>
          </cell>
          <cell r="AR325" t="str">
            <v>=</v>
          </cell>
          <cell r="AS325" t="str">
            <v>=</v>
          </cell>
          <cell r="AT325" t="str">
            <v>=</v>
          </cell>
          <cell r="AU325" t="str">
            <v>=</v>
          </cell>
          <cell r="AV325" t="str">
            <v>=</v>
          </cell>
          <cell r="AW325" t="str">
            <v>=</v>
          </cell>
          <cell r="AX325" t="str">
            <v>=</v>
          </cell>
          <cell r="AY325" t="str">
            <v>=</v>
          </cell>
          <cell r="AZ325" t="str">
            <v>=</v>
          </cell>
          <cell r="BA325" t="str">
            <v>=</v>
          </cell>
          <cell r="BB325" t="str">
            <v>=</v>
          </cell>
          <cell r="BC325" t="str">
            <v>=</v>
          </cell>
          <cell r="BD325" t="str">
            <v>=</v>
          </cell>
          <cell r="BE325" t="str">
            <v>=</v>
          </cell>
          <cell r="BF325" t="str">
            <v>=</v>
          </cell>
          <cell r="BG325" t="str">
            <v>=</v>
          </cell>
          <cell r="BH325" t="str">
            <v>=</v>
          </cell>
          <cell r="BI325" t="str">
            <v>=</v>
          </cell>
          <cell r="BJ325" t="str">
            <v>=</v>
          </cell>
          <cell r="BK325" t="str">
            <v>=</v>
          </cell>
          <cell r="BL325" t="str">
            <v>=</v>
          </cell>
          <cell r="BM325" t="str">
            <v>=</v>
          </cell>
          <cell r="BN325" t="str">
            <v>=</v>
          </cell>
          <cell r="BO325" t="str">
            <v>=</v>
          </cell>
          <cell r="BP325" t="str">
            <v>=</v>
          </cell>
          <cell r="BQ325" t="str">
            <v>=</v>
          </cell>
          <cell r="BR325" t="str">
            <v>=</v>
          </cell>
          <cell r="BS325" t="str">
            <v>=</v>
          </cell>
          <cell r="BT325" t="str">
            <v>=</v>
          </cell>
          <cell r="BU325" t="str">
            <v>=</v>
          </cell>
          <cell r="BV325" t="str">
            <v>=</v>
          </cell>
          <cell r="BW325" t="str">
            <v>=</v>
          </cell>
          <cell r="BX325" t="str">
            <v>=</v>
          </cell>
          <cell r="BY325" t="str">
            <v>=</v>
          </cell>
          <cell r="BZ325" t="str">
            <v>=</v>
          </cell>
          <cell r="CA325" t="str">
            <v>=</v>
          </cell>
          <cell r="CB325" t="str">
            <v>=</v>
          </cell>
          <cell r="CC325" t="str">
            <v>=</v>
          </cell>
          <cell r="CD325" t="str">
            <v>=</v>
          </cell>
          <cell r="CE325" t="str">
            <v>=</v>
          </cell>
          <cell r="CF325" t="str">
            <v>=</v>
          </cell>
          <cell r="CG325" t="str">
            <v>=</v>
          </cell>
          <cell r="CH325" t="str">
            <v>=</v>
          </cell>
          <cell r="CI325" t="str">
            <v>=</v>
          </cell>
          <cell r="CJ325" t="str">
            <v>=</v>
          </cell>
          <cell r="CK325" t="str">
            <v>=</v>
          </cell>
          <cell r="CL325" t="str">
            <v>=</v>
          </cell>
          <cell r="CM325" t="str">
            <v>=</v>
          </cell>
          <cell r="CN325" t="str">
            <v>=</v>
          </cell>
          <cell r="CO325" t="str">
            <v>=</v>
          </cell>
          <cell r="CP325" t="str">
            <v>=</v>
          </cell>
          <cell r="CQ325" t="str">
            <v>=</v>
          </cell>
          <cell r="CR325" t="str">
            <v>=</v>
          </cell>
          <cell r="CS325" t="str">
            <v>=</v>
          </cell>
          <cell r="CT325" t="str">
            <v>=</v>
          </cell>
          <cell r="CU325" t="str">
            <v>=</v>
          </cell>
          <cell r="CV325" t="str">
            <v>=</v>
          </cell>
          <cell r="CW325" t="str">
            <v>=</v>
          </cell>
          <cell r="CX325" t="str">
            <v>=</v>
          </cell>
          <cell r="CY325" t="str">
            <v>=</v>
          </cell>
          <cell r="CZ325" t="str">
            <v>=</v>
          </cell>
          <cell r="DA325" t="str">
            <v>=</v>
          </cell>
          <cell r="DB325" t="str">
            <v>=</v>
          </cell>
          <cell r="DC325" t="str">
            <v>=</v>
          </cell>
          <cell r="DD325" t="str">
            <v>=</v>
          </cell>
          <cell r="DE325" t="str">
            <v>=</v>
          </cell>
          <cell r="DF325" t="str">
            <v>=</v>
          </cell>
          <cell r="DG325" t="str">
            <v>=</v>
          </cell>
          <cell r="DH325" t="str">
            <v>=</v>
          </cell>
          <cell r="DI325" t="str">
            <v>=</v>
          </cell>
          <cell r="DJ325" t="str">
            <v>=</v>
          </cell>
          <cell r="DK325" t="str">
            <v>=</v>
          </cell>
          <cell r="DL325" t="str">
            <v>=</v>
          </cell>
          <cell r="DM325" t="str">
            <v>=</v>
          </cell>
          <cell r="DN325" t="str">
            <v>=</v>
          </cell>
          <cell r="DO325" t="str">
            <v>=</v>
          </cell>
          <cell r="DP325" t="str">
            <v>=</v>
          </cell>
          <cell r="DQ325" t="str">
            <v>=</v>
          </cell>
          <cell r="DR325" t="str">
            <v>=</v>
          </cell>
          <cell r="DS325" t="str">
            <v>=</v>
          </cell>
          <cell r="DT325" t="str">
            <v>=</v>
          </cell>
          <cell r="DU325" t="str">
            <v>=</v>
          </cell>
          <cell r="DV325" t="str">
            <v>=</v>
          </cell>
          <cell r="DW325" t="str">
            <v>=</v>
          </cell>
          <cell r="DX325" t="str">
            <v>=</v>
          </cell>
          <cell r="DY325" t="str">
            <v>=</v>
          </cell>
          <cell r="DZ325" t="str">
            <v>=</v>
          </cell>
          <cell r="EA325" t="str">
            <v>=</v>
          </cell>
          <cell r="EB325" t="str">
            <v>=</v>
          </cell>
          <cell r="EC325" t="str">
            <v>=</v>
          </cell>
          <cell r="ED325" t="str">
            <v>=</v>
          </cell>
        </row>
        <row r="326">
          <cell r="F326">
            <v>2437.9877199996263</v>
          </cell>
          <cell r="G326">
            <v>5945.1267999997362</v>
          </cell>
          <cell r="H326">
            <v>12818.997899999842</v>
          </cell>
          <cell r="I326">
            <v>16137.004079999402</v>
          </cell>
          <cell r="J326">
            <v>17657.384450000711</v>
          </cell>
          <cell r="K326">
            <v>17602.144300000742</v>
          </cell>
          <cell r="L326">
            <v>11455.358080000617</v>
          </cell>
          <cell r="M326">
            <v>13066.847529999912</v>
          </cell>
          <cell r="N326">
            <v>14788.144009999931</v>
          </cell>
          <cell r="O326">
            <v>11709.580640000291</v>
          </cell>
          <cell r="P326">
            <v>5074.5542999999598</v>
          </cell>
          <cell r="Q326">
            <v>1817.1909659998491</v>
          </cell>
          <cell r="R326">
            <v>112003.4421979934</v>
          </cell>
          <cell r="S326">
            <v>906.11469999980181</v>
          </cell>
          <cell r="T326">
            <v>3538.9111000001431</v>
          </cell>
          <cell r="U326">
            <v>11324.057376999408</v>
          </cell>
          <cell r="V326">
            <v>15469.449620000087</v>
          </cell>
          <cell r="W326">
            <v>17221.306189999916</v>
          </cell>
          <cell r="X326">
            <v>16900.538999999873</v>
          </cell>
          <cell r="Y326">
            <v>6946.4714600006118</v>
          </cell>
          <cell r="Z326">
            <v>11692.834499999881</v>
          </cell>
          <cell r="AA326">
            <v>14503.906589999795</v>
          </cell>
          <cell r="AB326">
            <v>10307.564199999906</v>
          </cell>
          <cell r="AC326">
            <v>1856.8454750003293</v>
          </cell>
          <cell r="AD326">
            <v>1335.4419860001653</v>
          </cell>
          <cell r="AE326">
            <v>109461.75102549791</v>
          </cell>
          <cell r="AF326">
            <v>1526.4655700000003</v>
          </cell>
          <cell r="AG326">
            <v>4384.2691000001505</v>
          </cell>
          <cell r="AH326">
            <v>10654.768699999899</v>
          </cell>
          <cell r="AI326">
            <v>14373.197850000113</v>
          </cell>
          <cell r="AJ326">
            <v>15002.853980000131</v>
          </cell>
          <cell r="AK326">
            <v>15775.543910000473</v>
          </cell>
          <cell r="AL326">
            <v>9360.6136999996379</v>
          </cell>
          <cell r="AM326">
            <v>10683.55400050059</v>
          </cell>
          <cell r="AN326">
            <v>13898.030365000479</v>
          </cell>
          <cell r="AO326">
            <v>9054.1585400002077</v>
          </cell>
          <cell r="AP326">
            <v>3936.484800000675</v>
          </cell>
          <cell r="AQ326">
            <v>811.81051000021398</v>
          </cell>
          <cell r="AR326">
            <v>110743.82649000734</v>
          </cell>
          <cell r="AS326">
            <v>1834.5842999992892</v>
          </cell>
          <cell r="AT326">
            <v>4766.0505999997258</v>
          </cell>
          <cell r="AU326">
            <v>10825.936999999918</v>
          </cell>
          <cell r="AV326">
            <v>15532.486120000482</v>
          </cell>
          <cell r="AW326">
            <v>17244.765370000154</v>
          </cell>
          <cell r="AX326">
            <v>14804.360969999805</v>
          </cell>
          <cell r="AY326">
            <v>8381.5820000004023</v>
          </cell>
          <cell r="AZ326">
            <v>9661.8159199999645</v>
          </cell>
          <cell r="BA326">
            <v>13990.149039999582</v>
          </cell>
          <cell r="BB326">
            <v>9453.8164999997243</v>
          </cell>
          <cell r="BC326">
            <v>3498.3826500000432</v>
          </cell>
          <cell r="BD326">
            <v>749.89601999986917</v>
          </cell>
          <cell r="BE326">
            <v>107118.49036999792</v>
          </cell>
          <cell r="BF326">
            <v>1997.2239500004798</v>
          </cell>
          <cell r="BG326">
            <v>4935.8990299999714</v>
          </cell>
          <cell r="BH326">
            <v>10396.025419999845</v>
          </cell>
          <cell r="BI326">
            <v>15286.214379999787</v>
          </cell>
          <cell r="BJ326">
            <v>16869.08227000013</v>
          </cell>
          <cell r="BK326">
            <v>13366.595100000501</v>
          </cell>
          <cell r="BL326">
            <v>8542.0844999998808</v>
          </cell>
          <cell r="BM326">
            <v>9935.8657700000331</v>
          </cell>
          <cell r="BN326">
            <v>12894.505700000562</v>
          </cell>
          <cell r="BO326">
            <v>8951.1845000004396</v>
          </cell>
          <cell r="BP326">
            <v>2949.2796799996868</v>
          </cell>
          <cell r="BQ326">
            <v>994.53007000032812</v>
          </cell>
          <cell r="BR326">
            <v>80471.765095978975</v>
          </cell>
          <cell r="BS326">
            <v>2086.1730760000646</v>
          </cell>
          <cell r="BT326">
            <v>4485.2916000001132</v>
          </cell>
          <cell r="BU326">
            <v>9425.4803999997675</v>
          </cell>
          <cell r="BV326">
            <v>14667.063939999789</v>
          </cell>
          <cell r="BW326">
            <v>15942.904089999385</v>
          </cell>
          <cell r="BX326">
            <v>14778.343700000085</v>
          </cell>
          <cell r="BY326">
            <v>-9177.3238559998572</v>
          </cell>
          <cell r="BZ326">
            <v>7739.3289999999106</v>
          </cell>
          <cell r="CA326">
            <v>10730.940615999512</v>
          </cell>
          <cell r="CB326">
            <v>6447.6408999999985</v>
          </cell>
          <cell r="CC326">
            <v>2246.3599300002679</v>
          </cell>
          <cell r="CD326">
            <v>1099.5616999994963</v>
          </cell>
          <cell r="CE326">
            <v>73009.553616993129</v>
          </cell>
          <cell r="CF326">
            <v>2197.2237400002778</v>
          </cell>
          <cell r="CG326">
            <v>3067.7299600001425</v>
          </cell>
          <cell r="CH326">
            <v>9020.4893969995901</v>
          </cell>
          <cell r="CI326">
            <v>13339.632400000468</v>
          </cell>
          <cell r="CJ326">
            <v>15608.241599999368</v>
          </cell>
          <cell r="CK326">
            <v>12639.780239999294</v>
          </cell>
          <cell r="CL326">
            <v>-8124.3904400002211</v>
          </cell>
          <cell r="CM326">
            <v>6880.6557900002226</v>
          </cell>
          <cell r="CN326">
            <v>9132.1978500001132</v>
          </cell>
          <cell r="CO326">
            <v>6270.0036000004038</v>
          </cell>
          <cell r="CP326">
            <v>1799.011979999952</v>
          </cell>
          <cell r="CQ326">
            <v>1178.9775000000373</v>
          </cell>
          <cell r="CR326">
            <v>315.76556210964918</v>
          </cell>
          <cell r="CS326">
            <v>14.322799999266863</v>
          </cell>
          <cell r="CT326">
            <v>12.659970000386238</v>
          </cell>
          <cell r="CU326">
            <v>33.077699999324977</v>
          </cell>
          <cell r="CV326">
            <v>59.446999999694526</v>
          </cell>
          <cell r="CW326">
            <v>60.910899999551475</v>
          </cell>
          <cell r="CX326">
            <v>24.372739999555051</v>
          </cell>
          <cell r="CY326">
            <v>22.631817099638283</v>
          </cell>
          <cell r="CZ326">
            <v>18.931400000117719</v>
          </cell>
          <cell r="DA326">
            <v>28.762064999900758</v>
          </cell>
          <cell r="DB326">
            <v>20.326570000499487</v>
          </cell>
          <cell r="DC326">
            <v>11.66399999987334</v>
          </cell>
          <cell r="DD326">
            <v>8.6585999997332692</v>
          </cell>
          <cell r="DE326">
            <v>225.90790899842978</v>
          </cell>
          <cell r="DF326">
            <v>13.789100000634789</v>
          </cell>
          <cell r="DG326">
            <v>14.547500000335276</v>
          </cell>
          <cell r="DH326">
            <v>19.545299999415874</v>
          </cell>
          <cell r="DI326">
            <v>18.019729000516236</v>
          </cell>
          <cell r="DJ326">
            <v>18.988539999350905</v>
          </cell>
          <cell r="DK326">
            <v>17.232839999720454</v>
          </cell>
          <cell r="DL326">
            <v>27.489299999549985</v>
          </cell>
          <cell r="DM326">
            <v>28.66950000077486</v>
          </cell>
          <cell r="DN326">
            <v>25.703999999910593</v>
          </cell>
          <cell r="DO326">
            <v>17.980999999679625</v>
          </cell>
          <cell r="DP326">
            <v>12.513999999500811</v>
          </cell>
          <cell r="DQ326">
            <v>11.427099999971688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 t="str">
            <v>=</v>
          </cell>
          <cell r="G327" t="str">
            <v>=</v>
          </cell>
          <cell r="H327" t="str">
            <v>=</v>
          </cell>
          <cell r="I327" t="str">
            <v>=</v>
          </cell>
          <cell r="J327" t="str">
            <v>=</v>
          </cell>
          <cell r="K327" t="str">
            <v>=</v>
          </cell>
          <cell r="L327" t="str">
            <v>=</v>
          </cell>
          <cell r="M327" t="str">
            <v>=</v>
          </cell>
          <cell r="N327" t="str">
            <v>=</v>
          </cell>
          <cell r="O327" t="str">
            <v>=</v>
          </cell>
          <cell r="P327" t="str">
            <v>=</v>
          </cell>
          <cell r="Q327" t="str">
            <v>=</v>
          </cell>
          <cell r="R327" t="str">
            <v>=</v>
          </cell>
          <cell r="S327" t="str">
            <v>=</v>
          </cell>
          <cell r="T327" t="str">
            <v>=</v>
          </cell>
          <cell r="U327" t="str">
            <v>=</v>
          </cell>
          <cell r="V327" t="str">
            <v>=</v>
          </cell>
          <cell r="W327" t="str">
            <v>=</v>
          </cell>
          <cell r="X327" t="str">
            <v>=</v>
          </cell>
          <cell r="Y327" t="str">
            <v>=</v>
          </cell>
          <cell r="Z327" t="str">
            <v>=</v>
          </cell>
          <cell r="AA327" t="str">
            <v>=</v>
          </cell>
          <cell r="AB327" t="str">
            <v>=</v>
          </cell>
          <cell r="AC327" t="str">
            <v>=</v>
          </cell>
          <cell r="AD327" t="str">
            <v>=</v>
          </cell>
          <cell r="AE327" t="str">
            <v>=</v>
          </cell>
          <cell r="AF327" t="str">
            <v>=</v>
          </cell>
          <cell r="AG327" t="str">
            <v>=</v>
          </cell>
          <cell r="AH327" t="str">
            <v>=</v>
          </cell>
          <cell r="AI327" t="str">
            <v>=</v>
          </cell>
          <cell r="AJ327" t="str">
            <v>=</v>
          </cell>
          <cell r="AK327" t="str">
            <v>=</v>
          </cell>
          <cell r="AL327" t="str">
            <v>=</v>
          </cell>
          <cell r="AM327" t="str">
            <v>=</v>
          </cell>
          <cell r="AN327" t="str">
            <v>=</v>
          </cell>
          <cell r="AO327" t="str">
            <v>=</v>
          </cell>
          <cell r="AP327" t="str">
            <v>=</v>
          </cell>
          <cell r="AQ327" t="str">
            <v>=</v>
          </cell>
          <cell r="AR327" t="str">
            <v>=</v>
          </cell>
          <cell r="AS327" t="str">
            <v>=</v>
          </cell>
          <cell r="AT327" t="str">
            <v>=</v>
          </cell>
          <cell r="AU327" t="str">
            <v>=</v>
          </cell>
          <cell r="AV327" t="str">
            <v>=</v>
          </cell>
          <cell r="AW327" t="str">
            <v>=</v>
          </cell>
          <cell r="AX327" t="str">
            <v>=</v>
          </cell>
          <cell r="AY327" t="str">
            <v>=</v>
          </cell>
          <cell r="AZ327" t="str">
            <v>=</v>
          </cell>
          <cell r="BA327" t="str">
            <v>=</v>
          </cell>
          <cell r="BB327" t="str">
            <v>=</v>
          </cell>
          <cell r="BC327" t="str">
            <v>=</v>
          </cell>
          <cell r="BD327" t="str">
            <v>=</v>
          </cell>
          <cell r="BE327" t="str">
            <v>=</v>
          </cell>
          <cell r="BF327" t="str">
            <v>=</v>
          </cell>
          <cell r="BG327" t="str">
            <v>=</v>
          </cell>
          <cell r="BH327" t="str">
            <v>=</v>
          </cell>
          <cell r="BI327" t="str">
            <v>=</v>
          </cell>
          <cell r="BJ327" t="str">
            <v>=</v>
          </cell>
          <cell r="BK327" t="str">
            <v>=</v>
          </cell>
          <cell r="BL327" t="str">
            <v>=</v>
          </cell>
          <cell r="BM327" t="str">
            <v>=</v>
          </cell>
          <cell r="BN327" t="str">
            <v>=</v>
          </cell>
          <cell r="BO327" t="str">
            <v>=</v>
          </cell>
          <cell r="BP327" t="str">
            <v>=</v>
          </cell>
          <cell r="BQ327" t="str">
            <v>=</v>
          </cell>
          <cell r="BR327" t="str">
            <v>=</v>
          </cell>
          <cell r="BS327" t="str">
            <v>=</v>
          </cell>
          <cell r="BT327" t="str">
            <v>=</v>
          </cell>
          <cell r="BU327" t="str">
            <v>=</v>
          </cell>
          <cell r="BV327" t="str">
            <v>=</v>
          </cell>
          <cell r="BW327" t="str">
            <v>=</v>
          </cell>
          <cell r="BX327" t="str">
            <v>=</v>
          </cell>
          <cell r="BY327" t="str">
            <v>=</v>
          </cell>
          <cell r="BZ327" t="str">
            <v>=</v>
          </cell>
          <cell r="CA327" t="str">
            <v>=</v>
          </cell>
          <cell r="CB327" t="str">
            <v>=</v>
          </cell>
          <cell r="CC327" t="str">
            <v>=</v>
          </cell>
          <cell r="CD327" t="str">
            <v>=</v>
          </cell>
          <cell r="CE327" t="str">
            <v>=</v>
          </cell>
          <cell r="CF327" t="str">
            <v>=</v>
          </cell>
          <cell r="CG327" t="str">
            <v>=</v>
          </cell>
          <cell r="CH327" t="str">
            <v>=</v>
          </cell>
          <cell r="CI327" t="str">
            <v>=</v>
          </cell>
          <cell r="CJ327" t="str">
            <v>=</v>
          </cell>
          <cell r="CK327" t="str">
            <v>=</v>
          </cell>
          <cell r="CL327" t="str">
            <v>=</v>
          </cell>
          <cell r="CM327" t="str">
            <v>=</v>
          </cell>
          <cell r="CN327" t="str">
            <v>=</v>
          </cell>
          <cell r="CO327" t="str">
            <v>=</v>
          </cell>
          <cell r="CP327" t="str">
            <v>=</v>
          </cell>
          <cell r="CQ327" t="str">
            <v>=</v>
          </cell>
          <cell r="CR327" t="str">
            <v>=</v>
          </cell>
          <cell r="CS327" t="str">
            <v>=</v>
          </cell>
          <cell r="CT327" t="str">
            <v>=</v>
          </cell>
          <cell r="CU327" t="str">
            <v>=</v>
          </cell>
          <cell r="CV327" t="str">
            <v>=</v>
          </cell>
          <cell r="CW327" t="str">
            <v>=</v>
          </cell>
          <cell r="CX327" t="str">
            <v>=</v>
          </cell>
          <cell r="CY327" t="str">
            <v>=</v>
          </cell>
          <cell r="CZ327" t="str">
            <v>=</v>
          </cell>
          <cell r="DA327" t="str">
            <v>=</v>
          </cell>
          <cell r="DB327" t="str">
            <v>=</v>
          </cell>
          <cell r="DC327" t="str">
            <v>=</v>
          </cell>
          <cell r="DD327" t="str">
            <v>=</v>
          </cell>
          <cell r="DE327" t="str">
            <v>=</v>
          </cell>
          <cell r="DF327" t="str">
            <v>=</v>
          </cell>
          <cell r="DG327" t="str">
            <v>=</v>
          </cell>
          <cell r="DH327" t="str">
            <v>=</v>
          </cell>
          <cell r="DI327" t="str">
            <v>=</v>
          </cell>
          <cell r="DJ327" t="str">
            <v>=</v>
          </cell>
          <cell r="DK327" t="str">
            <v>=</v>
          </cell>
          <cell r="DL327" t="str">
            <v>=</v>
          </cell>
          <cell r="DM327" t="str">
            <v>=</v>
          </cell>
          <cell r="DN327" t="str">
            <v>=</v>
          </cell>
          <cell r="DO327" t="str">
            <v>=</v>
          </cell>
          <cell r="DP327" t="str">
            <v>=</v>
          </cell>
          <cell r="DQ327" t="str">
            <v>=</v>
          </cell>
          <cell r="DR327" t="str">
            <v>=</v>
          </cell>
          <cell r="DS327" t="str">
            <v>=</v>
          </cell>
          <cell r="DT327" t="str">
            <v>=</v>
          </cell>
          <cell r="DU327" t="str">
            <v>=</v>
          </cell>
          <cell r="DV327" t="str">
            <v>=</v>
          </cell>
          <cell r="DW327" t="str">
            <v>=</v>
          </cell>
          <cell r="DX327" t="str">
            <v>=</v>
          </cell>
          <cell r="DY327" t="str">
            <v>=</v>
          </cell>
          <cell r="DZ327" t="str">
            <v>=</v>
          </cell>
          <cell r="EA327" t="str">
            <v>=</v>
          </cell>
          <cell r="EB327" t="str">
            <v>=</v>
          </cell>
          <cell r="EC327" t="str">
            <v>=</v>
          </cell>
          <cell r="ED327" t="str">
            <v>=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60">
          <cell r="F360">
            <v>10018.983</v>
          </cell>
          <cell r="G360">
            <v>11613.543</v>
          </cell>
          <cell r="H360">
            <v>17463.416000000001</v>
          </cell>
          <cell r="I360">
            <v>20170.29</v>
          </cell>
          <cell r="J360">
            <v>23348.704000000002</v>
          </cell>
          <cell r="K360">
            <v>24805.35</v>
          </cell>
          <cell r="L360">
            <v>22451.998</v>
          </cell>
          <cell r="M360">
            <v>22488.546999999999</v>
          </cell>
          <cell r="N360">
            <v>19823.400000000001</v>
          </cell>
          <cell r="O360">
            <v>16071.33</v>
          </cell>
          <cell r="P360">
            <v>10824.72</v>
          </cell>
          <cell r="Q360">
            <v>8350.9349999999995</v>
          </cell>
          <cell r="R360">
            <v>205995.45199999999</v>
          </cell>
          <cell r="S360">
            <v>9968.9179999999997</v>
          </cell>
          <cell r="T360">
            <v>11157.02</v>
          </cell>
          <cell r="U360">
            <v>17376.089</v>
          </cell>
          <cell r="V360">
            <v>20069.46</v>
          </cell>
          <cell r="W360">
            <v>23231.927</v>
          </cell>
          <cell r="X360">
            <v>24681.360000000001</v>
          </cell>
          <cell r="Y360">
            <v>22339.746999999999</v>
          </cell>
          <cell r="Z360">
            <v>22376.017</v>
          </cell>
          <cell r="AA360">
            <v>19724.25</v>
          </cell>
          <cell r="AB360">
            <v>15990.915999999999</v>
          </cell>
          <cell r="AC360">
            <v>10770.57</v>
          </cell>
          <cell r="AD360">
            <v>8309.1779999999999</v>
          </cell>
          <cell r="AE360">
            <v>204965.48900000003</v>
          </cell>
          <cell r="AF360">
            <v>9919.0390000000007</v>
          </cell>
          <cell r="AG360">
            <v>11101.244000000001</v>
          </cell>
          <cell r="AH360">
            <v>17289.258000000002</v>
          </cell>
          <cell r="AI360">
            <v>19969.11</v>
          </cell>
          <cell r="AJ360">
            <v>23115.739000000001</v>
          </cell>
          <cell r="AK360">
            <v>24557.85</v>
          </cell>
          <cell r="AL360">
            <v>22228.084999999999</v>
          </cell>
          <cell r="AM360">
            <v>22264.231</v>
          </cell>
          <cell r="AN360">
            <v>19625.669999999998</v>
          </cell>
          <cell r="AO360">
            <v>15910.967000000001</v>
          </cell>
          <cell r="AP360">
            <v>10716.72</v>
          </cell>
          <cell r="AQ360">
            <v>8267.5759999999991</v>
          </cell>
          <cell r="AR360">
            <v>203940.58200000005</v>
          </cell>
          <cell r="AS360">
            <v>9869.4699999999993</v>
          </cell>
          <cell r="AT360">
            <v>11045.664000000001</v>
          </cell>
          <cell r="AU360">
            <v>17202.737000000001</v>
          </cell>
          <cell r="AV360">
            <v>19869.27</v>
          </cell>
          <cell r="AW360">
            <v>23000.170999999998</v>
          </cell>
          <cell r="AX360">
            <v>24435.119999999999</v>
          </cell>
          <cell r="AY360">
            <v>22116.857</v>
          </cell>
          <cell r="AZ360">
            <v>22152.848000000002</v>
          </cell>
          <cell r="BA360">
            <v>19527.57</v>
          </cell>
          <cell r="BB360">
            <v>15831.483</v>
          </cell>
          <cell r="BC360">
            <v>10663.17</v>
          </cell>
          <cell r="BD360">
            <v>8226.2219999999998</v>
          </cell>
          <cell r="BE360">
            <v>203313.39799999999</v>
          </cell>
          <cell r="BF360">
            <v>9820.1180000000004</v>
          </cell>
          <cell r="BG360">
            <v>11382.964</v>
          </cell>
          <cell r="BH360">
            <v>17116.742999999999</v>
          </cell>
          <cell r="BI360">
            <v>19769.939999999999</v>
          </cell>
          <cell r="BJ360">
            <v>22885.254000000001</v>
          </cell>
          <cell r="BK360">
            <v>24312.9</v>
          </cell>
          <cell r="BL360">
            <v>22006.311000000002</v>
          </cell>
          <cell r="BM360">
            <v>22042.084999999999</v>
          </cell>
          <cell r="BN360">
            <v>19429.919999999998</v>
          </cell>
          <cell r="BO360">
            <v>15752.308999999999</v>
          </cell>
          <cell r="BP360">
            <v>10609.8</v>
          </cell>
          <cell r="BQ360">
            <v>8185.0540000000001</v>
          </cell>
          <cell r="BR360">
            <v>201906.41899999999</v>
          </cell>
          <cell r="BS360">
            <v>9771.0139999999992</v>
          </cell>
          <cell r="BT360">
            <v>10935.512000000001</v>
          </cell>
          <cell r="BU360">
            <v>17031.244999999999</v>
          </cell>
          <cell r="BV360">
            <v>19671.060000000001</v>
          </cell>
          <cell r="BW360">
            <v>22770.74</v>
          </cell>
          <cell r="BX360">
            <v>24191.37</v>
          </cell>
          <cell r="BY360">
            <v>21896.292000000001</v>
          </cell>
          <cell r="BZ360">
            <v>21931.911</v>
          </cell>
          <cell r="CA360">
            <v>19332.75</v>
          </cell>
          <cell r="CB360">
            <v>15673.569</v>
          </cell>
          <cell r="CC360">
            <v>10556.76</v>
          </cell>
          <cell r="CD360">
            <v>8144.1959999999999</v>
          </cell>
          <cell r="CE360">
            <v>200896.85399999999</v>
          </cell>
          <cell r="CF360">
            <v>9722.1579999999994</v>
          </cell>
          <cell r="CG360">
            <v>10880.856</v>
          </cell>
          <cell r="CH360">
            <v>16946.118999999999</v>
          </cell>
          <cell r="CI360">
            <v>19572.689999999999</v>
          </cell>
          <cell r="CJ360">
            <v>22656.907999999999</v>
          </cell>
          <cell r="CK360">
            <v>24070.44</v>
          </cell>
          <cell r="CL360">
            <v>21786.738000000001</v>
          </cell>
          <cell r="CM360">
            <v>21822.263999999999</v>
          </cell>
          <cell r="CN360">
            <v>19236.09</v>
          </cell>
          <cell r="CO360">
            <v>15595.138999999999</v>
          </cell>
          <cell r="CP360">
            <v>10503.99</v>
          </cell>
          <cell r="CQ360">
            <v>8103.4620000000004</v>
          </cell>
          <cell r="CR360">
            <v>199892.37600000002</v>
          </cell>
          <cell r="CS360">
            <v>9673.5499999999993</v>
          </cell>
          <cell r="CT360">
            <v>10826.451999999999</v>
          </cell>
          <cell r="CU360">
            <v>16861.333999999999</v>
          </cell>
          <cell r="CV360">
            <v>19474.830000000002</v>
          </cell>
          <cell r="CW360">
            <v>22543.602999999999</v>
          </cell>
          <cell r="CX360">
            <v>23950.080000000002</v>
          </cell>
          <cell r="CY360">
            <v>21677.834999999999</v>
          </cell>
          <cell r="CZ360">
            <v>21713.144</v>
          </cell>
          <cell r="DA360">
            <v>19140</v>
          </cell>
          <cell r="DB360">
            <v>15517.143</v>
          </cell>
          <cell r="DC360">
            <v>10451.459999999999</v>
          </cell>
          <cell r="DD360">
            <v>8062.9449999999997</v>
          </cell>
          <cell r="DE360">
            <v>199277.68699999998</v>
          </cell>
          <cell r="DF360">
            <v>9625.19</v>
          </cell>
          <cell r="DG360">
            <v>11156.995999999999</v>
          </cell>
          <cell r="DH360">
            <v>16777.013999999999</v>
          </cell>
          <cell r="DI360">
            <v>19377.48</v>
          </cell>
          <cell r="DJ360">
            <v>22430.98</v>
          </cell>
          <cell r="DK360">
            <v>23830.32</v>
          </cell>
          <cell r="DL360">
            <v>21569.458999999999</v>
          </cell>
          <cell r="DM360">
            <v>21604.52</v>
          </cell>
          <cell r="DN360">
            <v>19044.240000000002</v>
          </cell>
          <cell r="DO360">
            <v>15439.611999999999</v>
          </cell>
          <cell r="DP360">
            <v>10399.200000000001</v>
          </cell>
          <cell r="DQ360">
            <v>8022.6760000000004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10018.983</v>
          </cell>
          <cell r="G362">
            <v>11613.543</v>
          </cell>
          <cell r="H362">
            <v>17463.416000000001</v>
          </cell>
          <cell r="I362">
            <v>20170.29</v>
          </cell>
          <cell r="J362">
            <v>23348.704000000002</v>
          </cell>
          <cell r="K362">
            <v>24805.35</v>
          </cell>
          <cell r="L362">
            <v>22451.998</v>
          </cell>
          <cell r="M362">
            <v>22488.546999999999</v>
          </cell>
          <cell r="N362">
            <v>19823.400000000001</v>
          </cell>
          <cell r="O362">
            <v>16071.33</v>
          </cell>
          <cell r="P362">
            <v>10824.72</v>
          </cell>
          <cell r="Q362">
            <v>8350.9349999999995</v>
          </cell>
          <cell r="R362">
            <v>205995.45199999999</v>
          </cell>
          <cell r="S362">
            <v>9968.9179999999997</v>
          </cell>
          <cell r="T362">
            <v>11157.02</v>
          </cell>
          <cell r="U362">
            <v>17376.089</v>
          </cell>
          <cell r="V362">
            <v>20069.46</v>
          </cell>
          <cell r="W362">
            <v>23231.927</v>
          </cell>
          <cell r="X362">
            <v>24681.360000000001</v>
          </cell>
          <cell r="Y362">
            <v>22339.746999999999</v>
          </cell>
          <cell r="Z362">
            <v>22376.017</v>
          </cell>
          <cell r="AA362">
            <v>19724.25</v>
          </cell>
          <cell r="AB362">
            <v>15990.915999999999</v>
          </cell>
          <cell r="AC362">
            <v>10770.57</v>
          </cell>
          <cell r="AD362">
            <v>8309.1779999999999</v>
          </cell>
          <cell r="AE362">
            <v>204965.48900000003</v>
          </cell>
          <cell r="AF362">
            <v>9919.0390000000007</v>
          </cell>
          <cell r="AG362">
            <v>11101.244000000001</v>
          </cell>
          <cell r="AH362">
            <v>17289.258000000002</v>
          </cell>
          <cell r="AI362">
            <v>19969.11</v>
          </cell>
          <cell r="AJ362">
            <v>23115.739000000001</v>
          </cell>
          <cell r="AK362">
            <v>24557.85</v>
          </cell>
          <cell r="AL362">
            <v>22228.084999999999</v>
          </cell>
          <cell r="AM362">
            <v>22264.231</v>
          </cell>
          <cell r="AN362">
            <v>19625.669999999998</v>
          </cell>
          <cell r="AO362">
            <v>15910.967000000001</v>
          </cell>
          <cell r="AP362">
            <v>10716.72</v>
          </cell>
          <cell r="AQ362">
            <v>8267.5759999999991</v>
          </cell>
          <cell r="AR362">
            <v>203940.58200000005</v>
          </cell>
          <cell r="AS362">
            <v>9869.4699999999993</v>
          </cell>
          <cell r="AT362">
            <v>11045.664000000001</v>
          </cell>
          <cell r="AU362">
            <v>17202.737000000001</v>
          </cell>
          <cell r="AV362">
            <v>19869.27</v>
          </cell>
          <cell r="AW362">
            <v>23000.170999999998</v>
          </cell>
          <cell r="AX362">
            <v>24435.119999999999</v>
          </cell>
          <cell r="AY362">
            <v>22116.857</v>
          </cell>
          <cell r="AZ362">
            <v>22152.848000000002</v>
          </cell>
          <cell r="BA362">
            <v>19527.57</v>
          </cell>
          <cell r="BB362">
            <v>15831.483</v>
          </cell>
          <cell r="BC362">
            <v>10663.17</v>
          </cell>
          <cell r="BD362">
            <v>8226.2219999999998</v>
          </cell>
          <cell r="BE362">
            <v>203313.39799999999</v>
          </cell>
          <cell r="BF362">
            <v>9820.1180000000004</v>
          </cell>
          <cell r="BG362">
            <v>11382.964</v>
          </cell>
          <cell r="BH362">
            <v>17116.742999999999</v>
          </cell>
          <cell r="BI362">
            <v>19769.939999999999</v>
          </cell>
          <cell r="BJ362">
            <v>22885.254000000001</v>
          </cell>
          <cell r="BK362">
            <v>24312.9</v>
          </cell>
          <cell r="BL362">
            <v>22006.311000000002</v>
          </cell>
          <cell r="BM362">
            <v>22042.084999999999</v>
          </cell>
          <cell r="BN362">
            <v>19429.919999999998</v>
          </cell>
          <cell r="BO362">
            <v>15752.308999999999</v>
          </cell>
          <cell r="BP362">
            <v>10609.8</v>
          </cell>
          <cell r="BQ362">
            <v>8185.0540000000001</v>
          </cell>
          <cell r="BR362">
            <v>201906.41899999999</v>
          </cell>
          <cell r="BS362">
            <v>9771.0139999999992</v>
          </cell>
          <cell r="BT362">
            <v>10935.512000000001</v>
          </cell>
          <cell r="BU362">
            <v>17031.244999999999</v>
          </cell>
          <cell r="BV362">
            <v>19671.060000000001</v>
          </cell>
          <cell r="BW362">
            <v>22770.74</v>
          </cell>
          <cell r="BX362">
            <v>24191.37</v>
          </cell>
          <cell r="BY362">
            <v>21896.292000000001</v>
          </cell>
          <cell r="BZ362">
            <v>21931.911</v>
          </cell>
          <cell r="CA362">
            <v>19332.75</v>
          </cell>
          <cell r="CB362">
            <v>15673.569</v>
          </cell>
          <cell r="CC362">
            <v>10556.76</v>
          </cell>
          <cell r="CD362">
            <v>8144.1959999999999</v>
          </cell>
          <cell r="CE362">
            <v>200896.85399999999</v>
          </cell>
          <cell r="CF362">
            <v>9722.1579999999994</v>
          </cell>
          <cell r="CG362">
            <v>10880.856</v>
          </cell>
          <cell r="CH362">
            <v>16946.118999999999</v>
          </cell>
          <cell r="CI362">
            <v>19572.689999999999</v>
          </cell>
          <cell r="CJ362">
            <v>22656.907999999999</v>
          </cell>
          <cell r="CK362">
            <v>24070.44</v>
          </cell>
          <cell r="CL362">
            <v>21786.738000000001</v>
          </cell>
          <cell r="CM362">
            <v>21822.263999999999</v>
          </cell>
          <cell r="CN362">
            <v>19236.09</v>
          </cell>
          <cell r="CO362">
            <v>15595.138999999999</v>
          </cell>
          <cell r="CP362">
            <v>10503.99</v>
          </cell>
          <cell r="CQ362">
            <v>8103.4620000000004</v>
          </cell>
          <cell r="CR362">
            <v>199892.37600000002</v>
          </cell>
          <cell r="CS362">
            <v>9673.5499999999993</v>
          </cell>
          <cell r="CT362">
            <v>10826.451999999999</v>
          </cell>
          <cell r="CU362">
            <v>16861.333999999999</v>
          </cell>
          <cell r="CV362">
            <v>19474.830000000002</v>
          </cell>
          <cell r="CW362">
            <v>22543.602999999999</v>
          </cell>
          <cell r="CX362">
            <v>23950.080000000002</v>
          </cell>
          <cell r="CY362">
            <v>21677.834999999999</v>
          </cell>
          <cell r="CZ362">
            <v>21713.144</v>
          </cell>
          <cell r="DA362">
            <v>19140</v>
          </cell>
          <cell r="DB362">
            <v>15517.143</v>
          </cell>
          <cell r="DC362">
            <v>10451.459999999999</v>
          </cell>
          <cell r="DD362">
            <v>8062.9449999999997</v>
          </cell>
          <cell r="DE362">
            <v>199277.68699999998</v>
          </cell>
          <cell r="DF362">
            <v>9625.19</v>
          </cell>
          <cell r="DG362">
            <v>11156.995999999999</v>
          </cell>
          <cell r="DH362">
            <v>16777.013999999999</v>
          </cell>
          <cell r="DI362">
            <v>19377.48</v>
          </cell>
          <cell r="DJ362">
            <v>22430.98</v>
          </cell>
          <cell r="DK362">
            <v>23830.32</v>
          </cell>
          <cell r="DL362">
            <v>21569.458999999999</v>
          </cell>
          <cell r="DM362">
            <v>21604.52</v>
          </cell>
          <cell r="DN362">
            <v>19044.240000000002</v>
          </cell>
          <cell r="DO362">
            <v>15439.611999999999</v>
          </cell>
          <cell r="DP362">
            <v>10399.200000000001</v>
          </cell>
          <cell r="DQ362">
            <v>8022.6760000000004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2">
          <cell r="F422">
            <v>10018.983000000007</v>
          </cell>
          <cell r="G422">
            <v>11613.543000000063</v>
          </cell>
          <cell r="H422">
            <v>17463.415999999736</v>
          </cell>
          <cell r="I422">
            <v>20170.290000000037</v>
          </cell>
          <cell r="J422">
            <v>23348.703999999911</v>
          </cell>
          <cell r="K422">
            <v>24805.349999999627</v>
          </cell>
          <cell r="L422">
            <v>22451.997999999905</v>
          </cell>
          <cell r="M422">
            <v>22488.547000000253</v>
          </cell>
          <cell r="N422">
            <v>19823.399999999907</v>
          </cell>
          <cell r="O422">
            <v>16071.330000000075</v>
          </cell>
          <cell r="P422">
            <v>10824.719999999972</v>
          </cell>
          <cell r="Q422">
            <v>8350.9350000000559</v>
          </cell>
          <cell r="R422">
            <v>205995.45199999958</v>
          </cell>
          <cell r="S422">
            <v>9968.9180000000633</v>
          </cell>
          <cell r="T422">
            <v>11157.020000000019</v>
          </cell>
          <cell r="U422">
            <v>17376.08899999992</v>
          </cell>
          <cell r="V422">
            <v>20069.459999999963</v>
          </cell>
          <cell r="W422">
            <v>23231.926999999909</v>
          </cell>
          <cell r="X422">
            <v>24681.360000000102</v>
          </cell>
          <cell r="Y422">
            <v>22339.746999999974</v>
          </cell>
          <cell r="Z422">
            <v>22376.016999999993</v>
          </cell>
          <cell r="AA422">
            <v>19724.25</v>
          </cell>
          <cell r="AB422">
            <v>15990.915999999736</v>
          </cell>
          <cell r="AC422">
            <v>10770.570000000065</v>
          </cell>
          <cell r="AD422">
            <v>8309.1779999998398</v>
          </cell>
          <cell r="AE422">
            <v>204965.48900000006</v>
          </cell>
          <cell r="AF422">
            <v>9919.0390000001062</v>
          </cell>
          <cell r="AG422">
            <v>11101.243999999948</v>
          </cell>
          <cell r="AH422">
            <v>17289.257999999914</v>
          </cell>
          <cell r="AI422">
            <v>19969.110000000335</v>
          </cell>
          <cell r="AJ422">
            <v>23115.73900000006</v>
          </cell>
          <cell r="AK422">
            <v>24557.850000000093</v>
          </cell>
          <cell r="AL422">
            <v>22228.084999999963</v>
          </cell>
          <cell r="AM422">
            <v>22264.230999999912</v>
          </cell>
          <cell r="AN422">
            <v>19625.669999999925</v>
          </cell>
          <cell r="AO422">
            <v>15910.967000000179</v>
          </cell>
          <cell r="AP422">
            <v>10716.719999999972</v>
          </cell>
          <cell r="AQ422">
            <v>8267.5759999998845</v>
          </cell>
          <cell r="AR422">
            <v>203940.58199999854</v>
          </cell>
          <cell r="AS422">
            <v>9869.4699999997392</v>
          </cell>
          <cell r="AT422">
            <v>11045.663999999873</v>
          </cell>
          <cell r="AU422">
            <v>17202.736999999965</v>
          </cell>
          <cell r="AV422">
            <v>19869.270000000019</v>
          </cell>
          <cell r="AW422">
            <v>23000.171000000089</v>
          </cell>
          <cell r="AX422">
            <v>24435.119999999879</v>
          </cell>
          <cell r="AY422">
            <v>22116.857000000076</v>
          </cell>
          <cell r="AZ422">
            <v>22152.847999999765</v>
          </cell>
          <cell r="BA422">
            <v>19527.570000000298</v>
          </cell>
          <cell r="BB422">
            <v>15831.483000000007</v>
          </cell>
          <cell r="BC422">
            <v>10663.169999999925</v>
          </cell>
          <cell r="BD422">
            <v>8226.2220000002999</v>
          </cell>
          <cell r="BE422">
            <v>203313.39799999818</v>
          </cell>
          <cell r="BF422">
            <v>9820.1180000002496</v>
          </cell>
          <cell r="BG422">
            <v>11382.964000000153</v>
          </cell>
          <cell r="BH422">
            <v>17116.743000000017</v>
          </cell>
          <cell r="BI422">
            <v>19769.939999999944</v>
          </cell>
          <cell r="BJ422">
            <v>22885.253999999957</v>
          </cell>
          <cell r="BK422">
            <v>24312.899999999907</v>
          </cell>
          <cell r="BL422">
            <v>22006.310999999987</v>
          </cell>
          <cell r="BM422">
            <v>22042.084999999963</v>
          </cell>
          <cell r="BN422">
            <v>19429.919999999925</v>
          </cell>
          <cell r="BO422">
            <v>15752.308999999892</v>
          </cell>
          <cell r="BP422">
            <v>10609.800000000047</v>
          </cell>
          <cell r="BQ422">
            <v>8185.0540000002366</v>
          </cell>
          <cell r="BR422">
            <v>201906.41900000349</v>
          </cell>
          <cell r="BS422">
            <v>9771.0139999999665</v>
          </cell>
          <cell r="BT422">
            <v>10935.512000000104</v>
          </cell>
          <cell r="BU422">
            <v>17031.245000000112</v>
          </cell>
          <cell r="BV422">
            <v>19671.060000000056</v>
          </cell>
          <cell r="BW422">
            <v>22770.739999999991</v>
          </cell>
          <cell r="BX422">
            <v>24191.370000000112</v>
          </cell>
          <cell r="BY422">
            <v>21896.291999999899</v>
          </cell>
          <cell r="BZ422">
            <v>21931.910999999847</v>
          </cell>
          <cell r="CA422">
            <v>19332.75</v>
          </cell>
          <cell r="CB422">
            <v>15673.569000000134</v>
          </cell>
          <cell r="CC422">
            <v>10556.760000000009</v>
          </cell>
          <cell r="CD422">
            <v>8144.1960000001127</v>
          </cell>
          <cell r="CE422">
            <v>200896.85399999842</v>
          </cell>
          <cell r="CF422">
            <v>9722.158000000054</v>
          </cell>
          <cell r="CG422">
            <v>10880.855999999912</v>
          </cell>
          <cell r="CH422">
            <v>16946.118999999948</v>
          </cell>
          <cell r="CI422">
            <v>19572.690000000177</v>
          </cell>
          <cell r="CJ422">
            <v>22656.908000000054</v>
          </cell>
          <cell r="CK422">
            <v>24070.439999999944</v>
          </cell>
          <cell r="CL422">
            <v>21786.738000000129</v>
          </cell>
          <cell r="CM422">
            <v>21822.263999999966</v>
          </cell>
          <cell r="CN422">
            <v>19236.089999999851</v>
          </cell>
          <cell r="CO422">
            <v>15595.138999999966</v>
          </cell>
          <cell r="CP422">
            <v>10503.989999999991</v>
          </cell>
          <cell r="CQ422">
            <v>8103.4620000000577</v>
          </cell>
          <cell r="CR422">
            <v>199892.37600000016</v>
          </cell>
          <cell r="CS422">
            <v>9673.5500000000466</v>
          </cell>
          <cell r="CT422">
            <v>10826.452000000048</v>
          </cell>
          <cell r="CU422">
            <v>16861.334000000032</v>
          </cell>
          <cell r="CV422">
            <v>19474.829999999842</v>
          </cell>
          <cell r="CW422">
            <v>22543.602999999886</v>
          </cell>
          <cell r="CX422">
            <v>23950.080000000075</v>
          </cell>
          <cell r="CY422">
            <v>21677.834999999963</v>
          </cell>
          <cell r="CZ422">
            <v>21713.144000000088</v>
          </cell>
          <cell r="DA422">
            <v>19140</v>
          </cell>
          <cell r="DB422">
            <v>15517.142999999924</v>
          </cell>
          <cell r="DC422">
            <v>10451.459999999963</v>
          </cell>
          <cell r="DD422">
            <v>8062.9449999999488</v>
          </cell>
          <cell r="DE422">
            <v>199277.68700000085</v>
          </cell>
          <cell r="DF422">
            <v>9625.1899999999441</v>
          </cell>
          <cell r="DG422">
            <v>11156.995999999926</v>
          </cell>
          <cell r="DH422">
            <v>16777.013999999966</v>
          </cell>
          <cell r="DI422">
            <v>19377.479999999981</v>
          </cell>
          <cell r="DJ422">
            <v>22430.979999999981</v>
          </cell>
          <cell r="DK422">
            <v>23830.319999999832</v>
          </cell>
          <cell r="DL422">
            <v>21569.459000000032</v>
          </cell>
          <cell r="DM422">
            <v>21604.520000000019</v>
          </cell>
          <cell r="DN422">
            <v>19044.239999999991</v>
          </cell>
          <cell r="DO422">
            <v>15439.612000000081</v>
          </cell>
          <cell r="DP422">
            <v>10399.199999999953</v>
          </cell>
          <cell r="DQ422">
            <v>8022.6759999999776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10018.983000000007</v>
          </cell>
          <cell r="G432">
            <v>11613.543000000063</v>
          </cell>
          <cell r="H432">
            <v>17463.415999999736</v>
          </cell>
          <cell r="I432">
            <v>20170.290000000037</v>
          </cell>
          <cell r="J432">
            <v>23348.703999999911</v>
          </cell>
          <cell r="K432">
            <v>24805.349999999627</v>
          </cell>
          <cell r="L432">
            <v>22451.997999999905</v>
          </cell>
          <cell r="M432">
            <v>22488.547000000253</v>
          </cell>
          <cell r="N432">
            <v>19823.399999999907</v>
          </cell>
          <cell r="O432">
            <v>16071.330000000075</v>
          </cell>
          <cell r="P432">
            <v>10824.719999999972</v>
          </cell>
          <cell r="Q432">
            <v>8350.9350000000559</v>
          </cell>
          <cell r="R432">
            <v>205995.45199999958</v>
          </cell>
          <cell r="S432">
            <v>9968.9180000000633</v>
          </cell>
          <cell r="T432">
            <v>11157.020000000019</v>
          </cell>
          <cell r="U432">
            <v>17376.08899999992</v>
          </cell>
          <cell r="V432">
            <v>20069.459999999963</v>
          </cell>
          <cell r="W432">
            <v>23231.926999999909</v>
          </cell>
          <cell r="X432">
            <v>24681.360000000102</v>
          </cell>
          <cell r="Y432">
            <v>22339.746999999974</v>
          </cell>
          <cell r="Z432">
            <v>22376.016999999993</v>
          </cell>
          <cell r="AA432">
            <v>19724.25</v>
          </cell>
          <cell r="AB432">
            <v>15990.915999999736</v>
          </cell>
          <cell r="AC432">
            <v>10770.570000000065</v>
          </cell>
          <cell r="AD432">
            <v>8309.1779999998398</v>
          </cell>
          <cell r="AE432">
            <v>204965.48900000006</v>
          </cell>
          <cell r="AF432">
            <v>9919.0390000001062</v>
          </cell>
          <cell r="AG432">
            <v>11101.243999999948</v>
          </cell>
          <cell r="AH432">
            <v>17289.257999999914</v>
          </cell>
          <cell r="AI432">
            <v>19969.110000000335</v>
          </cell>
          <cell r="AJ432">
            <v>23115.73900000006</v>
          </cell>
          <cell r="AK432">
            <v>24557.850000000093</v>
          </cell>
          <cell r="AL432">
            <v>22228.084999999963</v>
          </cell>
          <cell r="AM432">
            <v>22264.230999999912</v>
          </cell>
          <cell r="AN432">
            <v>19625.669999999925</v>
          </cell>
          <cell r="AO432">
            <v>15910.967000000179</v>
          </cell>
          <cell r="AP432">
            <v>10716.719999999972</v>
          </cell>
          <cell r="AQ432">
            <v>8267.5759999998845</v>
          </cell>
          <cell r="AR432">
            <v>203940.58199999854</v>
          </cell>
          <cell r="AS432">
            <v>9869.4699999997392</v>
          </cell>
          <cell r="AT432">
            <v>11045.663999999873</v>
          </cell>
          <cell r="AU432">
            <v>17202.736999999965</v>
          </cell>
          <cell r="AV432">
            <v>19869.270000000019</v>
          </cell>
          <cell r="AW432">
            <v>23000.171000000089</v>
          </cell>
          <cell r="AX432">
            <v>24435.119999999879</v>
          </cell>
          <cell r="AY432">
            <v>22116.857000000076</v>
          </cell>
          <cell r="AZ432">
            <v>22152.847999999765</v>
          </cell>
          <cell r="BA432">
            <v>19527.570000000298</v>
          </cell>
          <cell r="BB432">
            <v>15831.483000000007</v>
          </cell>
          <cell r="BC432">
            <v>10663.169999999925</v>
          </cell>
          <cell r="BD432">
            <v>8226.2220000002999</v>
          </cell>
          <cell r="BE432">
            <v>203313.39799999818</v>
          </cell>
          <cell r="BF432">
            <v>9820.1180000002496</v>
          </cell>
          <cell r="BG432">
            <v>11382.964000000153</v>
          </cell>
          <cell r="BH432">
            <v>17116.743000000017</v>
          </cell>
          <cell r="BI432">
            <v>19769.939999999944</v>
          </cell>
          <cell r="BJ432">
            <v>22885.253999999957</v>
          </cell>
          <cell r="BK432">
            <v>24312.899999999907</v>
          </cell>
          <cell r="BL432">
            <v>22006.310999999987</v>
          </cell>
          <cell r="BM432">
            <v>22042.084999999963</v>
          </cell>
          <cell r="BN432">
            <v>19429.919999999925</v>
          </cell>
          <cell r="BO432">
            <v>15752.308999999892</v>
          </cell>
          <cell r="BP432">
            <v>10609.800000000047</v>
          </cell>
          <cell r="BQ432">
            <v>8185.0540000002366</v>
          </cell>
          <cell r="BR432">
            <v>201906.41900000349</v>
          </cell>
          <cell r="BS432">
            <v>9771.0139999999665</v>
          </cell>
          <cell r="BT432">
            <v>10935.512000000104</v>
          </cell>
          <cell r="BU432">
            <v>17031.245000000112</v>
          </cell>
          <cell r="BV432">
            <v>19671.060000000056</v>
          </cell>
          <cell r="BW432">
            <v>22770.739999999991</v>
          </cell>
          <cell r="BX432">
            <v>24191.370000000112</v>
          </cell>
          <cell r="BY432">
            <v>21896.291999999899</v>
          </cell>
          <cell r="BZ432">
            <v>21931.910999999847</v>
          </cell>
          <cell r="CA432">
            <v>19332.75</v>
          </cell>
          <cell r="CB432">
            <v>15673.569000000134</v>
          </cell>
          <cell r="CC432">
            <v>10556.760000000009</v>
          </cell>
          <cell r="CD432">
            <v>8144.1960000001127</v>
          </cell>
          <cell r="CE432">
            <v>200896.85399999842</v>
          </cell>
          <cell r="CF432">
            <v>9722.158000000054</v>
          </cell>
          <cell r="CG432">
            <v>10880.855999999912</v>
          </cell>
          <cell r="CH432">
            <v>16946.118999999948</v>
          </cell>
          <cell r="CI432">
            <v>19572.690000000177</v>
          </cell>
          <cell r="CJ432">
            <v>22656.908000000054</v>
          </cell>
          <cell r="CK432">
            <v>24070.439999999944</v>
          </cell>
          <cell r="CL432">
            <v>21786.738000000129</v>
          </cell>
          <cell r="CM432">
            <v>21822.263999999966</v>
          </cell>
          <cell r="CN432">
            <v>19236.089999999851</v>
          </cell>
          <cell r="CO432">
            <v>15595.138999999966</v>
          </cell>
          <cell r="CP432">
            <v>10503.989999999991</v>
          </cell>
          <cell r="CQ432">
            <v>8103.4620000000577</v>
          </cell>
          <cell r="CR432">
            <v>199892.37600000016</v>
          </cell>
          <cell r="CS432">
            <v>9673.5500000000466</v>
          </cell>
          <cell r="CT432">
            <v>10826.452000000048</v>
          </cell>
          <cell r="CU432">
            <v>16861.334000000032</v>
          </cell>
          <cell r="CV432">
            <v>19474.829999999842</v>
          </cell>
          <cell r="CW432">
            <v>22543.602999999886</v>
          </cell>
          <cell r="CX432">
            <v>23950.080000000075</v>
          </cell>
          <cell r="CY432">
            <v>21677.834999999963</v>
          </cell>
          <cell r="CZ432">
            <v>21713.144000000088</v>
          </cell>
          <cell r="DA432">
            <v>19140</v>
          </cell>
          <cell r="DB432">
            <v>15517.142999999924</v>
          </cell>
          <cell r="DC432">
            <v>10451.459999999963</v>
          </cell>
          <cell r="DD432">
            <v>8062.9449999999488</v>
          </cell>
          <cell r="DE432">
            <v>199277.68700000085</v>
          </cell>
          <cell r="DF432">
            <v>9625.1899999999441</v>
          </cell>
          <cell r="DG432">
            <v>11156.995999999926</v>
          </cell>
          <cell r="DH432">
            <v>16777.013999999966</v>
          </cell>
          <cell r="DI432">
            <v>19377.479999999981</v>
          </cell>
          <cell r="DJ432">
            <v>22430.979999999981</v>
          </cell>
          <cell r="DK432">
            <v>23830.319999999832</v>
          </cell>
          <cell r="DL432">
            <v>21569.459000000032</v>
          </cell>
          <cell r="DM432">
            <v>21604.520000000019</v>
          </cell>
          <cell r="DN432">
            <v>19044.239999999991</v>
          </cell>
          <cell r="DO432">
            <v>15439.612000000081</v>
          </cell>
          <cell r="DP432">
            <v>10399.199999999953</v>
          </cell>
          <cell r="DQ432">
            <v>8022.6759999999776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1">
          <cell r="F461">
            <v>14.825400000000627</v>
          </cell>
          <cell r="G461">
            <v>-65.674000000002707</v>
          </cell>
          <cell r="H461">
            <v>-45.612829999999576</v>
          </cell>
          <cell r="I461">
            <v>-57.302499999999782</v>
          </cell>
          <cell r="J461">
            <v>-127.32800000000134</v>
          </cell>
          <cell r="K461">
            <v>-8.0959999999977299</v>
          </cell>
          <cell r="L461">
            <v>-64.052399999999579</v>
          </cell>
          <cell r="M461">
            <v>-130.9351999999999</v>
          </cell>
          <cell r="N461">
            <v>-48.996300000000701</v>
          </cell>
          <cell r="O461">
            <v>-0.11940000000004147</v>
          </cell>
          <cell r="P461">
            <v>-6.6545999999998457</v>
          </cell>
          <cell r="Q461">
            <v>-1.4699999999947977E-2</v>
          </cell>
          <cell r="R461">
            <v>-454.68819999997504</v>
          </cell>
          <cell r="S461">
            <v>-66.657999999999447</v>
          </cell>
          <cell r="T461">
            <v>-210.11549999999261</v>
          </cell>
          <cell r="U461">
            <v>-121.79640000000109</v>
          </cell>
          <cell r="V461">
            <v>-34.210000000000946</v>
          </cell>
          <cell r="W461">
            <v>-70.996999999995751</v>
          </cell>
          <cell r="X461">
            <v>-19.099999999998545</v>
          </cell>
          <cell r="Y461">
            <v>-46.657999999999447</v>
          </cell>
          <cell r="Z461">
            <v>288.10499999999956</v>
          </cell>
          <cell r="AA461">
            <v>-76.322500000002037</v>
          </cell>
          <cell r="AB461">
            <v>-0.11820000000079744</v>
          </cell>
          <cell r="AC461">
            <v>-96.802999999998065</v>
          </cell>
          <cell r="AD461">
            <v>-1.4600000000427826E-2</v>
          </cell>
          <cell r="AE461">
            <v>-940.58554000002914</v>
          </cell>
          <cell r="AF461">
            <v>-36.568399999999201</v>
          </cell>
          <cell r="AG461">
            <v>-64.335940000000846</v>
          </cell>
          <cell r="AH461">
            <v>-130.63400000000183</v>
          </cell>
          <cell r="AI461">
            <v>-88.88839999999982</v>
          </cell>
          <cell r="AJ461">
            <v>-35.319999999999709</v>
          </cell>
          <cell r="AK461">
            <v>-155.20400000000518</v>
          </cell>
          <cell r="AL461">
            <v>-10.484000000000378</v>
          </cell>
          <cell r="AM461">
            <v>-50.52310000000216</v>
          </cell>
          <cell r="AN461">
            <v>-264.61449999999604</v>
          </cell>
          <cell r="AO461">
            <v>-0.35250000000087311</v>
          </cell>
          <cell r="AP461">
            <v>-70.289099999999962</v>
          </cell>
          <cell r="AQ461">
            <v>-33.371599999999489</v>
          </cell>
          <cell r="AR461">
            <v>-1116.0910000000149</v>
          </cell>
          <cell r="AS461">
            <v>-38.077999999999975</v>
          </cell>
          <cell r="AT461">
            <v>-38.091000000000349</v>
          </cell>
          <cell r="AU461">
            <v>-67.084600000001956</v>
          </cell>
          <cell r="AV461">
            <v>-79.028400000001056</v>
          </cell>
          <cell r="AW461">
            <v>-132.23300000000017</v>
          </cell>
          <cell r="AX461">
            <v>-167.12099999999919</v>
          </cell>
          <cell r="AY461">
            <v>-147.56000000000131</v>
          </cell>
          <cell r="AZ461">
            <v>-170.05549999999857</v>
          </cell>
          <cell r="BA461">
            <v>-116.00410000000011</v>
          </cell>
          <cell r="BB461">
            <v>-0.35209999999824504</v>
          </cell>
          <cell r="BC461">
            <v>-110.38249999999971</v>
          </cell>
          <cell r="BD461">
            <v>-50.100800000000163</v>
          </cell>
          <cell r="BE461">
            <v>-1174.3879999999772</v>
          </cell>
          <cell r="BF461">
            <v>-21.444000000000415</v>
          </cell>
          <cell r="BG461">
            <v>-96.854999999999563</v>
          </cell>
          <cell r="BH461">
            <v>-133.5005000000001</v>
          </cell>
          <cell r="BI461">
            <v>-89.866600000001199</v>
          </cell>
          <cell r="BJ461">
            <v>-31.763999999999214</v>
          </cell>
          <cell r="BK461">
            <v>-116.69099999999889</v>
          </cell>
          <cell r="BL461">
            <v>-54.506000000001222</v>
          </cell>
          <cell r="BM461">
            <v>-268.19700000000012</v>
          </cell>
          <cell r="BN461">
            <v>-162.375</v>
          </cell>
          <cell r="BO461">
            <v>-24.361699999999473</v>
          </cell>
          <cell r="BP461">
            <v>-42.14560000000165</v>
          </cell>
          <cell r="BQ461">
            <v>-132.68159999999989</v>
          </cell>
          <cell r="BR461">
            <v>39.01859999995213</v>
          </cell>
          <cell r="BS461">
            <v>-6.6289999999971769</v>
          </cell>
          <cell r="BT461">
            <v>-177.52400000000125</v>
          </cell>
          <cell r="BU461">
            <v>-44.486199999999371</v>
          </cell>
          <cell r="BV461">
            <v>-90.091599999999744</v>
          </cell>
          <cell r="BW461">
            <v>-69.588999999999942</v>
          </cell>
          <cell r="BX461">
            <v>-156.04699999999866</v>
          </cell>
          <cell r="BY461">
            <v>2097.614999999998</v>
          </cell>
          <cell r="BZ461">
            <v>-518.52700000000186</v>
          </cell>
          <cell r="CA461">
            <v>-419.96800000000076</v>
          </cell>
          <cell r="CB461">
            <v>-91.501600000003236</v>
          </cell>
          <cell r="CC461">
            <v>-74.226000000002387</v>
          </cell>
          <cell r="CD461">
            <v>-410.00700000000143</v>
          </cell>
          <cell r="CE461">
            <v>-2511.8352499999455</v>
          </cell>
          <cell r="CF461">
            <v>-81.510000000002037</v>
          </cell>
          <cell r="CG461">
            <v>-180.36325000000215</v>
          </cell>
          <cell r="CH461">
            <v>-119.60699999999997</v>
          </cell>
          <cell r="CI461">
            <v>-66.724700000000666</v>
          </cell>
          <cell r="CJ461">
            <v>-104.72400000000198</v>
          </cell>
          <cell r="CK461">
            <v>-139.86000000000058</v>
          </cell>
          <cell r="CL461">
            <v>-247.17900000000373</v>
          </cell>
          <cell r="CM461">
            <v>-400.83000000000175</v>
          </cell>
          <cell r="CN461">
            <v>-392.2039999999979</v>
          </cell>
          <cell r="CO461">
            <v>-94.537299999999959</v>
          </cell>
          <cell r="CP461">
            <v>-140.80199999999968</v>
          </cell>
          <cell r="CQ461">
            <v>-543.49400000000242</v>
          </cell>
          <cell r="CR461">
            <v>-31.763399999996182</v>
          </cell>
          <cell r="CS461">
            <v>-2.4503000000004249</v>
          </cell>
          <cell r="CT461">
            <v>-2.2747000000017579</v>
          </cell>
          <cell r="CU461">
            <v>-3.7740000000012515</v>
          </cell>
          <cell r="CV461">
            <v>-1.576600000000326</v>
          </cell>
          <cell r="CW461">
            <v>-1.4690000000009604</v>
          </cell>
          <cell r="CX461">
            <v>-3.6220000000030268</v>
          </cell>
          <cell r="CY461">
            <v>-0.44700000000011642</v>
          </cell>
          <cell r="CZ461">
            <v>-2.8899999999994179</v>
          </cell>
          <cell r="DA461">
            <v>-4.9599999999918509</v>
          </cell>
          <cell r="DB461">
            <v>-0.17580000000089058</v>
          </cell>
          <cell r="DC461">
            <v>-4.1620000000002619</v>
          </cell>
          <cell r="DD461">
            <v>-3.9619999999995343</v>
          </cell>
          <cell r="DE461">
            <v>-54.467699999979232</v>
          </cell>
          <cell r="DF461">
            <v>-2.2740000000012515</v>
          </cell>
          <cell r="DG461">
            <v>-3.9758999999976368</v>
          </cell>
          <cell r="DH461">
            <v>-3.5709999999999127</v>
          </cell>
          <cell r="DI461">
            <v>-4.6940000000031432</v>
          </cell>
          <cell r="DJ461">
            <v>-4.2370000000009895</v>
          </cell>
          <cell r="DK461">
            <v>-4.025999999990745</v>
          </cell>
          <cell r="DL461">
            <v>-0.42819999999846914</v>
          </cell>
          <cell r="DM461">
            <v>-6.4169999999940046</v>
          </cell>
          <cell r="DN461">
            <v>-10.523999999997613</v>
          </cell>
          <cell r="DO461">
            <v>-2.7196000000003551</v>
          </cell>
          <cell r="DP461">
            <v>-3.0620000000017171</v>
          </cell>
          <cell r="DQ461">
            <v>-8.5389999999897555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-13.535000000003492</v>
          </cell>
          <cell r="G462">
            <v>-96.273000000001048</v>
          </cell>
          <cell r="H462">
            <v>-133.95600000000013</v>
          </cell>
          <cell r="I462">
            <v>-100.31499999999869</v>
          </cell>
          <cell r="J462">
            <v>-6.7960000000002765</v>
          </cell>
          <cell r="K462">
            <v>-12.145999999999731</v>
          </cell>
          <cell r="L462">
            <v>-39.332599999999729</v>
          </cell>
          <cell r="M462">
            <v>-1.3552999999992608</v>
          </cell>
          <cell r="N462">
            <v>-28.804699999999684</v>
          </cell>
          <cell r="O462">
            <v>-96.694000000001324</v>
          </cell>
          <cell r="P462">
            <v>-70.245999999999185</v>
          </cell>
          <cell r="Q462">
            <v>-158.7699999999968</v>
          </cell>
          <cell r="R462">
            <v>-1547.310999999987</v>
          </cell>
          <cell r="S462">
            <v>-822.76000000000931</v>
          </cell>
          <cell r="T462">
            <v>-374.33000000000175</v>
          </cell>
          <cell r="U462">
            <v>-261.24000000000524</v>
          </cell>
          <cell r="V462">
            <v>-205.40499999999884</v>
          </cell>
          <cell r="W462">
            <v>-14.958999999998923</v>
          </cell>
          <cell r="X462">
            <v>-20.141999999999825</v>
          </cell>
          <cell r="Y462">
            <v>-293.06699999999546</v>
          </cell>
          <cell r="Z462">
            <v>1204.0669999999991</v>
          </cell>
          <cell r="AA462">
            <v>-55.688000000001921</v>
          </cell>
          <cell r="AB462">
            <v>-175.51499999999942</v>
          </cell>
          <cell r="AC462">
            <v>-449.46799999999348</v>
          </cell>
          <cell r="AD462">
            <v>-78.804000000003725</v>
          </cell>
          <cell r="AE462">
            <v>-3653.1789999997709</v>
          </cell>
          <cell r="AF462">
            <v>-672.00400000000081</v>
          </cell>
          <cell r="AG462">
            <v>-402.36599999999453</v>
          </cell>
          <cell r="AH462">
            <v>-470.5</v>
          </cell>
          <cell r="AI462">
            <v>-381.89800000000105</v>
          </cell>
          <cell r="AJ462">
            <v>-80.36699999999837</v>
          </cell>
          <cell r="AK462">
            <v>-56.901000000001659</v>
          </cell>
          <cell r="AL462">
            <v>-159.54300000000512</v>
          </cell>
          <cell r="AM462">
            <v>-63.705000000001746</v>
          </cell>
          <cell r="AN462">
            <v>-74</v>
          </cell>
          <cell r="AO462">
            <v>-592.99000000000524</v>
          </cell>
          <cell r="AP462">
            <v>-187.09999999999127</v>
          </cell>
          <cell r="AQ462">
            <v>-511.80499999999302</v>
          </cell>
          <cell r="AR462">
            <v>-2996.811999999918</v>
          </cell>
          <cell r="AS462">
            <v>-222.42500000000291</v>
          </cell>
          <cell r="AT462">
            <v>-378.65200000000186</v>
          </cell>
          <cell r="AU462">
            <v>-310.50600000000122</v>
          </cell>
          <cell r="AV462">
            <v>-191.68300000000454</v>
          </cell>
          <cell r="AW462">
            <v>-8.672999999998865</v>
          </cell>
          <cell r="AX462">
            <v>-52.623000000003231</v>
          </cell>
          <cell r="AY462">
            <v>-255.32500000000437</v>
          </cell>
          <cell r="AZ462">
            <v>-118.45000000000437</v>
          </cell>
          <cell r="BA462">
            <v>-358.21500000000378</v>
          </cell>
          <cell r="BB462">
            <v>-342.68600000000151</v>
          </cell>
          <cell r="BC462">
            <v>-276.31999999999243</v>
          </cell>
          <cell r="BD462">
            <v>-481.25400000000081</v>
          </cell>
          <cell r="BE462">
            <v>-3261.4570000000531</v>
          </cell>
          <cell r="BF462">
            <v>-120.12900000000081</v>
          </cell>
          <cell r="BG462">
            <v>-553.80000000000291</v>
          </cell>
          <cell r="BH462">
            <v>-310.15600000000268</v>
          </cell>
          <cell r="BI462">
            <v>-202.34500000000116</v>
          </cell>
          <cell r="BJ462">
            <v>-35.09400000000096</v>
          </cell>
          <cell r="BK462">
            <v>-94.019000000000233</v>
          </cell>
          <cell r="BL462">
            <v>-224.17199999999866</v>
          </cell>
          <cell r="BM462">
            <v>-98.828000000001339</v>
          </cell>
          <cell r="BN462">
            <v>-280.3440000000046</v>
          </cell>
          <cell r="BO462">
            <v>-326.42999999999302</v>
          </cell>
          <cell r="BP462">
            <v>-407.11000000000058</v>
          </cell>
          <cell r="BQ462">
            <v>-609.03000000001339</v>
          </cell>
          <cell r="BR462">
            <v>-2582.2079999998678</v>
          </cell>
          <cell r="BS462">
            <v>-207.49000000000524</v>
          </cell>
          <cell r="BT462">
            <v>-312.94000000000233</v>
          </cell>
          <cell r="BU462">
            <v>-688.17500000000291</v>
          </cell>
          <cell r="BV462">
            <v>-254.45600000000559</v>
          </cell>
          <cell r="BW462">
            <v>-114.48500000000058</v>
          </cell>
          <cell r="BX462">
            <v>-144.62099999999919</v>
          </cell>
          <cell r="BY462">
            <v>2312.0299999999988</v>
          </cell>
          <cell r="BZ462">
            <v>-347.27599999999802</v>
          </cell>
          <cell r="CA462">
            <v>-234</v>
          </cell>
          <cell r="CB462">
            <v>-884.58999999999651</v>
          </cell>
          <cell r="CC462">
            <v>-499.65499999999884</v>
          </cell>
          <cell r="CD462">
            <v>-1206.5500000000175</v>
          </cell>
          <cell r="CE462">
            <v>-5468.4609999998938</v>
          </cell>
          <cell r="CF462">
            <v>-492.90000000002328</v>
          </cell>
          <cell r="CG462">
            <v>-402.11000000000058</v>
          </cell>
          <cell r="CH462">
            <v>-507.58000000000175</v>
          </cell>
          <cell r="CI462">
            <v>-405.25499999999738</v>
          </cell>
          <cell r="CJ462">
            <v>-29.451000000000931</v>
          </cell>
          <cell r="CK462">
            <v>-123.125</v>
          </cell>
          <cell r="CL462">
            <v>-633.56999999999243</v>
          </cell>
          <cell r="CM462">
            <v>-311.38999999999942</v>
          </cell>
          <cell r="CN462">
            <v>-115.19999999999709</v>
          </cell>
          <cell r="CO462">
            <v>-748.66000000000349</v>
          </cell>
          <cell r="CP462">
            <v>-491.94999999998254</v>
          </cell>
          <cell r="CQ462">
            <v>-1207.2699999999895</v>
          </cell>
          <cell r="CR462">
            <v>-131.5730000003241</v>
          </cell>
          <cell r="CS462">
            <v>-14.10999999998603</v>
          </cell>
          <cell r="CT462">
            <v>-7.7900000000081491</v>
          </cell>
          <cell r="CU462">
            <v>-10.054000000003725</v>
          </cell>
          <cell r="CV462">
            <v>-4.9149999999935972</v>
          </cell>
          <cell r="CW462">
            <v>-0.79600000000209548</v>
          </cell>
          <cell r="CX462">
            <v>-5.0829999999987194</v>
          </cell>
          <cell r="CY462">
            <v>-24.96999999997206</v>
          </cell>
          <cell r="CZ462">
            <v>-20.450000000011642</v>
          </cell>
          <cell r="DA462">
            <v>-6.0949999999866122</v>
          </cell>
          <cell r="DB462">
            <v>-13.470000000001164</v>
          </cell>
          <cell r="DC462">
            <v>-11.349999999976717</v>
          </cell>
          <cell r="DD462">
            <v>-12.490000000019791</v>
          </cell>
          <cell r="DE462">
            <v>-201.47600000002421</v>
          </cell>
          <cell r="DF462">
            <v>-18.299999999988358</v>
          </cell>
          <cell r="DG462">
            <v>-12.690000000002328</v>
          </cell>
          <cell r="DH462">
            <v>-14.6759999999922</v>
          </cell>
          <cell r="DI462">
            <v>-13.099999999991269</v>
          </cell>
          <cell r="DJ462">
            <v>-3.9219999999986612</v>
          </cell>
          <cell r="DK462">
            <v>-5.4979999999995925</v>
          </cell>
          <cell r="DL462">
            <v>-26.190000000002328</v>
          </cell>
          <cell r="DM462">
            <v>-29.709999999991851</v>
          </cell>
          <cell r="DN462">
            <v>-23</v>
          </cell>
          <cell r="DO462">
            <v>-18.779999999998836</v>
          </cell>
          <cell r="DP462">
            <v>-20.209999999991851</v>
          </cell>
          <cell r="DQ462">
            <v>-15.400000000023283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-100.7960000000021</v>
          </cell>
          <cell r="G463">
            <v>-7.7160000000003492</v>
          </cell>
          <cell r="H463">
            <v>-102.65499999999884</v>
          </cell>
          <cell r="I463">
            <v>-137.47000000000116</v>
          </cell>
          <cell r="J463">
            <v>-861.34000000002561</v>
          </cell>
          <cell r="K463">
            <v>-1015.1199999999953</v>
          </cell>
          <cell r="L463">
            <v>-42.639999999999418</v>
          </cell>
          <cell r="M463">
            <v>-172.06399999999849</v>
          </cell>
          <cell r="N463">
            <v>-39.720000000001164</v>
          </cell>
          <cell r="O463">
            <v>-89.605999999999767</v>
          </cell>
          <cell r="P463">
            <v>-7.5659999999988941</v>
          </cell>
          <cell r="Q463">
            <v>-117.23999999999069</v>
          </cell>
          <cell r="R463">
            <v>-1797.0400000009686</v>
          </cell>
          <cell r="S463">
            <v>-237.20000000001164</v>
          </cell>
          <cell r="T463">
            <v>-115.38999999999942</v>
          </cell>
          <cell r="U463">
            <v>-282.03000000002794</v>
          </cell>
          <cell r="V463">
            <v>-370.77999999999884</v>
          </cell>
          <cell r="W463">
            <v>-1065.4000000000233</v>
          </cell>
          <cell r="X463">
            <v>-1002.3099999999977</v>
          </cell>
          <cell r="Y463">
            <v>-271.39000000001397</v>
          </cell>
          <cell r="Z463">
            <v>2292.8300000000163</v>
          </cell>
          <cell r="AA463">
            <v>-131.09000000002561</v>
          </cell>
          <cell r="AB463">
            <v>-231.61999999999534</v>
          </cell>
          <cell r="AC463">
            <v>-183.51999999998952</v>
          </cell>
          <cell r="AD463">
            <v>-199.14000000001397</v>
          </cell>
          <cell r="AE463">
            <v>-4750.4299999992363</v>
          </cell>
          <cell r="AF463">
            <v>-191.73000000001048</v>
          </cell>
          <cell r="AG463">
            <v>-210.31999999999243</v>
          </cell>
          <cell r="AH463">
            <v>-502.43999999994412</v>
          </cell>
          <cell r="AI463">
            <v>-314.38000000000466</v>
          </cell>
          <cell r="AJ463">
            <v>-1189.4799999999814</v>
          </cell>
          <cell r="AK463">
            <v>-496.30999999999767</v>
          </cell>
          <cell r="AL463">
            <v>-196.44000000000233</v>
          </cell>
          <cell r="AM463">
            <v>-495.41000000000349</v>
          </cell>
          <cell r="AN463">
            <v>-354.72000000000116</v>
          </cell>
          <cell r="AO463">
            <v>-315.88000000000466</v>
          </cell>
          <cell r="AP463">
            <v>-242.52000000000407</v>
          </cell>
          <cell r="AQ463">
            <v>-240.80000000004657</v>
          </cell>
          <cell r="AR463">
            <v>-4944.1940000001341</v>
          </cell>
          <cell r="AS463">
            <v>-92.343999999997322</v>
          </cell>
          <cell r="AT463">
            <v>-75.860000000000582</v>
          </cell>
          <cell r="AU463">
            <v>-412.44999999998254</v>
          </cell>
          <cell r="AV463">
            <v>-307.55999999999767</v>
          </cell>
          <cell r="AW463">
            <v>-939.84000000002561</v>
          </cell>
          <cell r="AX463">
            <v>-1317</v>
          </cell>
          <cell r="AY463">
            <v>-556.76000000000931</v>
          </cell>
          <cell r="AZ463">
            <v>-450.38000000000466</v>
          </cell>
          <cell r="BA463">
            <v>-167.83999999999651</v>
          </cell>
          <cell r="BB463">
            <v>-361.3300000000163</v>
          </cell>
          <cell r="BC463">
            <v>-44.30000000000291</v>
          </cell>
          <cell r="BD463">
            <v>-218.53000000002794</v>
          </cell>
          <cell r="BE463">
            <v>-5048.1699999999255</v>
          </cell>
          <cell r="BF463">
            <v>-151.99000000000524</v>
          </cell>
          <cell r="BG463">
            <v>-91.270000000004075</v>
          </cell>
          <cell r="BH463">
            <v>-359.39000000001397</v>
          </cell>
          <cell r="BI463">
            <v>-233.87000000002445</v>
          </cell>
          <cell r="BJ463">
            <v>-986.5</v>
          </cell>
          <cell r="BK463">
            <v>-1093</v>
          </cell>
          <cell r="BL463">
            <v>-513.88000000000466</v>
          </cell>
          <cell r="BM463">
            <v>-459.55999999999767</v>
          </cell>
          <cell r="BN463">
            <v>-549.61000000001513</v>
          </cell>
          <cell r="BO463">
            <v>-249.85999999998603</v>
          </cell>
          <cell r="BP463">
            <v>-112.32000000000698</v>
          </cell>
          <cell r="BQ463">
            <v>-246.9199999999837</v>
          </cell>
          <cell r="BR463">
            <v>-805.05999999959022</v>
          </cell>
          <cell r="BS463">
            <v>-445.27999999996973</v>
          </cell>
          <cell r="BT463">
            <v>-356.6699999999837</v>
          </cell>
          <cell r="BU463">
            <v>-787.85999999998603</v>
          </cell>
          <cell r="BV463">
            <v>-377.83999999999651</v>
          </cell>
          <cell r="BW463">
            <v>-1370.4599999999627</v>
          </cell>
          <cell r="BX463">
            <v>-1439.2599999999511</v>
          </cell>
          <cell r="BY463">
            <v>6974.7999999999884</v>
          </cell>
          <cell r="BZ463">
            <v>-665.54999999998836</v>
          </cell>
          <cell r="CA463">
            <v>-692.90000000002328</v>
          </cell>
          <cell r="CB463">
            <v>-514.09999999997672</v>
          </cell>
          <cell r="CC463">
            <v>-415.04000000000815</v>
          </cell>
          <cell r="CD463">
            <v>-714.90000000002328</v>
          </cell>
          <cell r="CE463">
            <v>-5194.2599999993108</v>
          </cell>
          <cell r="CF463">
            <v>-452.96000000002095</v>
          </cell>
          <cell r="CG463">
            <v>-360.60999999998603</v>
          </cell>
          <cell r="CH463">
            <v>-809.5800000000163</v>
          </cell>
          <cell r="CI463">
            <v>-318.54000000000815</v>
          </cell>
          <cell r="CJ463">
            <v>-1250.4800000000396</v>
          </cell>
          <cell r="CK463">
            <v>-1276.5</v>
          </cell>
          <cell r="CL463">
            <v>3709.9599999999919</v>
          </cell>
          <cell r="CM463">
            <v>-1120.4400000000023</v>
          </cell>
          <cell r="CN463">
            <v>-832.72000000000116</v>
          </cell>
          <cell r="CO463">
            <v>-595.0800000000163</v>
          </cell>
          <cell r="CP463">
            <v>-285.69000000000233</v>
          </cell>
          <cell r="CQ463">
            <v>-1601.6199999999953</v>
          </cell>
          <cell r="CR463">
            <v>-116.39000000013039</v>
          </cell>
          <cell r="CS463">
            <v>-9.0999999999767169</v>
          </cell>
          <cell r="CT463">
            <v>-3.3800000000046566</v>
          </cell>
          <cell r="CU463">
            <v>-7.7800000000279397</v>
          </cell>
          <cell r="CV463">
            <v>-5.1799999999930151</v>
          </cell>
          <cell r="CW463">
            <v>-17.25</v>
          </cell>
          <cell r="CX463">
            <v>-15.35999999998603</v>
          </cell>
          <cell r="CY463">
            <v>-3.3399999999965075</v>
          </cell>
          <cell r="CZ463">
            <v>-16.940000000002328</v>
          </cell>
          <cell r="DA463">
            <v>-8.3399999999965075</v>
          </cell>
          <cell r="DB463">
            <v>-9.7699999999895226</v>
          </cell>
          <cell r="DC463">
            <v>-5.5299999999988358</v>
          </cell>
          <cell r="DD463">
            <v>-14.419999999983702</v>
          </cell>
          <cell r="DE463">
            <v>-215.03999999957159</v>
          </cell>
          <cell r="DF463">
            <v>-16.779999999969732</v>
          </cell>
          <cell r="DG463">
            <v>-5.7200000000011642</v>
          </cell>
          <cell r="DH463">
            <v>-15.040000000037253</v>
          </cell>
          <cell r="DI463">
            <v>-10.080000000016298</v>
          </cell>
          <cell r="DJ463">
            <v>-35.069999999948777</v>
          </cell>
          <cell r="DK463">
            <v>-37.85999999998603</v>
          </cell>
          <cell r="DL463">
            <v>-5.8700000000244472</v>
          </cell>
          <cell r="DM463">
            <v>-29.840000000025611</v>
          </cell>
          <cell r="DN463">
            <v>-14.659999999974389</v>
          </cell>
          <cell r="DO463">
            <v>-16.559999999997672</v>
          </cell>
          <cell r="DP463">
            <v>-14.279999999998836</v>
          </cell>
          <cell r="DQ463">
            <v>-13.28000000002794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-108.14400000000023</v>
          </cell>
          <cell r="G464">
            <v>-212.15400000000227</v>
          </cell>
          <cell r="H464">
            <v>-104.22600000000057</v>
          </cell>
          <cell r="I464">
            <v>-88.799640000001091</v>
          </cell>
          <cell r="J464">
            <v>-5.0139999999992142</v>
          </cell>
          <cell r="K464">
            <v>-16.992399999999179</v>
          </cell>
          <cell r="L464">
            <v>-3.1242000000000871</v>
          </cell>
          <cell r="M464">
            <v>-0.338799999999992</v>
          </cell>
          <cell r="N464">
            <v>-112.4940000000006</v>
          </cell>
          <cell r="O464">
            <v>-32.842999999998938</v>
          </cell>
          <cell r="P464">
            <v>-89.04399999999805</v>
          </cell>
          <cell r="Q464">
            <v>-245.23300000000017</v>
          </cell>
          <cell r="R464">
            <v>-1576.6696399999782</v>
          </cell>
          <cell r="S464">
            <v>-414.94739000000118</v>
          </cell>
          <cell r="T464">
            <v>-312.69200000000274</v>
          </cell>
          <cell r="U464">
            <v>-252.68517000000065</v>
          </cell>
          <cell r="V464">
            <v>-117.04900000000271</v>
          </cell>
          <cell r="W464">
            <v>-39.841999999996915</v>
          </cell>
          <cell r="X464">
            <v>-46.68500000000131</v>
          </cell>
          <cell r="Y464">
            <v>-12.432999999999083</v>
          </cell>
          <cell r="Z464">
            <v>188.3146999999999</v>
          </cell>
          <cell r="AA464">
            <v>-7.1189999999987776</v>
          </cell>
          <cell r="AB464">
            <v>-29.265999999999622</v>
          </cell>
          <cell r="AC464">
            <v>-389</v>
          </cell>
          <cell r="AD464">
            <v>-143.26578000000154</v>
          </cell>
          <cell r="AE464">
            <v>-2062.7541299999575</v>
          </cell>
          <cell r="AF464">
            <v>-277.14099999999598</v>
          </cell>
          <cell r="AG464">
            <v>-293.11999999999534</v>
          </cell>
          <cell r="AH464">
            <v>-536.61399999999412</v>
          </cell>
          <cell r="AI464">
            <v>-104.18942999999854</v>
          </cell>
          <cell r="AJ464">
            <v>-103.88000000000466</v>
          </cell>
          <cell r="AK464">
            <v>-47.650999999998021</v>
          </cell>
          <cell r="AL464">
            <v>-36.291399999999157</v>
          </cell>
          <cell r="AM464">
            <v>-0.67029999999977008</v>
          </cell>
          <cell r="AN464">
            <v>-4.7839999999996508</v>
          </cell>
          <cell r="AO464">
            <v>-34.359000000004016</v>
          </cell>
          <cell r="AP464">
            <v>-148.63999999999942</v>
          </cell>
          <cell r="AQ464">
            <v>-475.41400000000431</v>
          </cell>
          <cell r="AR464">
            <v>-2167.3090000000084</v>
          </cell>
          <cell r="AS464">
            <v>-322.08199999999488</v>
          </cell>
          <cell r="AT464">
            <v>-222.19900000000052</v>
          </cell>
          <cell r="AU464">
            <v>-213.01000000000204</v>
          </cell>
          <cell r="AV464">
            <v>-172.64699999999721</v>
          </cell>
          <cell r="AW464">
            <v>-81.268000000000029</v>
          </cell>
          <cell r="AX464">
            <v>-78.653999999994994</v>
          </cell>
          <cell r="AY464">
            <v>-39.188000000000102</v>
          </cell>
          <cell r="AZ464">
            <v>-0.66599999999925785</v>
          </cell>
          <cell r="BA464">
            <v>-13.612999999997555</v>
          </cell>
          <cell r="BB464">
            <v>-84.785000000003492</v>
          </cell>
          <cell r="BC464">
            <v>-131.33200000000215</v>
          </cell>
          <cell r="BD464">
            <v>-807.86499999999069</v>
          </cell>
          <cell r="BE464">
            <v>-2153.1170499999425</v>
          </cell>
          <cell r="BF464">
            <v>-275.64799999999377</v>
          </cell>
          <cell r="BG464">
            <v>-240.66000000000349</v>
          </cell>
          <cell r="BH464">
            <v>-291.32600000000093</v>
          </cell>
          <cell r="BI464">
            <v>-166.82200000000012</v>
          </cell>
          <cell r="BJ464">
            <v>-69.180000000000291</v>
          </cell>
          <cell r="BK464">
            <v>-194.22000000000116</v>
          </cell>
          <cell r="BL464">
            <v>-89.103259999999864</v>
          </cell>
          <cell r="BM464">
            <v>-23.555999999998676</v>
          </cell>
          <cell r="BN464">
            <v>-45.536010000003444</v>
          </cell>
          <cell r="BO464">
            <v>-104.93699999999808</v>
          </cell>
          <cell r="BP464">
            <v>-111.26900000000023</v>
          </cell>
          <cell r="BQ464">
            <v>-540.85977999999886</v>
          </cell>
          <cell r="BR464">
            <v>-437.93478000001051</v>
          </cell>
          <cell r="BS464">
            <v>-785.95642000000225</v>
          </cell>
          <cell r="BT464">
            <v>-194.71407000000181</v>
          </cell>
          <cell r="BU464">
            <v>-379.81560999999783</v>
          </cell>
          <cell r="BV464">
            <v>-282.74827000000369</v>
          </cell>
          <cell r="BW464">
            <v>-171.1559999999954</v>
          </cell>
          <cell r="BX464">
            <v>-145.29100000000108</v>
          </cell>
          <cell r="BY464">
            <v>2155.0590000000011</v>
          </cell>
          <cell r="BZ464">
            <v>-24.735400000001391</v>
          </cell>
          <cell r="CA464">
            <v>20.792479999996431</v>
          </cell>
          <cell r="CB464">
            <v>-23.08520000000135</v>
          </cell>
          <cell r="CC464">
            <v>-578.08428999999887</v>
          </cell>
          <cell r="CD464">
            <v>-28.19999999999709</v>
          </cell>
          <cell r="CE464">
            <v>-4199.2511899999809</v>
          </cell>
          <cell r="CF464">
            <v>-827.125</v>
          </cell>
          <cell r="CG464">
            <v>-423.9600000000064</v>
          </cell>
          <cell r="CH464">
            <v>-210.03974999999627</v>
          </cell>
          <cell r="CI464">
            <v>-221.93299999999726</v>
          </cell>
          <cell r="CJ464">
            <v>-50.425999999999476</v>
          </cell>
          <cell r="CK464">
            <v>-378.40600000000268</v>
          </cell>
          <cell r="CL464">
            <v>-247.04199999999764</v>
          </cell>
          <cell r="CM464">
            <v>-50.755160000000615</v>
          </cell>
          <cell r="CN464">
            <v>-59.298380000000179</v>
          </cell>
          <cell r="CO464">
            <v>-258.53392999999778</v>
          </cell>
          <cell r="CP464">
            <v>-683.37986999998975</v>
          </cell>
          <cell r="CQ464">
            <v>-788.3521000000037</v>
          </cell>
          <cell r="CR464">
            <v>-59.87753000005614</v>
          </cell>
          <cell r="CS464">
            <v>-7.069999999992433</v>
          </cell>
          <cell r="CT464">
            <v>-3.205999999991036</v>
          </cell>
          <cell r="CU464">
            <v>-7.5333099999988917</v>
          </cell>
          <cell r="CV464">
            <v>-3.4400000000023283</v>
          </cell>
          <cell r="CW464">
            <v>-2.0020000000004075</v>
          </cell>
          <cell r="CX464">
            <v>-9.9603000000061002</v>
          </cell>
          <cell r="CY464">
            <v>-6.8015999999988708</v>
          </cell>
          <cell r="CZ464">
            <v>-2.8239000000030501</v>
          </cell>
          <cell r="DA464">
            <v>-0.49000000000523869</v>
          </cell>
          <cell r="DB464">
            <v>-2.6421600000030594</v>
          </cell>
          <cell r="DC464">
            <v>-7.5782599999947706</v>
          </cell>
          <cell r="DD464">
            <v>-6.3300000000017462</v>
          </cell>
          <cell r="DE464">
            <v>-83.759300000034273</v>
          </cell>
          <cell r="DF464">
            <v>-7.1798000000126194</v>
          </cell>
          <cell r="DG464">
            <v>-7.8240000000077998</v>
          </cell>
          <cell r="DH464">
            <v>-5.4502400000055786</v>
          </cell>
          <cell r="DI464">
            <v>-9.2739999999976135</v>
          </cell>
          <cell r="DJ464">
            <v>-8.4160000000047148</v>
          </cell>
          <cell r="DK464">
            <v>-8.1900000000023283</v>
          </cell>
          <cell r="DL464">
            <v>-9.9475000000020373</v>
          </cell>
          <cell r="DM464">
            <v>-6.3414000000047963</v>
          </cell>
          <cell r="DN464">
            <v>-3.6662599999981467</v>
          </cell>
          <cell r="DO464">
            <v>-4.5391999999992549</v>
          </cell>
          <cell r="DP464">
            <v>-8.9035999999905471</v>
          </cell>
          <cell r="DQ464">
            <v>-4.0273000000161119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-0.38260999999999967</v>
          </cell>
          <cell r="P465">
            <v>0</v>
          </cell>
          <cell r="Q465">
            <v>-6.346509999999995</v>
          </cell>
          <cell r="R465">
            <v>-33.813329999999041</v>
          </cell>
          <cell r="S465">
            <v>0</v>
          </cell>
          <cell r="T465">
            <v>0</v>
          </cell>
          <cell r="U465">
            <v>-4.8127599999999688</v>
          </cell>
          <cell r="V465">
            <v>-3.777780000000007</v>
          </cell>
          <cell r="W465">
            <v>0</v>
          </cell>
          <cell r="X465">
            <v>0</v>
          </cell>
          <cell r="Y465">
            <v>-1.2636699999999905</v>
          </cell>
          <cell r="Z465">
            <v>6.6122799999999984</v>
          </cell>
          <cell r="AA465">
            <v>-6.9501800000000173</v>
          </cell>
          <cell r="AB465">
            <v>-10.928229999999985</v>
          </cell>
          <cell r="AC465">
            <v>0</v>
          </cell>
          <cell r="AD465">
            <v>-12.692990000000009</v>
          </cell>
          <cell r="AE465">
            <v>-53.005210000000261</v>
          </cell>
          <cell r="AF465">
            <v>-24.119449999999915</v>
          </cell>
          <cell r="AG465">
            <v>0</v>
          </cell>
          <cell r="AH465">
            <v>-6.5810000000000173</v>
          </cell>
          <cell r="AI465">
            <v>0</v>
          </cell>
          <cell r="AJ465">
            <v>0</v>
          </cell>
          <cell r="AK465">
            <v>0</v>
          </cell>
          <cell r="AL465">
            <v>-12.903799999999933</v>
          </cell>
          <cell r="AM465">
            <v>0</v>
          </cell>
          <cell r="AN465">
            <v>-0.71214000000009037</v>
          </cell>
          <cell r="AO465">
            <v>0</v>
          </cell>
          <cell r="AP465">
            <v>0</v>
          </cell>
          <cell r="AQ465">
            <v>-8.6888200000000779</v>
          </cell>
          <cell r="AR465">
            <v>-58.902430000001004</v>
          </cell>
          <cell r="AS465">
            <v>-6.4427400000000148</v>
          </cell>
          <cell r="AT465">
            <v>-2.0849999999995816E-2</v>
          </cell>
          <cell r="AU465">
            <v>-4.2000100000000202</v>
          </cell>
          <cell r="AV465">
            <v>0</v>
          </cell>
          <cell r="AW465">
            <v>0</v>
          </cell>
          <cell r="AX465">
            <v>-3.0577599999999165</v>
          </cell>
          <cell r="AY465">
            <v>0</v>
          </cell>
          <cell r="AZ465">
            <v>0</v>
          </cell>
          <cell r="BA465">
            <v>0</v>
          </cell>
          <cell r="BB465">
            <v>-16.908660000000054</v>
          </cell>
          <cell r="BC465">
            <v>-6.6751600000000053</v>
          </cell>
          <cell r="BD465">
            <v>-21.597250000000031</v>
          </cell>
          <cell r="BE465">
            <v>-38.499610000000757</v>
          </cell>
          <cell r="BF465">
            <v>-1.4769000000000005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-25.244149999999991</v>
          </cell>
          <cell r="BO465">
            <v>0</v>
          </cell>
          <cell r="BP465">
            <v>-8.4000000000000909</v>
          </cell>
          <cell r="BQ465">
            <v>-3.3785599999999931</v>
          </cell>
          <cell r="BR465">
            <v>-70.555130000002464</v>
          </cell>
          <cell r="BS465">
            <v>-9.2898000000000138</v>
          </cell>
          <cell r="BT465">
            <v>-6.5766499999999724</v>
          </cell>
          <cell r="BU465">
            <v>0</v>
          </cell>
          <cell r="BV465">
            <v>0</v>
          </cell>
          <cell r="BW465">
            <v>-1.0507800000000316</v>
          </cell>
          <cell r="BX465">
            <v>-6.2029999999992924E-2</v>
          </cell>
          <cell r="BY465">
            <v>-2.6488000000001648</v>
          </cell>
          <cell r="BZ465">
            <v>-0.49290000000019063</v>
          </cell>
          <cell r="CA465">
            <v>-17.393570000000068</v>
          </cell>
          <cell r="CB465">
            <v>-4.1999000000000706</v>
          </cell>
          <cell r="CC465">
            <v>-13.192900000000009</v>
          </cell>
          <cell r="CD465">
            <v>-15.647799999999961</v>
          </cell>
          <cell r="CE465">
            <v>-159.76501999999891</v>
          </cell>
          <cell r="CF465">
            <v>-36.1875</v>
          </cell>
          <cell r="CG465">
            <v>-18.524399999999787</v>
          </cell>
          <cell r="CH465">
            <v>-4.0456399999999348</v>
          </cell>
          <cell r="CI465">
            <v>0</v>
          </cell>
          <cell r="CJ465">
            <v>-1.2062199999999734</v>
          </cell>
          <cell r="CK465">
            <v>-4.1865300000000616</v>
          </cell>
          <cell r="CL465">
            <v>-14.238299999999981</v>
          </cell>
          <cell r="CM465">
            <v>-6.612400000000207</v>
          </cell>
          <cell r="CN465">
            <v>-6.5314300000000003</v>
          </cell>
          <cell r="CO465">
            <v>-8.3998999999998887</v>
          </cell>
          <cell r="CP465">
            <v>-29.958899999999858</v>
          </cell>
          <cell r="CQ465">
            <v>-29.873799999999846</v>
          </cell>
          <cell r="CR465">
            <v>-2.8635000000031141</v>
          </cell>
          <cell r="CS465">
            <v>-0.88850000000002183</v>
          </cell>
          <cell r="CT465">
            <v>-0.33789999999999054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-0.48070000000006985</v>
          </cell>
          <cell r="CZ465">
            <v>0</v>
          </cell>
          <cell r="DA465">
            <v>-3.5899999999969623E-2</v>
          </cell>
          <cell r="DB465">
            <v>0</v>
          </cell>
          <cell r="DC465">
            <v>-0.60480000000006839</v>
          </cell>
          <cell r="DD465">
            <v>-0.51569999999992433</v>
          </cell>
          <cell r="DE465">
            <v>-3.7263999999959196</v>
          </cell>
          <cell r="DF465">
            <v>0</v>
          </cell>
          <cell r="DG465">
            <v>-0.3146999999999025</v>
          </cell>
          <cell r="DH465">
            <v>-0.76279999999997017</v>
          </cell>
          <cell r="DI465">
            <v>0</v>
          </cell>
          <cell r="DJ465">
            <v>-1.0800000000017462E-2</v>
          </cell>
          <cell r="DK465">
            <v>0</v>
          </cell>
          <cell r="DL465">
            <v>-0.86920000000009168</v>
          </cell>
          <cell r="DM465">
            <v>0</v>
          </cell>
          <cell r="DN465">
            <v>-0.26199999999994361</v>
          </cell>
          <cell r="DO465">
            <v>-0.76980000000003201</v>
          </cell>
          <cell r="DP465">
            <v>-0.73710000000028231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9">
          <cell r="F469">
            <v>-207.64960000000428</v>
          </cell>
          <cell r="G469">
            <v>-381.81699999998091</v>
          </cell>
          <cell r="H469">
            <v>-386.44982999998319</v>
          </cell>
          <cell r="I469">
            <v>-383.88714000000618</v>
          </cell>
          <cell r="J469">
            <v>-1000.478000000061</v>
          </cell>
          <cell r="K469">
            <v>-1052.3543999999529</v>
          </cell>
          <cell r="L469">
            <v>-149.14919999999984</v>
          </cell>
          <cell r="M469">
            <v>-304.69330000001355</v>
          </cell>
          <cell r="N469">
            <v>-230.01500000001397</v>
          </cell>
          <cell r="O469">
            <v>-219.64500999999291</v>
          </cell>
          <cell r="P469">
            <v>-173.5105999999796</v>
          </cell>
          <cell r="Q469">
            <v>-527.60420999999042</v>
          </cell>
          <cell r="R469">
            <v>-5409.5221699997783</v>
          </cell>
          <cell r="S469">
            <v>-1541.5653900000616</v>
          </cell>
          <cell r="T469">
            <v>-1012.5274999999674</v>
          </cell>
          <cell r="U469">
            <v>-922.56433000002289</v>
          </cell>
          <cell r="V469">
            <v>-731.22178000007989</v>
          </cell>
          <cell r="W469">
            <v>-1191.1979999999749</v>
          </cell>
          <cell r="X469">
            <v>-1088.2370000000228</v>
          </cell>
          <cell r="Y469">
            <v>-624.8116699999955</v>
          </cell>
          <cell r="Z469">
            <v>3979.928979999997</v>
          </cell>
          <cell r="AA469">
            <v>-277.16968000004999</v>
          </cell>
          <cell r="AB469">
            <v>-447.44743000000017</v>
          </cell>
          <cell r="AC469">
            <v>-1118.7909999999683</v>
          </cell>
          <cell r="AD469">
            <v>-433.91737000003923</v>
          </cell>
          <cell r="AE469">
            <v>-11459.953879999463</v>
          </cell>
          <cell r="AF469">
            <v>-1201.5628499999875</v>
          </cell>
          <cell r="AG469">
            <v>-970.14194000000134</v>
          </cell>
          <cell r="AH469">
            <v>-1646.7689999999711</v>
          </cell>
          <cell r="AI469">
            <v>-889.35583000001498</v>
          </cell>
          <cell r="AJ469">
            <v>-1409.0470000000205</v>
          </cell>
          <cell r="AK469">
            <v>-756.06599999993341</v>
          </cell>
          <cell r="AL469">
            <v>-415.66219999999157</v>
          </cell>
          <cell r="AM469">
            <v>-610.30840000000899</v>
          </cell>
          <cell r="AN469">
            <v>-698.83064000000013</v>
          </cell>
          <cell r="AO469">
            <v>-943.58150000002934</v>
          </cell>
          <cell r="AP469">
            <v>-648.54910000000382</v>
          </cell>
          <cell r="AQ469">
            <v>-1270.0794199999655</v>
          </cell>
          <cell r="AR469">
            <v>-11283.308429998346</v>
          </cell>
          <cell r="AS469">
            <v>-681.37174000000232</v>
          </cell>
          <cell r="AT469">
            <v>-714.82284999996773</v>
          </cell>
          <cell r="AU469">
            <v>-1007.2506099999882</v>
          </cell>
          <cell r="AV469">
            <v>-750.91840000002412</v>
          </cell>
          <cell r="AW469">
            <v>-1162.0139999999665</v>
          </cell>
          <cell r="AX469">
            <v>-1618.4557599999825</v>
          </cell>
          <cell r="AY469">
            <v>-998.83300000004238</v>
          </cell>
          <cell r="AZ469">
            <v>-739.5515000000014</v>
          </cell>
          <cell r="BA469">
            <v>-655.67210000002524</v>
          </cell>
          <cell r="BB469">
            <v>-806.06176000001142</v>
          </cell>
          <cell r="BC469">
            <v>-569.00965999998152</v>
          </cell>
          <cell r="BD469">
            <v>-1579.3470499999821</v>
          </cell>
          <cell r="BE469">
            <v>-11675.631659999955</v>
          </cell>
          <cell r="BF469">
            <v>-570.68789999996079</v>
          </cell>
          <cell r="BG469">
            <v>-982.58499999999185</v>
          </cell>
          <cell r="BH469">
            <v>-1094.3724999999977</v>
          </cell>
          <cell r="BI469">
            <v>-692.90360000007786</v>
          </cell>
          <cell r="BJ469">
            <v>-1122.5380000000587</v>
          </cell>
          <cell r="BK469">
            <v>-1497.929999999993</v>
          </cell>
          <cell r="BL469">
            <v>-881.66126000002259</v>
          </cell>
          <cell r="BM469">
            <v>-850.14100000006147</v>
          </cell>
          <cell r="BN469">
            <v>-1063.1091600000509</v>
          </cell>
          <cell r="BO469">
            <v>-705.58869999996386</v>
          </cell>
          <cell r="BP469">
            <v>-681.24459999991814</v>
          </cell>
          <cell r="BQ469">
            <v>-1532.8699400000041</v>
          </cell>
          <cell r="BR469">
            <v>-3856.7393100000918</v>
          </cell>
          <cell r="BS469">
            <v>-1454.645220000064</v>
          </cell>
          <cell r="BT469">
            <v>-1048.42472000001</v>
          </cell>
          <cell r="BU469">
            <v>-1900.336810000008</v>
          </cell>
          <cell r="BV469">
            <v>-1005.1358700000565</v>
          </cell>
          <cell r="BW469">
            <v>-1726.7407799998764</v>
          </cell>
          <cell r="BX469">
            <v>-1885.2810300000128</v>
          </cell>
          <cell r="BY469">
            <v>13536.855199999933</v>
          </cell>
          <cell r="BZ469">
            <v>-1556.5813000000198</v>
          </cell>
          <cell r="CA469">
            <v>-1343.4690900000278</v>
          </cell>
          <cell r="CB469">
            <v>-1517.4766999999993</v>
          </cell>
          <cell r="CC469">
            <v>-1580.1981899999082</v>
          </cell>
          <cell r="CD469">
            <v>-2375.3048000001581</v>
          </cell>
          <cell r="CE469">
            <v>-17533.572460000403</v>
          </cell>
          <cell r="CF469">
            <v>-1890.6825000001118</v>
          </cell>
          <cell r="CG469">
            <v>-1385.5676499999827</v>
          </cell>
          <cell r="CH469">
            <v>-1650.8523900000146</v>
          </cell>
          <cell r="CI469">
            <v>-1012.4526999999653</v>
          </cell>
          <cell r="CJ469">
            <v>-1436.2872200000565</v>
          </cell>
          <cell r="CK469">
            <v>-1922.0775299999514</v>
          </cell>
          <cell r="CL469">
            <v>2567.9307000000263</v>
          </cell>
          <cell r="CM469">
            <v>-1890.027560000075</v>
          </cell>
          <cell r="CN469">
            <v>-1405.953809999919</v>
          </cell>
          <cell r="CO469">
            <v>-1705.2111299999524</v>
          </cell>
          <cell r="CP469">
            <v>-1631.7807699998957</v>
          </cell>
          <cell r="CQ469">
            <v>-4170.6098999999231</v>
          </cell>
          <cell r="CR469">
            <v>-342.46743000112474</v>
          </cell>
          <cell r="CS469">
            <v>-33.618800000054762</v>
          </cell>
          <cell r="CT469">
            <v>-16.988599999982398</v>
          </cell>
          <cell r="CU469">
            <v>-29.141310000035446</v>
          </cell>
          <cell r="CV469">
            <v>-15.111599999945611</v>
          </cell>
          <cell r="CW469">
            <v>-21.516999999992549</v>
          </cell>
          <cell r="CX469">
            <v>-34.025299999979325</v>
          </cell>
          <cell r="CY469">
            <v>-36.039299999945797</v>
          </cell>
          <cell r="CZ469">
            <v>-43.103899999987334</v>
          </cell>
          <cell r="DA469">
            <v>-19.920900000084657</v>
          </cell>
          <cell r="DB469">
            <v>-26.057960000005551</v>
          </cell>
          <cell r="DC469">
            <v>-29.225059999909718</v>
          </cell>
          <cell r="DD469">
            <v>-37.717700000037439</v>
          </cell>
          <cell r="DE469">
            <v>-558.46940000168979</v>
          </cell>
          <cell r="DF469">
            <v>-44.533800000092015</v>
          </cell>
          <cell r="DG469">
            <v>-30.524600000004284</v>
          </cell>
          <cell r="DH469">
            <v>-39.500040000129957</v>
          </cell>
          <cell r="DI469">
            <v>-37.148000000102911</v>
          </cell>
          <cell r="DJ469">
            <v>-51.655799999949522</v>
          </cell>
          <cell r="DK469">
            <v>-55.574000000022352</v>
          </cell>
          <cell r="DL469">
            <v>-43.304900000104681</v>
          </cell>
          <cell r="DM469">
            <v>-72.308399999979883</v>
          </cell>
          <cell r="DN469">
            <v>-52.112259999965318</v>
          </cell>
          <cell r="DO469">
            <v>-43.368599999928847</v>
          </cell>
          <cell r="DP469">
            <v>-47.192699999897741</v>
          </cell>
          <cell r="DQ469">
            <v>-41.246299999998882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9811.3333999998868</v>
          </cell>
          <cell r="G471">
            <v>11231.726000000024</v>
          </cell>
          <cell r="H471">
            <v>17076.96616999968</v>
          </cell>
          <cell r="I471">
            <v>19786.402859999798</v>
          </cell>
          <cell r="J471">
            <v>22348.225999999791</v>
          </cell>
          <cell r="K471">
            <v>23752.995599999558</v>
          </cell>
          <cell r="L471">
            <v>22302.848799999803</v>
          </cell>
          <cell r="M471">
            <v>22183.853700000094</v>
          </cell>
          <cell r="N471">
            <v>19593.385000000009</v>
          </cell>
          <cell r="O471">
            <v>15851.68498999998</v>
          </cell>
          <cell r="P471">
            <v>10651.209400000051</v>
          </cell>
          <cell r="Q471">
            <v>7823.3307900002692</v>
          </cell>
          <cell r="R471">
            <v>200585.92982999608</v>
          </cell>
          <cell r="S471">
            <v>8427.3526099999435</v>
          </cell>
          <cell r="T471">
            <v>10144.492499999935</v>
          </cell>
          <cell r="U471">
            <v>16453.524669999722</v>
          </cell>
          <cell r="V471">
            <v>19338.238219999708</v>
          </cell>
          <cell r="W471">
            <v>22040.728999999817</v>
          </cell>
          <cell r="X471">
            <v>23593.123000000138</v>
          </cell>
          <cell r="Y471">
            <v>21714.935329999775</v>
          </cell>
          <cell r="Z471">
            <v>26355.945980000077</v>
          </cell>
          <cell r="AA471">
            <v>19447.08031999995</v>
          </cell>
          <cell r="AB471">
            <v>15543.468569999794</v>
          </cell>
          <cell r="AC471">
            <v>9651.7790000000969</v>
          </cell>
          <cell r="AD471">
            <v>7875.2606299996842</v>
          </cell>
          <cell r="AE471">
            <v>193505.5351199992</v>
          </cell>
          <cell r="AF471">
            <v>8717.4761500000022</v>
          </cell>
          <cell r="AG471">
            <v>10131.102059999947</v>
          </cell>
          <cell r="AH471">
            <v>15642.48900000006</v>
          </cell>
          <cell r="AI471">
            <v>19079.754170000553</v>
          </cell>
          <cell r="AJ471">
            <v>21706.692000000272</v>
          </cell>
          <cell r="AK471">
            <v>23801.784000000451</v>
          </cell>
          <cell r="AL471">
            <v>21812.422799999826</v>
          </cell>
          <cell r="AM471">
            <v>21653.922600000165</v>
          </cell>
          <cell r="AN471">
            <v>18926.8393600001</v>
          </cell>
          <cell r="AO471">
            <v>14967.385500000324</v>
          </cell>
          <cell r="AP471">
            <v>10068.170900000026</v>
          </cell>
          <cell r="AQ471">
            <v>6997.4965800000355</v>
          </cell>
          <cell r="AR471">
            <v>192657.27357000113</v>
          </cell>
          <cell r="AS471">
            <v>9188.0982599996496</v>
          </cell>
          <cell r="AT471">
            <v>10330.84114999976</v>
          </cell>
          <cell r="AU471">
            <v>16195.486389999976</v>
          </cell>
          <cell r="AV471">
            <v>19118.351599999936</v>
          </cell>
          <cell r="AW471">
            <v>21838.157000000123</v>
          </cell>
          <cell r="AX471">
            <v>22816.664239999838</v>
          </cell>
          <cell r="AY471">
            <v>21118.024000000209</v>
          </cell>
          <cell r="AZ471">
            <v>21413.296499999706</v>
          </cell>
          <cell r="BA471">
            <v>18871.897900000215</v>
          </cell>
          <cell r="BB471">
            <v>15025.421240000054</v>
          </cell>
          <cell r="BC471">
            <v>10094.160339999944</v>
          </cell>
          <cell r="BD471">
            <v>6646.8749500003178</v>
          </cell>
          <cell r="BE471">
            <v>191637.76634000614</v>
          </cell>
          <cell r="BF471">
            <v>9249.4301000002306</v>
          </cell>
          <cell r="BG471">
            <v>10400.37900000019</v>
          </cell>
          <cell r="BH471">
            <v>16022.370499999961</v>
          </cell>
          <cell r="BI471">
            <v>19077.036399999866</v>
          </cell>
          <cell r="BJ471">
            <v>21762.716000000015</v>
          </cell>
          <cell r="BK471">
            <v>22814.969999999739</v>
          </cell>
          <cell r="BL471">
            <v>21124.64973999979</v>
          </cell>
          <cell r="BM471">
            <v>21191.943999999668</v>
          </cell>
          <cell r="BN471">
            <v>18366.810839999933</v>
          </cell>
          <cell r="BO471">
            <v>15046.720299999928</v>
          </cell>
          <cell r="BP471">
            <v>9928.5554000001866</v>
          </cell>
          <cell r="BQ471">
            <v>6652.184060000116</v>
          </cell>
          <cell r="BR471">
            <v>198049.67968999967</v>
          </cell>
          <cell r="BS471">
            <v>8316.3687799996696</v>
          </cell>
          <cell r="BT471">
            <v>9887.0872800000943</v>
          </cell>
          <cell r="BU471">
            <v>15130.908189999871</v>
          </cell>
          <cell r="BV471">
            <v>18665.924129999941</v>
          </cell>
          <cell r="BW471">
            <v>21043.999220000114</v>
          </cell>
          <cell r="BX471">
            <v>22306.08897000039</v>
          </cell>
          <cell r="BY471">
            <v>35433.147200000007</v>
          </cell>
          <cell r="BZ471">
            <v>20375.329700000118</v>
          </cell>
          <cell r="CA471">
            <v>17989.280909999972</v>
          </cell>
          <cell r="CB471">
            <v>14156.092300000135</v>
          </cell>
          <cell r="CC471">
            <v>8976.5618099998683</v>
          </cell>
          <cell r="CD471">
            <v>5768.8911999999546</v>
          </cell>
          <cell r="CE471">
            <v>183363.28153999895</v>
          </cell>
          <cell r="CF471">
            <v>7831.4754999997094</v>
          </cell>
          <cell r="CG471">
            <v>9495.2883500000462</v>
          </cell>
          <cell r="CH471">
            <v>15295.26661000005</v>
          </cell>
          <cell r="CI471">
            <v>18560.237300000153</v>
          </cell>
          <cell r="CJ471">
            <v>21220.620779999997</v>
          </cell>
          <cell r="CK471">
            <v>22148.362469999585</v>
          </cell>
          <cell r="CL471">
            <v>24354.668700000271</v>
          </cell>
          <cell r="CM471">
            <v>19932.236439999891</v>
          </cell>
          <cell r="CN471">
            <v>17830.13618999999</v>
          </cell>
          <cell r="CO471">
            <v>13889.927870000014</v>
          </cell>
          <cell r="CP471">
            <v>8872.2092300001532</v>
          </cell>
          <cell r="CQ471">
            <v>3932.8521000002511</v>
          </cell>
          <cell r="CR471">
            <v>199549.90856999904</v>
          </cell>
          <cell r="CS471">
            <v>9639.9311999999918</v>
          </cell>
          <cell r="CT471">
            <v>10809.463400000241</v>
          </cell>
          <cell r="CU471">
            <v>16832.192689999938</v>
          </cell>
          <cell r="CV471">
            <v>19459.718400000129</v>
          </cell>
          <cell r="CW471">
            <v>22522.085999999894</v>
          </cell>
          <cell r="CX471">
            <v>23916.054700000212</v>
          </cell>
          <cell r="CY471">
            <v>21641.795700000133</v>
          </cell>
          <cell r="CZ471">
            <v>21670.0401000001</v>
          </cell>
          <cell r="DA471">
            <v>19120.079099999741</v>
          </cell>
          <cell r="DB471">
            <v>15491.085039999802</v>
          </cell>
          <cell r="DC471">
            <v>10422.234940000111</v>
          </cell>
          <cell r="DD471">
            <v>8025.2272999999113</v>
          </cell>
          <cell r="DE471">
            <v>198719.21759999916</v>
          </cell>
          <cell r="DF471">
            <v>9580.6561999998521</v>
          </cell>
          <cell r="DG471">
            <v>11126.471399999922</v>
          </cell>
          <cell r="DH471">
            <v>16737.513959999895</v>
          </cell>
          <cell r="DI471">
            <v>19340.331999999937</v>
          </cell>
          <cell r="DJ471">
            <v>22379.324200000148</v>
          </cell>
          <cell r="DK471">
            <v>23774.74599999981</v>
          </cell>
          <cell r="DL471">
            <v>21526.154099999927</v>
          </cell>
          <cell r="DM471">
            <v>21532.211600000039</v>
          </cell>
          <cell r="DN471">
            <v>18992.127739999909</v>
          </cell>
          <cell r="DO471">
            <v>15396.243400000269</v>
          </cell>
          <cell r="DP471">
            <v>10352.007299999939</v>
          </cell>
          <cell r="DQ471">
            <v>7981.4296999999788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-324.18437899999844</v>
          </cell>
          <cell r="G475">
            <v>-399.80163199999515</v>
          </cell>
          <cell r="H475">
            <v>-342.37485600000218</v>
          </cell>
          <cell r="I475">
            <v>-395.46546599999419</v>
          </cell>
          <cell r="J475">
            <v>-604.9716849999968</v>
          </cell>
          <cell r="K475">
            <v>-728.5932829999947</v>
          </cell>
          <cell r="L475">
            <v>-530.5284779999929</v>
          </cell>
          <cell r="M475">
            <v>-588.81673900000169</v>
          </cell>
          <cell r="N475">
            <v>-432.50336399998923</v>
          </cell>
          <cell r="O475">
            <v>-203.14775600000576</v>
          </cell>
          <cell r="P475">
            <v>-527.05109999999695</v>
          </cell>
          <cell r="Q475">
            <v>-245.43045499999425</v>
          </cell>
          <cell r="R475">
            <v>-5444.7045560000697</v>
          </cell>
          <cell r="S475">
            <v>-204.14142400000128</v>
          </cell>
          <cell r="T475">
            <v>-520.94560800000181</v>
          </cell>
          <cell r="U475">
            <v>-253.0341999999946</v>
          </cell>
          <cell r="V475">
            <v>-414.56546600000001</v>
          </cell>
          <cell r="W475">
            <v>-574.07264800000121</v>
          </cell>
          <cell r="X475">
            <v>-595.40561300000991</v>
          </cell>
          <cell r="Y475">
            <v>-594.92803199999616</v>
          </cell>
          <cell r="Z475">
            <v>-538.90510900001391</v>
          </cell>
          <cell r="AA475">
            <v>-561.80492200001027</v>
          </cell>
          <cell r="AB475">
            <v>-266.04693899999984</v>
          </cell>
          <cell r="AC475">
            <v>-354.95005899999524</v>
          </cell>
          <cell r="AD475">
            <v>-565.90453600000183</v>
          </cell>
          <cell r="AE475">
            <v>-5248.0432399999117</v>
          </cell>
          <cell r="AF475">
            <v>-165.81931700000132</v>
          </cell>
          <cell r="AG475">
            <v>-498.41346899999917</v>
          </cell>
          <cell r="AH475">
            <v>-185.04097500000353</v>
          </cell>
          <cell r="AI475">
            <v>-672.26818699999421</v>
          </cell>
          <cell r="AJ475">
            <v>-587.15022199999657</v>
          </cell>
          <cell r="AK475">
            <v>-932.19907399997464</v>
          </cell>
          <cell r="AL475">
            <v>-531.30699800000002</v>
          </cell>
          <cell r="AM475">
            <v>-550.64571900002193</v>
          </cell>
          <cell r="AN475">
            <v>-506.80749199999264</v>
          </cell>
          <cell r="AO475">
            <v>-179.39527399999497</v>
          </cell>
          <cell r="AP475">
            <v>-335.07549100001052</v>
          </cell>
          <cell r="AQ475">
            <v>-103.92102199999499</v>
          </cell>
          <cell r="AR475">
            <v>-5923.5528890000423</v>
          </cell>
          <cell r="AS475">
            <v>-441.62048300000606</v>
          </cell>
          <cell r="AT475">
            <v>-430.87718599999789</v>
          </cell>
          <cell r="AU475">
            <v>-319.86204800000269</v>
          </cell>
          <cell r="AV475">
            <v>-481.85529799998039</v>
          </cell>
          <cell r="AW475">
            <v>-724.7220520000119</v>
          </cell>
          <cell r="AX475">
            <v>-884.35955900000408</v>
          </cell>
          <cell r="AY475">
            <v>-675.22788500000024</v>
          </cell>
          <cell r="AZ475">
            <v>-529.75462300000072</v>
          </cell>
          <cell r="BA475">
            <v>-508.03480100000161</v>
          </cell>
          <cell r="BB475">
            <v>-311.019524000003</v>
          </cell>
          <cell r="BC475">
            <v>-313.46733600000152</v>
          </cell>
          <cell r="BD475">
            <v>-302.75209399999585</v>
          </cell>
          <cell r="BE475">
            <v>-5846.473777999985</v>
          </cell>
          <cell r="BF475">
            <v>-441.73890099998971</v>
          </cell>
          <cell r="BG475">
            <v>-394.86093899999833</v>
          </cell>
          <cell r="BH475">
            <v>-154.15860799999791</v>
          </cell>
          <cell r="BI475">
            <v>-477.49579200000153</v>
          </cell>
          <cell r="BJ475">
            <v>-621.35943199999747</v>
          </cell>
          <cell r="BK475">
            <v>-899.97866700001759</v>
          </cell>
          <cell r="BL475">
            <v>-352.84316100001161</v>
          </cell>
          <cell r="BM475">
            <v>-747.65292000000773</v>
          </cell>
          <cell r="BN475">
            <v>-540.94512200000463</v>
          </cell>
          <cell r="BO475">
            <v>-402.9782769999947</v>
          </cell>
          <cell r="BP475">
            <v>-451.01125600000523</v>
          </cell>
          <cell r="BQ475">
            <v>-361.45070299999497</v>
          </cell>
          <cell r="BR475">
            <v>-6141.4835329999914</v>
          </cell>
          <cell r="BS475">
            <v>-336.89245300000766</v>
          </cell>
          <cell r="BT475">
            <v>-436.13957900000241</v>
          </cell>
          <cell r="BU475">
            <v>-394.90845100000297</v>
          </cell>
          <cell r="BV475">
            <v>-406.74028699999326</v>
          </cell>
          <cell r="BW475">
            <v>-577.71220099998754</v>
          </cell>
          <cell r="BX475">
            <v>-882.88626899998053</v>
          </cell>
          <cell r="BY475">
            <v>-877.76632500000414</v>
          </cell>
          <cell r="BZ475">
            <v>-607.31461699999636</v>
          </cell>
          <cell r="CA475">
            <v>-670.31394700000237</v>
          </cell>
          <cell r="CB475">
            <v>-528.72157500000321</v>
          </cell>
          <cell r="CC475">
            <v>-235.81880900000397</v>
          </cell>
          <cell r="CD475">
            <v>-186.26901999999245</v>
          </cell>
          <cell r="CE475">
            <v>-5300.9229209998157</v>
          </cell>
          <cell r="CF475">
            <v>-125.5878649999795</v>
          </cell>
          <cell r="CG475">
            <v>-446.81451000000379</v>
          </cell>
          <cell r="CH475">
            <v>-496.22308899999916</v>
          </cell>
          <cell r="CI475">
            <v>-550.99230799998622</v>
          </cell>
          <cell r="CJ475">
            <v>-650.35662700000103</v>
          </cell>
          <cell r="CK475">
            <v>-957.27096899999015</v>
          </cell>
          <cell r="CL475">
            <v>-360.84563799999887</v>
          </cell>
          <cell r="CM475">
            <v>-543.71246299998893</v>
          </cell>
          <cell r="CN475">
            <v>-606.6457170000067</v>
          </cell>
          <cell r="CO475">
            <v>-474.62395399999514</v>
          </cell>
          <cell r="CP475">
            <v>-87.849780999997165</v>
          </cell>
          <cell r="CQ475">
            <v>0</v>
          </cell>
          <cell r="CR475">
            <v>-23.570553999976255</v>
          </cell>
          <cell r="CS475">
            <v>0</v>
          </cell>
          <cell r="CT475">
            <v>-0.64892800000234274</v>
          </cell>
          <cell r="CU475">
            <v>-3.5595669999966049</v>
          </cell>
          <cell r="CV475">
            <v>-5.0498089999891818</v>
          </cell>
          <cell r="CW475">
            <v>-5.50122000000556</v>
          </cell>
          <cell r="CX475">
            <v>-3.4547079999902053</v>
          </cell>
          <cell r="CY475">
            <v>-0.50024400000984315</v>
          </cell>
          <cell r="CZ475">
            <v>-1.3577880000084406</v>
          </cell>
          <cell r="DA475">
            <v>-1.8912340000097174</v>
          </cell>
          <cell r="DB475">
            <v>-1.607056000008015</v>
          </cell>
          <cell r="DC475">
            <v>0</v>
          </cell>
          <cell r="DD475">
            <v>0</v>
          </cell>
          <cell r="DE475">
            <v>-9.7137509998865426</v>
          </cell>
          <cell r="DF475">
            <v>0</v>
          </cell>
          <cell r="DG475">
            <v>0</v>
          </cell>
          <cell r="DH475">
            <v>-1.5758669999995618</v>
          </cell>
          <cell r="DI475">
            <v>-5.7920569999987492</v>
          </cell>
          <cell r="DJ475">
            <v>-1.8737810000020545</v>
          </cell>
          <cell r="DK475">
            <v>-0.47204599999531638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-295.29993100000138</v>
          </cell>
          <cell r="G476">
            <v>-263.97860799999762</v>
          </cell>
          <cell r="H476">
            <v>-207.64872099999775</v>
          </cell>
          <cell r="I476">
            <v>-166.39082799999596</v>
          </cell>
          <cell r="J476">
            <v>-21.20296099999905</v>
          </cell>
          <cell r="K476">
            <v>-243.73300400000153</v>
          </cell>
          <cell r="L476">
            <v>-443.91714900000079</v>
          </cell>
          <cell r="M476">
            <v>-353.13324499999726</v>
          </cell>
          <cell r="N476">
            <v>-314.25507199999993</v>
          </cell>
          <cell r="O476">
            <v>-83.351569999998901</v>
          </cell>
          <cell r="P476">
            <v>-243.41957399999956</v>
          </cell>
          <cell r="Q476">
            <v>-295.27512500000012</v>
          </cell>
          <cell r="R476">
            <v>-1304.9394550000434</v>
          </cell>
          <cell r="S476">
            <v>-261.17837699999654</v>
          </cell>
          <cell r="T476">
            <v>-96.98686699999962</v>
          </cell>
          <cell r="U476">
            <v>-226.24405300000217</v>
          </cell>
          <cell r="V476">
            <v>-143.68147199999657</v>
          </cell>
          <cell r="W476">
            <v>-23.075725999999122</v>
          </cell>
          <cell r="X476">
            <v>-18.11478000000352</v>
          </cell>
          <cell r="Y476">
            <v>-163.50852999999915</v>
          </cell>
          <cell r="Z476">
            <v>-66.815951000004134</v>
          </cell>
          <cell r="AA476">
            <v>-74.870481999998447</v>
          </cell>
          <cell r="AB476">
            <v>0</v>
          </cell>
          <cell r="AC476">
            <v>-148.13777200000186</v>
          </cell>
          <cell r="AD476">
            <v>-82.325444999994943</v>
          </cell>
          <cell r="AE476">
            <v>-1161.5870559999603</v>
          </cell>
          <cell r="AF476">
            <v>-107.12766800000099</v>
          </cell>
          <cell r="AG476">
            <v>-79.774425999996311</v>
          </cell>
          <cell r="AH476">
            <v>-96.639108000003034</v>
          </cell>
          <cell r="AI476">
            <v>-111.18444699999964</v>
          </cell>
          <cell r="AJ476">
            <v>-30.40674399999989</v>
          </cell>
          <cell r="AK476">
            <v>-88.01254599999811</v>
          </cell>
          <cell r="AL476">
            <v>-91.522334000001138</v>
          </cell>
          <cell r="AM476">
            <v>-41.036199000001943</v>
          </cell>
          <cell r="AN476">
            <v>-121.21229400000448</v>
          </cell>
          <cell r="AO476">
            <v>-127.12985599999956</v>
          </cell>
          <cell r="AP476">
            <v>-177.30637099999876</v>
          </cell>
          <cell r="AQ476">
            <v>-90.235063000000082</v>
          </cell>
          <cell r="AR476">
            <v>-729.45100300002377</v>
          </cell>
          <cell r="AS476">
            <v>-35.786801000002015</v>
          </cell>
          <cell r="AT476">
            <v>-47.659364999999525</v>
          </cell>
          <cell r="AU476">
            <v>-58.812769000003755</v>
          </cell>
          <cell r="AV476">
            <v>-17.223982000003161</v>
          </cell>
          <cell r="AW476">
            <v>0</v>
          </cell>
          <cell r="AX476">
            <v>-109.61237799999799</v>
          </cell>
          <cell r="AY476">
            <v>-60.603698999999324</v>
          </cell>
          <cell r="AZ476">
            <v>-17.881320000000414</v>
          </cell>
          <cell r="BA476">
            <v>-21.789902000004076</v>
          </cell>
          <cell r="BB476">
            <v>-100.13195099999575</v>
          </cell>
          <cell r="BC476">
            <v>-85.223000000005413</v>
          </cell>
          <cell r="BD476">
            <v>-174.7258359999978</v>
          </cell>
          <cell r="BE476">
            <v>-1017.388149000064</v>
          </cell>
          <cell r="BF476">
            <v>-100.02362300000095</v>
          </cell>
          <cell r="BG476">
            <v>-54.261677000002237</v>
          </cell>
          <cell r="BH476">
            <v>-16.457553999993252</v>
          </cell>
          <cell r="BI476">
            <v>-148.25952799999504</v>
          </cell>
          <cell r="BJ476">
            <v>-20.373593999998775</v>
          </cell>
          <cell r="BK476">
            <v>-123.80390199999965</v>
          </cell>
          <cell r="BL476">
            <v>-76.605538000003435</v>
          </cell>
          <cell r="BM476">
            <v>-13.786154000001261</v>
          </cell>
          <cell r="BN476">
            <v>-91.836465000000317</v>
          </cell>
          <cell r="BO476">
            <v>-171.70498999999836</v>
          </cell>
          <cell r="BP476">
            <v>-97.702691999998933</v>
          </cell>
          <cell r="BQ476">
            <v>-102.57243200000084</v>
          </cell>
          <cell r="BR476">
            <v>-1327.5523140000878</v>
          </cell>
          <cell r="BS476">
            <v>-128.86951299999782</v>
          </cell>
          <cell r="BT476">
            <v>-154.25034199999936</v>
          </cell>
          <cell r="BU476">
            <v>-88.701987000000372</v>
          </cell>
          <cell r="BV476">
            <v>-11.177214000003005</v>
          </cell>
          <cell r="BW476">
            <v>-96.375</v>
          </cell>
          <cell r="BX476">
            <v>-67.732113000005484</v>
          </cell>
          <cell r="BY476">
            <v>17.222889000004216</v>
          </cell>
          <cell r="BZ476">
            <v>-217.82055399999808</v>
          </cell>
          <cell r="CA476">
            <v>-195.4418549999973</v>
          </cell>
          <cell r="CB476">
            <v>-124.86895099999674</v>
          </cell>
          <cell r="CC476">
            <v>-170.35044600000401</v>
          </cell>
          <cell r="CD476">
            <v>-89.18722799999523</v>
          </cell>
          <cell r="CE476">
            <v>-1920.0178040000028</v>
          </cell>
          <cell r="CF476">
            <v>-136.58214299999963</v>
          </cell>
          <cell r="CG476">
            <v>-37.488744000002043</v>
          </cell>
          <cell r="CH476">
            <v>-80.394212999999581</v>
          </cell>
          <cell r="CI476">
            <v>-184.28925099999469</v>
          </cell>
          <cell r="CJ476">
            <v>0</v>
          </cell>
          <cell r="CK476">
            <v>-36.718307000002824</v>
          </cell>
          <cell r="CL476">
            <v>-398.14613200000167</v>
          </cell>
          <cell r="CM476">
            <v>-360.79698899999494</v>
          </cell>
          <cell r="CN476">
            <v>-89.060384999997041</v>
          </cell>
          <cell r="CO476">
            <v>-96.885523999997531</v>
          </cell>
          <cell r="CP476">
            <v>-340.71648099999584</v>
          </cell>
          <cell r="CQ476">
            <v>-158.93963499999518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-1.543762000001152</v>
          </cell>
          <cell r="H478">
            <v>-0.2116699999969569</v>
          </cell>
          <cell r="I478">
            <v>-10.225322000002052</v>
          </cell>
          <cell r="J478">
            <v>-17.29195400000026</v>
          </cell>
          <cell r="K478">
            <v>-24.299998000002233</v>
          </cell>
          <cell r="L478">
            <v>-1.0078730000022915</v>
          </cell>
          <cell r="M478">
            <v>-37.574236000000383</v>
          </cell>
          <cell r="N478">
            <v>-3.120824999998149</v>
          </cell>
          <cell r="O478">
            <v>-5.2737780000024941</v>
          </cell>
          <cell r="P478">
            <v>-11.359051999999792</v>
          </cell>
          <cell r="Q478">
            <v>0</v>
          </cell>
          <cell r="R478">
            <v>-67.029551000101492</v>
          </cell>
          <cell r="S478">
            <v>-19.400000000001455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-0.79832600000008824</v>
          </cell>
          <cell r="Y478">
            <v>-10.202555999996548</v>
          </cell>
          <cell r="Z478">
            <v>-15.794284999996307</v>
          </cell>
          <cell r="AA478">
            <v>-5</v>
          </cell>
          <cell r="AB478">
            <v>-8.7343839999994088</v>
          </cell>
          <cell r="AC478">
            <v>-7.1000000000058208</v>
          </cell>
          <cell r="AD478">
            <v>0</v>
          </cell>
          <cell r="AE478">
            <v>-145.90128400002141</v>
          </cell>
          <cell r="AF478">
            <v>-16.423561000003247</v>
          </cell>
          <cell r="AG478">
            <v>0</v>
          </cell>
          <cell r="AH478">
            <v>-6.3701270000019576</v>
          </cell>
          <cell r="AI478">
            <v>0</v>
          </cell>
          <cell r="AJ478">
            <v>-13.853767000000516</v>
          </cell>
          <cell r="AK478">
            <v>-15.982607000005373</v>
          </cell>
          <cell r="AL478">
            <v>-30.950359000002209</v>
          </cell>
          <cell r="AM478">
            <v>-27.725967999998829</v>
          </cell>
          <cell r="AN478">
            <v>-9.3772629999948549</v>
          </cell>
          <cell r="AO478">
            <v>-18.568912999999156</v>
          </cell>
          <cell r="AP478">
            <v>0</v>
          </cell>
          <cell r="AQ478">
            <v>-6.6487190000043483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-1957.9498699998949</v>
          </cell>
          <cell r="G479">
            <v>-1406.0856859999476</v>
          </cell>
          <cell r="H479">
            <v>-615.30751999997301</v>
          </cell>
          <cell r="I479">
            <v>-312.62381999997888</v>
          </cell>
          <cell r="J479">
            <v>-1165.305825999938</v>
          </cell>
          <cell r="K479">
            <v>-577.92985999991652</v>
          </cell>
          <cell r="L479">
            <v>-1967.4216860000743</v>
          </cell>
          <cell r="M479">
            <v>-1638.6184000000358</v>
          </cell>
          <cell r="N479">
            <v>-856.05360999994446</v>
          </cell>
          <cell r="O479">
            <v>-1084.7485700000543</v>
          </cell>
          <cell r="P479">
            <v>-1383.3804850000888</v>
          </cell>
          <cell r="Q479">
            <v>-1085.8972300000023</v>
          </cell>
          <cell r="R479">
            <v>-23525.108282000758</v>
          </cell>
          <cell r="S479">
            <v>-2609.87022599997</v>
          </cell>
          <cell r="T479">
            <v>-1431.5633239999879</v>
          </cell>
          <cell r="U479">
            <v>-1108.6503599998541</v>
          </cell>
          <cell r="V479">
            <v>-826.24867000005906</v>
          </cell>
          <cell r="W479">
            <v>-1146.5935600000666</v>
          </cell>
          <cell r="X479">
            <v>-1339.5391750000417</v>
          </cell>
          <cell r="Y479">
            <v>-4548.2086259999778</v>
          </cell>
          <cell r="Z479">
            <v>-3339.3177699999651</v>
          </cell>
          <cell r="AA479">
            <v>-1211.9963350000326</v>
          </cell>
          <cell r="AB479">
            <v>-1650.5909000000684</v>
          </cell>
          <cell r="AC479">
            <v>-2238.0104259999935</v>
          </cell>
          <cell r="AD479">
            <v>-2074.5189099999843</v>
          </cell>
          <cell r="AE479">
            <v>-25849.439093001187</v>
          </cell>
          <cell r="AF479">
            <v>-2778.4191149999388</v>
          </cell>
          <cell r="AG479">
            <v>-1431.7116000000387</v>
          </cell>
          <cell r="AH479">
            <v>-1079.5300900000148</v>
          </cell>
          <cell r="AI479">
            <v>-703.80361000006087</v>
          </cell>
          <cell r="AJ479">
            <v>-1252.3901450000703</v>
          </cell>
          <cell r="AK479">
            <v>-2158.9286110000685</v>
          </cell>
          <cell r="AL479">
            <v>-4147.6867799999891</v>
          </cell>
          <cell r="AM479">
            <v>-3631.0835110000335</v>
          </cell>
          <cell r="AN479">
            <v>-1441.9947899999097</v>
          </cell>
          <cell r="AO479">
            <v>-2619.746576000005</v>
          </cell>
          <cell r="AP479">
            <v>-2159.7694699999411</v>
          </cell>
          <cell r="AQ479">
            <v>-2444.3747950000688</v>
          </cell>
          <cell r="AR479">
            <v>-27249.617926000617</v>
          </cell>
          <cell r="AS479">
            <v>-2398.5682500000112</v>
          </cell>
          <cell r="AT479">
            <v>-1676.5444639999187</v>
          </cell>
          <cell r="AU479">
            <v>-1331.6456260000123</v>
          </cell>
          <cell r="AV479">
            <v>-940.63151999999536</v>
          </cell>
          <cell r="AW479">
            <v>-1322.8476300000912</v>
          </cell>
          <cell r="AX479">
            <v>-2565.1813900000416</v>
          </cell>
          <cell r="AY479">
            <v>-4811.7170700000133</v>
          </cell>
          <cell r="AZ479">
            <v>-3886.4361100000096</v>
          </cell>
          <cell r="BA479">
            <v>-1421.6241500000469</v>
          </cell>
          <cell r="BB479">
            <v>-2551.6624400001019</v>
          </cell>
          <cell r="BC479">
            <v>-2316.6111940001138</v>
          </cell>
          <cell r="BD479">
            <v>-2026.1480819999706</v>
          </cell>
          <cell r="BE479">
            <v>-27053.474608000368</v>
          </cell>
          <cell r="BF479">
            <v>-2500.3844099999405</v>
          </cell>
          <cell r="BG479">
            <v>-1692.0152559999842</v>
          </cell>
          <cell r="BH479">
            <v>-1818.486670000013</v>
          </cell>
          <cell r="BI479">
            <v>-1012.959600000002</v>
          </cell>
          <cell r="BJ479">
            <v>-1220.9424400001299</v>
          </cell>
          <cell r="BK479">
            <v>-2512.9347259999486</v>
          </cell>
          <cell r="BL479">
            <v>-3930.0710299999919</v>
          </cell>
          <cell r="BM479">
            <v>-3357.322405999992</v>
          </cell>
          <cell r="BN479">
            <v>-2357.3535400000401</v>
          </cell>
          <cell r="BO479">
            <v>-2321.0578039998654</v>
          </cell>
          <cell r="BP479">
            <v>-2315.8065559999086</v>
          </cell>
          <cell r="BQ479">
            <v>-2014.1401700000279</v>
          </cell>
          <cell r="BR479">
            <v>-30906.916353999637</v>
          </cell>
          <cell r="BS479">
            <v>-2858.2639900001232</v>
          </cell>
          <cell r="BT479">
            <v>-1717.2538049999857</v>
          </cell>
          <cell r="BU479">
            <v>-1932.2392840000102</v>
          </cell>
          <cell r="BV479">
            <v>-919.0692599999602</v>
          </cell>
          <cell r="BW479">
            <v>-1275.7526450000005</v>
          </cell>
          <cell r="BX479">
            <v>-1951.987044999958</v>
          </cell>
          <cell r="BY479">
            <v>-5132.7585549999494</v>
          </cell>
          <cell r="BZ479">
            <v>-4745.3169629999902</v>
          </cell>
          <cell r="CA479">
            <v>-2996.4774590000743</v>
          </cell>
          <cell r="CB479">
            <v>-2813.1682800000999</v>
          </cell>
          <cell r="CC479">
            <v>-2453.0963509998983</v>
          </cell>
          <cell r="CD479">
            <v>-2111.5327169999946</v>
          </cell>
          <cell r="CE479">
            <v>-33934.628180999309</v>
          </cell>
          <cell r="CF479">
            <v>-2643.9471000001067</v>
          </cell>
          <cell r="CG479">
            <v>-1839.7852100000018</v>
          </cell>
          <cell r="CH479">
            <v>-2091.2765300000319</v>
          </cell>
          <cell r="CI479">
            <v>-844.98473999998532</v>
          </cell>
          <cell r="CJ479">
            <v>-1769.2095299999928</v>
          </cell>
          <cell r="CK479">
            <v>-3317.9933400000446</v>
          </cell>
          <cell r="CL479">
            <v>-5784.4353749998845</v>
          </cell>
          <cell r="CM479">
            <v>-5167.4053199999034</v>
          </cell>
          <cell r="CN479">
            <v>-3751.4723360000644</v>
          </cell>
          <cell r="CO479">
            <v>-2169.9049700000323</v>
          </cell>
          <cell r="CP479">
            <v>-3357.8469000000041</v>
          </cell>
          <cell r="CQ479">
            <v>-1196.3668299999554</v>
          </cell>
          <cell r="CR479">
            <v>-337.41405899915844</v>
          </cell>
          <cell r="CS479">
            <v>-8.4916000000666827</v>
          </cell>
          <cell r="CT479">
            <v>-23.570333999930881</v>
          </cell>
          <cell r="CU479">
            <v>-26.004690000088885</v>
          </cell>
          <cell r="CV479">
            <v>-23.012537999893539</v>
          </cell>
          <cell r="CW479">
            <v>-38.992289999965578</v>
          </cell>
          <cell r="CX479">
            <v>-54.790652999887243</v>
          </cell>
          <cell r="CY479">
            <v>-28.277053999830969</v>
          </cell>
          <cell r="CZ479">
            <v>-40.93924400000833</v>
          </cell>
          <cell r="DA479">
            <v>-45.236415999941528</v>
          </cell>
          <cell r="DB479">
            <v>-31.606129999971017</v>
          </cell>
          <cell r="DC479">
            <v>-14.304109999909997</v>
          </cell>
          <cell r="DD479">
            <v>-2.1890000000130385</v>
          </cell>
          <cell r="DE479">
            <v>-209.56925600022078</v>
          </cell>
          <cell r="DF479">
            <v>-3.7192100000102073</v>
          </cell>
          <cell r="DG479">
            <v>-11.791410000063479</v>
          </cell>
          <cell r="DH479">
            <v>-21.687635999987833</v>
          </cell>
          <cell r="DI479">
            <v>-30.304550000000745</v>
          </cell>
          <cell r="DJ479">
            <v>-45.520345999859273</v>
          </cell>
          <cell r="DK479">
            <v>-36.125934000010602</v>
          </cell>
          <cell r="DL479">
            <v>-18.259149999939837</v>
          </cell>
          <cell r="DM479">
            <v>-7.308919999981299</v>
          </cell>
          <cell r="DN479">
            <v>-15.066500000073574</v>
          </cell>
          <cell r="DO479">
            <v>-15.607310000108555</v>
          </cell>
          <cell r="DP479">
            <v>-3.4625099998665974</v>
          </cell>
          <cell r="DQ479">
            <v>-0.71577999996952713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-3333.1611800000537</v>
          </cell>
          <cell r="G480">
            <v>-2009.4040449999738</v>
          </cell>
          <cell r="H480">
            <v>-1721.8345599999302</v>
          </cell>
          <cell r="I480">
            <v>-1583.6842900000047</v>
          </cell>
          <cell r="J480">
            <v>-1573.780150000006</v>
          </cell>
          <cell r="K480">
            <v>-3144.7778649999527</v>
          </cell>
          <cell r="L480">
            <v>-5140.7583939999458</v>
          </cell>
          <cell r="M480">
            <v>-4020.938599999994</v>
          </cell>
          <cell r="N480">
            <v>-1126.2964400000637</v>
          </cell>
          <cell r="O480">
            <v>-1418.5160550000146</v>
          </cell>
          <cell r="P480">
            <v>-2441.6369199999608</v>
          </cell>
          <cell r="Q480">
            <v>-2842.9931199999992</v>
          </cell>
          <cell r="R480">
            <v>-32355.117601000704</v>
          </cell>
          <cell r="S480">
            <v>-2571.0125000000698</v>
          </cell>
          <cell r="T480">
            <v>-3227.0796750000445</v>
          </cell>
          <cell r="U480">
            <v>-2018.2006499999552</v>
          </cell>
          <cell r="V480">
            <v>-1316.2301399999997</v>
          </cell>
          <cell r="W480">
            <v>-1597.7305900000501</v>
          </cell>
          <cell r="X480">
            <v>-2686.9857450000127</v>
          </cell>
          <cell r="Y480">
            <v>-6596.6706520000589</v>
          </cell>
          <cell r="Z480">
            <v>-3339.8399499999941</v>
          </cell>
          <cell r="AA480">
            <v>-1467.6355999999796</v>
          </cell>
          <cell r="AB480">
            <v>-1732.5983940000297</v>
          </cell>
          <cell r="AC480">
            <v>-3530.4236849999288</v>
          </cell>
          <cell r="AD480">
            <v>-2270.7100199999986</v>
          </cell>
          <cell r="AE480">
            <v>-27905.346849000081</v>
          </cell>
          <cell r="AF480">
            <v>-2094.5244199999142</v>
          </cell>
          <cell r="AG480">
            <v>-2245.616709999973</v>
          </cell>
          <cell r="AH480">
            <v>-2214.2063899999484</v>
          </cell>
          <cell r="AI480">
            <v>-1481.8204639999894</v>
          </cell>
          <cell r="AJ480">
            <v>-2081.1353100000415</v>
          </cell>
          <cell r="AK480">
            <v>-2213.2345699999714</v>
          </cell>
          <cell r="AL480">
            <v>-4335.4843499999843</v>
          </cell>
          <cell r="AM480">
            <v>-3750.9737999999779</v>
          </cell>
          <cell r="AN480">
            <v>-1662.303264999995</v>
          </cell>
          <cell r="AO480">
            <v>-1574.5962299999665</v>
          </cell>
          <cell r="AP480">
            <v>-2109.7626600000076</v>
          </cell>
          <cell r="AQ480">
            <v>-2141.6886800001375</v>
          </cell>
          <cell r="AR480">
            <v>-29775.898544999771</v>
          </cell>
          <cell r="AS480">
            <v>-2911.6061849999242</v>
          </cell>
          <cell r="AT480">
            <v>-2063.3024590000277</v>
          </cell>
          <cell r="AU480">
            <v>-2457.3333700000076</v>
          </cell>
          <cell r="AV480">
            <v>-1093.1932099999976</v>
          </cell>
          <cell r="AW480">
            <v>-1325.5682200000156</v>
          </cell>
          <cell r="AX480">
            <v>-2912.4834099999862</v>
          </cell>
          <cell r="AY480">
            <v>-5101.8033850000356</v>
          </cell>
          <cell r="AZ480">
            <v>-4497.677955000021</v>
          </cell>
          <cell r="BA480">
            <v>-1237.4594399999478</v>
          </cell>
          <cell r="BB480">
            <v>-1321.5757800000138</v>
          </cell>
          <cell r="BC480">
            <v>-2626.5702859999728</v>
          </cell>
          <cell r="BD480">
            <v>-2227.3248450000538</v>
          </cell>
          <cell r="BE480">
            <v>-30809.779010000639</v>
          </cell>
          <cell r="BF480">
            <v>-2860.5698209999828</v>
          </cell>
          <cell r="BG480">
            <v>-2204.1154160000151</v>
          </cell>
          <cell r="BH480">
            <v>-2183.4803700000048</v>
          </cell>
          <cell r="BI480">
            <v>-1222.9586940000299</v>
          </cell>
          <cell r="BJ480">
            <v>-1644.6193899999489</v>
          </cell>
          <cell r="BK480">
            <v>-3660.530953999958</v>
          </cell>
          <cell r="BL480">
            <v>-5177.9963299999945</v>
          </cell>
          <cell r="BM480">
            <v>-4578.3873999999487</v>
          </cell>
          <cell r="BN480">
            <v>-1188.229159999988</v>
          </cell>
          <cell r="BO480">
            <v>-1593.3086999999941</v>
          </cell>
          <cell r="BP480">
            <v>-2528.1766699999571</v>
          </cell>
          <cell r="BQ480">
            <v>-1967.4061049999436</v>
          </cell>
          <cell r="BR480">
            <v>-28940.036003000103</v>
          </cell>
          <cell r="BS480">
            <v>-1859.8203700000886</v>
          </cell>
          <cell r="BT480">
            <v>-1987.0355249999557</v>
          </cell>
          <cell r="BU480">
            <v>-2205.4549000000115</v>
          </cell>
          <cell r="BV480">
            <v>-1191.2059400000144</v>
          </cell>
          <cell r="BW480">
            <v>-1809.5075899999938</v>
          </cell>
          <cell r="BX480">
            <v>-2243.3030099999742</v>
          </cell>
          <cell r="BY480">
            <v>-4295.0722700000624</v>
          </cell>
          <cell r="BZ480">
            <v>-4324.627620000043</v>
          </cell>
          <cell r="CA480">
            <v>-1682.2987549999962</v>
          </cell>
          <cell r="CB480">
            <v>-2643.577071000007</v>
          </cell>
          <cell r="CC480">
            <v>-2918.3864560000366</v>
          </cell>
          <cell r="CD480">
            <v>-1779.7464959999779</v>
          </cell>
          <cell r="CE480">
            <v>-33003.572769000195</v>
          </cell>
          <cell r="CF480">
            <v>-1746.7056500000181</v>
          </cell>
          <cell r="CG480">
            <v>-3064.1072200000053</v>
          </cell>
          <cell r="CH480">
            <v>-2460.6970800000126</v>
          </cell>
          <cell r="CI480">
            <v>-2302.8866200000048</v>
          </cell>
          <cell r="CJ480">
            <v>-1987.4726199999568</v>
          </cell>
          <cell r="CK480">
            <v>-3471.3447840000154</v>
          </cell>
          <cell r="CL480">
            <v>-5342.3134399999399</v>
          </cell>
          <cell r="CM480">
            <v>-3524.1848250000039</v>
          </cell>
          <cell r="CN480">
            <v>-2568.6302800000412</v>
          </cell>
          <cell r="CO480">
            <v>-3140.1254059999483</v>
          </cell>
          <cell r="CP480">
            <v>-2637.3001700000605</v>
          </cell>
          <cell r="CQ480">
            <v>-757.80467400001362</v>
          </cell>
          <cell r="CR480">
            <v>-291.70990799926221</v>
          </cell>
          <cell r="CS480">
            <v>-10.434349999995902</v>
          </cell>
          <cell r="CT480">
            <v>-19.08482400001958</v>
          </cell>
          <cell r="CU480">
            <v>-23.451595999998972</v>
          </cell>
          <cell r="CV480">
            <v>-33.518339999951422</v>
          </cell>
          <cell r="CW480">
            <v>-36.636699999973644</v>
          </cell>
          <cell r="CX480">
            <v>-44.79976500000339</v>
          </cell>
          <cell r="CY480">
            <v>-26.888180000009015</v>
          </cell>
          <cell r="CZ480">
            <v>-30.050549999927171</v>
          </cell>
          <cell r="DA480">
            <v>-25.674115000059828</v>
          </cell>
          <cell r="DB480">
            <v>-22.728624000039417</v>
          </cell>
          <cell r="DC480">
            <v>-10.566759999957867</v>
          </cell>
          <cell r="DD480">
            <v>-7.8761040000244975</v>
          </cell>
          <cell r="DE480">
            <v>-201.02631899900734</v>
          </cell>
          <cell r="DF480">
            <v>-3.7287299999734387</v>
          </cell>
          <cell r="DG480">
            <v>-7.6494800000218675</v>
          </cell>
          <cell r="DH480">
            <v>-25.995593999978155</v>
          </cell>
          <cell r="DI480">
            <v>-32.17798599996604</v>
          </cell>
          <cell r="DJ480">
            <v>-31.854684999911115</v>
          </cell>
          <cell r="DK480">
            <v>-37.100660000112839</v>
          </cell>
          <cell r="DL480">
            <v>-20.387983999913558</v>
          </cell>
          <cell r="DM480">
            <v>-13.957999999984168</v>
          </cell>
          <cell r="DN480">
            <v>-13.731634999974631</v>
          </cell>
          <cell r="DO480">
            <v>-6.5553999999538064</v>
          </cell>
          <cell r="DP480">
            <v>-5.936045000096783</v>
          </cell>
          <cell r="DQ480">
            <v>-1.9501199999358505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-978.37881799996831</v>
          </cell>
          <cell r="G481">
            <v>-790.3120699999854</v>
          </cell>
          <cell r="H481">
            <v>-653.90904800000135</v>
          </cell>
          <cell r="I481">
            <v>-723.50449000007939</v>
          </cell>
          <cell r="J481">
            <v>-502.50907400000142</v>
          </cell>
          <cell r="K481">
            <v>-550.03247000003466</v>
          </cell>
          <cell r="L481">
            <v>-864.18289900012314</v>
          </cell>
          <cell r="M481">
            <v>-524.6413299998967</v>
          </cell>
          <cell r="N481">
            <v>-624.49518000008538</v>
          </cell>
          <cell r="O481">
            <v>-569.76623999990989</v>
          </cell>
          <cell r="P481">
            <v>-676.8195640000049</v>
          </cell>
          <cell r="Q481">
            <v>-1236.2241640000138</v>
          </cell>
          <cell r="R481">
            <v>-9275.2521630013362</v>
          </cell>
          <cell r="S481">
            <v>-1328.6266470000846</v>
          </cell>
          <cell r="T481">
            <v>-743.50066100002732</v>
          </cell>
          <cell r="U481">
            <v>-839.00305699999444</v>
          </cell>
          <cell r="V481">
            <v>-555.34327000001213</v>
          </cell>
          <cell r="W481">
            <v>-442.85831400001189</v>
          </cell>
          <cell r="X481">
            <v>-497.93079999997281</v>
          </cell>
          <cell r="Y481">
            <v>-950.13533499999903</v>
          </cell>
          <cell r="Z481">
            <v>-545.24564400000963</v>
          </cell>
          <cell r="AA481">
            <v>-519.73666400002548</v>
          </cell>
          <cell r="AB481">
            <v>-761.38241999992169</v>
          </cell>
          <cell r="AC481">
            <v>-993.48047899996163</v>
          </cell>
          <cell r="AD481">
            <v>-1098.0088720000931</v>
          </cell>
          <cell r="AE481">
            <v>-11243.922922999598</v>
          </cell>
          <cell r="AF481">
            <v>-1885.3078840000089</v>
          </cell>
          <cell r="AG481">
            <v>-954.91344099998241</v>
          </cell>
          <cell r="AH481">
            <v>-929.03125</v>
          </cell>
          <cell r="AI481">
            <v>-635.39572900009807</v>
          </cell>
          <cell r="AJ481">
            <v>-759.81911500002025</v>
          </cell>
          <cell r="AK481">
            <v>-1108.4582500000251</v>
          </cell>
          <cell r="AL481">
            <v>-971.14055999997072</v>
          </cell>
          <cell r="AM481">
            <v>-440.44117399997776</v>
          </cell>
          <cell r="AN481">
            <v>-498.51315599994268</v>
          </cell>
          <cell r="AO481">
            <v>-711.63176999986172</v>
          </cell>
          <cell r="AP481">
            <v>-1054.1124299999792</v>
          </cell>
          <cell r="AQ481">
            <v>-1295.1581640000222</v>
          </cell>
          <cell r="AR481">
            <v>-9138.1102269999683</v>
          </cell>
          <cell r="AS481">
            <v>-1234.2749840000179</v>
          </cell>
          <cell r="AT481">
            <v>-838.83769600000232</v>
          </cell>
          <cell r="AU481">
            <v>-656.95171100000152</v>
          </cell>
          <cell r="AV481">
            <v>-595.21747000003234</v>
          </cell>
          <cell r="AW481">
            <v>-412.18209000001661</v>
          </cell>
          <cell r="AX481">
            <v>-402.18697999999858</v>
          </cell>
          <cell r="AY481">
            <v>-622.45053999993252</v>
          </cell>
          <cell r="AZ481">
            <v>-841.44917000003625</v>
          </cell>
          <cell r="BA481">
            <v>-545.84704500006046</v>
          </cell>
          <cell r="BB481">
            <v>-871.58132400002796</v>
          </cell>
          <cell r="BC481">
            <v>-1012.9446530000423</v>
          </cell>
          <cell r="BD481">
            <v>-1104.1865640000906</v>
          </cell>
          <cell r="BE481">
            <v>-10159.435774000362</v>
          </cell>
          <cell r="BF481">
            <v>-1204.1574900000123</v>
          </cell>
          <cell r="BG481">
            <v>-577.91020999994362</v>
          </cell>
          <cell r="BH481">
            <v>-789.2724660000531</v>
          </cell>
          <cell r="BI481">
            <v>-455.48908599995775</v>
          </cell>
          <cell r="BJ481">
            <v>-449.20324000000255</v>
          </cell>
          <cell r="BK481">
            <v>-881.51167999999598</v>
          </cell>
          <cell r="BL481">
            <v>-1353.2810079999617</v>
          </cell>
          <cell r="BM481">
            <v>-1065.555604999885</v>
          </cell>
          <cell r="BN481">
            <v>-425.13893999997526</v>
          </cell>
          <cell r="BO481">
            <v>-751.91833500005305</v>
          </cell>
          <cell r="BP481">
            <v>-1197.9037849999731</v>
          </cell>
          <cell r="BQ481">
            <v>-1008.093928999966</v>
          </cell>
          <cell r="BR481">
            <v>-6993.5448600002564</v>
          </cell>
          <cell r="BS481">
            <v>-774.88530000002356</v>
          </cell>
          <cell r="BT481">
            <v>-542.75391000002855</v>
          </cell>
          <cell r="BU481">
            <v>-355.25433000002522</v>
          </cell>
          <cell r="BV481">
            <v>-179.44250999999349</v>
          </cell>
          <cell r="BW481">
            <v>-45.936270000005607</v>
          </cell>
          <cell r="BX481">
            <v>-362.84661000006599</v>
          </cell>
          <cell r="BY481">
            <v>-1442.769169999985</v>
          </cell>
          <cell r="BZ481">
            <v>-975.50171000004048</v>
          </cell>
          <cell r="CA481">
            <v>-367.90850000001956</v>
          </cell>
          <cell r="CB481">
            <v>-657.31315000000177</v>
          </cell>
          <cell r="CC481">
            <v>-845.99093999998877</v>
          </cell>
          <cell r="CD481">
            <v>-442.94246000004932</v>
          </cell>
          <cell r="CE481">
            <v>-7862.0211000000127</v>
          </cell>
          <cell r="CF481">
            <v>-868.02610999997705</v>
          </cell>
          <cell r="CG481">
            <v>-634.39485000004061</v>
          </cell>
          <cell r="CH481">
            <v>-697.0665699999663</v>
          </cell>
          <cell r="CI481">
            <v>-231.50458999999682</v>
          </cell>
          <cell r="CJ481">
            <v>-249.82742999997572</v>
          </cell>
          <cell r="CK481">
            <v>-358.82999999995809</v>
          </cell>
          <cell r="CL481">
            <v>-1272.8428800000111</v>
          </cell>
          <cell r="CM481">
            <v>-1481.1869799999986</v>
          </cell>
          <cell r="CN481">
            <v>-312.28313999995589</v>
          </cell>
          <cell r="CO481">
            <v>-702.57911999995122</v>
          </cell>
          <cell r="CP481">
            <v>-488.54188999999315</v>
          </cell>
          <cell r="CQ481">
            <v>-564.93753999995533</v>
          </cell>
          <cell r="CR481">
            <v>-141.73955999966711</v>
          </cell>
          <cell r="CS481">
            <v>-6.7889699999941513</v>
          </cell>
          <cell r="CT481">
            <v>-8.4987800000235438</v>
          </cell>
          <cell r="CU481">
            <v>-10.177139999985229</v>
          </cell>
          <cell r="CV481">
            <v>-4.8617099999682978</v>
          </cell>
          <cell r="CW481">
            <v>-1.6910900000366382</v>
          </cell>
          <cell r="CX481">
            <v>-15.773619999992661</v>
          </cell>
          <cell r="CY481">
            <v>-35.268479999969713</v>
          </cell>
          <cell r="CZ481">
            <v>-16.326490000006743</v>
          </cell>
          <cell r="DA481">
            <v>-14.655219999956898</v>
          </cell>
          <cell r="DB481">
            <v>-10.930340000020806</v>
          </cell>
          <cell r="DC481">
            <v>-12.787170000025071</v>
          </cell>
          <cell r="DD481">
            <v>-3.9805499999783933</v>
          </cell>
          <cell r="DE481">
            <v>-174.69761000014842</v>
          </cell>
          <cell r="DF481">
            <v>-4.8636800000094809</v>
          </cell>
          <cell r="DG481">
            <v>-15.735380000027362</v>
          </cell>
          <cell r="DH481">
            <v>-13.054699999978766</v>
          </cell>
          <cell r="DI481">
            <v>-14.48011999996379</v>
          </cell>
          <cell r="DJ481">
            <v>-11.086650000012014</v>
          </cell>
          <cell r="DK481">
            <v>-25.014190000016242</v>
          </cell>
          <cell r="DL481">
            <v>-27.124649999954272</v>
          </cell>
          <cell r="DM481">
            <v>-18.276370000094175</v>
          </cell>
          <cell r="DN481">
            <v>-18.428209999983665</v>
          </cell>
          <cell r="DO481">
            <v>-18.793380000046454</v>
          </cell>
          <cell r="DP481">
            <v>-6.3574900000239722</v>
          </cell>
          <cell r="DQ481">
            <v>-1.4827900000382215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-129.34982899998431</v>
          </cell>
          <cell r="G482">
            <v>-66.526374000008218</v>
          </cell>
          <cell r="H482">
            <v>-61.82308900001226</v>
          </cell>
          <cell r="I482">
            <v>-76.244659999996657</v>
          </cell>
          <cell r="J482">
            <v>-40.48379900000873</v>
          </cell>
          <cell r="K482">
            <v>-11.099686999994447</v>
          </cell>
          <cell r="L482">
            <v>-89.520916999987094</v>
          </cell>
          <cell r="M482">
            <v>-107.66563600001973</v>
          </cell>
          <cell r="N482">
            <v>-82.930915999997524</v>
          </cell>
          <cell r="O482">
            <v>-116.09491499999422</v>
          </cell>
          <cell r="P482">
            <v>-87.012977999984287</v>
          </cell>
          <cell r="Q482">
            <v>-147.00330300000496</v>
          </cell>
          <cell r="R482">
            <v>-1740.3706630000379</v>
          </cell>
          <cell r="S482">
            <v>-313.9372000000003</v>
          </cell>
          <cell r="T482">
            <v>-149.22700800000166</v>
          </cell>
          <cell r="U482">
            <v>-134.2210699999996</v>
          </cell>
          <cell r="V482">
            <v>-94.946704000001773</v>
          </cell>
          <cell r="W482">
            <v>-99.14631900000677</v>
          </cell>
          <cell r="X482">
            <v>-60.564961999989464</v>
          </cell>
          <cell r="Y482">
            <v>-149.67116299999179</v>
          </cell>
          <cell r="Z482">
            <v>-35.838571000000229</v>
          </cell>
          <cell r="AA482">
            <v>-95.423799000011059</v>
          </cell>
          <cell r="AB482">
            <v>-226.44347100000596</v>
          </cell>
          <cell r="AC482">
            <v>-133.63287899998249</v>
          </cell>
          <cell r="AD482">
            <v>-247.31751699998858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-103.24749999999767</v>
          </cell>
          <cell r="G483">
            <v>-152.00732999999309</v>
          </cell>
          <cell r="H483">
            <v>-357.65047000000777</v>
          </cell>
          <cell r="I483">
            <v>-312.16448999999557</v>
          </cell>
          <cell r="J483">
            <v>-764.68038000000524</v>
          </cell>
          <cell r="K483">
            <v>-816.22922000000835</v>
          </cell>
          <cell r="L483">
            <v>-880.84614000000875</v>
          </cell>
          <cell r="M483">
            <v>-887.09067000000505</v>
          </cell>
          <cell r="N483">
            <v>-891.34488999997848</v>
          </cell>
          <cell r="O483">
            <v>-496.17949999999837</v>
          </cell>
          <cell r="P483">
            <v>-121.70684999998775</v>
          </cell>
          <cell r="Q483">
            <v>-31.240959999995539</v>
          </cell>
          <cell r="R483">
            <v>-5325.9842000000644</v>
          </cell>
          <cell r="S483">
            <v>-1.5222599999979138</v>
          </cell>
          <cell r="T483">
            <v>-233.21810999998706</v>
          </cell>
          <cell r="U483">
            <v>-258.29621000000043</v>
          </cell>
          <cell r="V483">
            <v>-401.98540000000503</v>
          </cell>
          <cell r="W483">
            <v>-773.70874999999069</v>
          </cell>
          <cell r="X483">
            <v>-880.58564999999362</v>
          </cell>
          <cell r="Y483">
            <v>-1147.1555899999803</v>
          </cell>
          <cell r="Z483">
            <v>-703.79039000000921</v>
          </cell>
          <cell r="AA483">
            <v>-408.61710000000312</v>
          </cell>
          <cell r="AB483">
            <v>-353.80072999998811</v>
          </cell>
          <cell r="AC483">
            <v>-125.04912999999942</v>
          </cell>
          <cell r="AD483">
            <v>-38.254879999993136</v>
          </cell>
          <cell r="AE483">
            <v>-6582.9653300000355</v>
          </cell>
          <cell r="AF483">
            <v>-77.798079999978654</v>
          </cell>
          <cell r="AG483">
            <v>-222.31070999999065</v>
          </cell>
          <cell r="AH483">
            <v>-331.46172999999544</v>
          </cell>
          <cell r="AI483">
            <v>-287.03572999998869</v>
          </cell>
          <cell r="AJ483">
            <v>-811.7263699999894</v>
          </cell>
          <cell r="AK483">
            <v>-896.44537999999011</v>
          </cell>
          <cell r="AL483">
            <v>-1352.1010999999999</v>
          </cell>
          <cell r="AM483">
            <v>-1354.3339100000157</v>
          </cell>
          <cell r="AN483">
            <v>-546.59947000001557</v>
          </cell>
          <cell r="AO483">
            <v>-550.32865000001038</v>
          </cell>
          <cell r="AP483">
            <v>-116.5641900000046</v>
          </cell>
          <cell r="AQ483">
            <v>-36.260009999998147</v>
          </cell>
          <cell r="AR483">
            <v>-5731.2709399994928</v>
          </cell>
          <cell r="AS483">
            <v>-236.8116699999955</v>
          </cell>
          <cell r="AT483">
            <v>-255.97222999998485</v>
          </cell>
          <cell r="AU483">
            <v>-255.04533999999694</v>
          </cell>
          <cell r="AV483">
            <v>-373.0966000000044</v>
          </cell>
          <cell r="AW483">
            <v>-683.04739999998128</v>
          </cell>
          <cell r="AX483">
            <v>-837.88334000000032</v>
          </cell>
          <cell r="AY483">
            <v>-880.53268999999273</v>
          </cell>
          <cell r="AZ483">
            <v>-1286.8626099999819</v>
          </cell>
          <cell r="BA483">
            <v>-547.32950999998138</v>
          </cell>
          <cell r="BB483">
            <v>-282.55103000000236</v>
          </cell>
          <cell r="BC483">
            <v>-92.138520000007702</v>
          </cell>
          <cell r="BD483">
            <v>0</v>
          </cell>
          <cell r="BE483">
            <v>-6700.4279900004622</v>
          </cell>
          <cell r="BF483">
            <v>-80.587639999983367</v>
          </cell>
          <cell r="BG483">
            <v>-401.53732000000309</v>
          </cell>
          <cell r="BH483">
            <v>-465.53332000000228</v>
          </cell>
          <cell r="BI483">
            <v>-339.96369000000414</v>
          </cell>
          <cell r="BJ483">
            <v>-759.07837000000291</v>
          </cell>
          <cell r="BK483">
            <v>-960.5267800000147</v>
          </cell>
          <cell r="BL483">
            <v>-1192.3752100000274</v>
          </cell>
          <cell r="BM483">
            <v>-1127.177869999985</v>
          </cell>
          <cell r="BN483">
            <v>-397.44689999998081</v>
          </cell>
          <cell r="BO483">
            <v>-670.60279000000446</v>
          </cell>
          <cell r="BP483">
            <v>-257.63837000000058</v>
          </cell>
          <cell r="BQ483">
            <v>-47.95973000000231</v>
          </cell>
          <cell r="BR483">
            <v>-7587.6656499996316</v>
          </cell>
          <cell r="BS483">
            <v>-218.52880000000005</v>
          </cell>
          <cell r="BT483">
            <v>-360.46546000000671</v>
          </cell>
          <cell r="BU483">
            <v>-413.89933000000019</v>
          </cell>
          <cell r="BV483">
            <v>-375.27956000000995</v>
          </cell>
          <cell r="BW483">
            <v>-986.69165999998222</v>
          </cell>
          <cell r="BX483">
            <v>-1297.8507500000123</v>
          </cell>
          <cell r="BY483">
            <v>-1070.4225099999749</v>
          </cell>
          <cell r="BZ483">
            <v>-1316.6555099999823</v>
          </cell>
          <cell r="CA483">
            <v>-664.4647100000002</v>
          </cell>
          <cell r="CB483">
            <v>-784.31453000000329</v>
          </cell>
          <cell r="CC483">
            <v>-99.092830000008689</v>
          </cell>
          <cell r="CD483">
            <v>0</v>
          </cell>
          <cell r="CE483">
            <v>-6437.8091900001746</v>
          </cell>
          <cell r="CF483">
            <v>-89.02947999999742</v>
          </cell>
          <cell r="CG483">
            <v>-220.40789999999106</v>
          </cell>
          <cell r="CH483">
            <v>-196.66012000000046</v>
          </cell>
          <cell r="CI483">
            <v>-592.1478000000061</v>
          </cell>
          <cell r="CJ483">
            <v>-696.49838000000454</v>
          </cell>
          <cell r="CK483">
            <v>-858.97779000000446</v>
          </cell>
          <cell r="CL483">
            <v>-1079.4602700000105</v>
          </cell>
          <cell r="CM483">
            <v>-1005.1397099999886</v>
          </cell>
          <cell r="CN483">
            <v>-836.92235000000801</v>
          </cell>
          <cell r="CO483">
            <v>-775.62971999999718</v>
          </cell>
          <cell r="CP483">
            <v>-86.935670000006212</v>
          </cell>
          <cell r="CQ483">
            <v>0</v>
          </cell>
          <cell r="CR483">
            <v>-22.735089999856427</v>
          </cell>
          <cell r="CS483">
            <v>0</v>
          </cell>
          <cell r="CT483">
            <v>-0.64892999999574386</v>
          </cell>
          <cell r="CU483">
            <v>-0.43180999999458436</v>
          </cell>
          <cell r="CV483">
            <v>-4.194309999991674</v>
          </cell>
          <cell r="CW483">
            <v>-4.4191799999971408</v>
          </cell>
          <cell r="CX483">
            <v>-4.9803299999912269</v>
          </cell>
          <cell r="CY483">
            <v>-2.4995000000053551</v>
          </cell>
          <cell r="CZ483">
            <v>-1.4715500000165775</v>
          </cell>
          <cell r="DA483">
            <v>-3.69739000001573</v>
          </cell>
          <cell r="DB483">
            <v>-0.39209000000846572</v>
          </cell>
          <cell r="DC483">
            <v>0</v>
          </cell>
          <cell r="DD483">
            <v>0</v>
          </cell>
          <cell r="DE483">
            <v>-4.1708599999547005</v>
          </cell>
          <cell r="DF483">
            <v>0</v>
          </cell>
          <cell r="DG483">
            <v>-8.5499999986495823E-3</v>
          </cell>
          <cell r="DH483">
            <v>0</v>
          </cell>
          <cell r="DI483">
            <v>-0.91146000000298955</v>
          </cell>
          <cell r="DJ483">
            <v>-1.3492399999813642</v>
          </cell>
          <cell r="DK483">
            <v>-0.49621000001206994</v>
          </cell>
          <cell r="DL483">
            <v>-1.405399999988731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6">
          <cell r="F486">
            <v>-7121.5715069998987</v>
          </cell>
          <cell r="G486">
            <v>-5089.6595069998875</v>
          </cell>
          <cell r="H486">
            <v>-3960.7599339999724</v>
          </cell>
          <cell r="I486">
            <v>-3580.3033660005312</v>
          </cell>
          <cell r="J486">
            <v>-4690.2258289994206</v>
          </cell>
          <cell r="K486">
            <v>-6096.6953869999852</v>
          </cell>
          <cell r="L486">
            <v>-9918.1835360000841</v>
          </cell>
          <cell r="M486">
            <v>-8158.478856000118</v>
          </cell>
          <cell r="N486">
            <v>-4331.000297000166</v>
          </cell>
          <cell r="O486">
            <v>-3977.0783839998767</v>
          </cell>
          <cell r="P486">
            <v>-5492.3865229999647</v>
          </cell>
          <cell r="Q486">
            <v>-5884.0643569994718</v>
          </cell>
          <cell r="R486">
            <v>-79038.506471004337</v>
          </cell>
          <cell r="S486">
            <v>-7309.6886340002529</v>
          </cell>
          <cell r="T486">
            <v>-6402.5212530002464</v>
          </cell>
          <cell r="U486">
            <v>-4837.6495999998879</v>
          </cell>
          <cell r="V486">
            <v>-3753.0011219999287</v>
          </cell>
          <cell r="W486">
            <v>-4657.1859069997445</v>
          </cell>
          <cell r="X486">
            <v>-6079.9250510002021</v>
          </cell>
          <cell r="Y486">
            <v>-14160.480483999941</v>
          </cell>
          <cell r="Z486">
            <v>-8585.5476699997671</v>
          </cell>
          <cell r="AA486">
            <v>-4345.0849020003807</v>
          </cell>
          <cell r="AB486">
            <v>-4999.5972380000167</v>
          </cell>
          <cell r="AC486">
            <v>-7530.7844299999997</v>
          </cell>
          <cell r="AD486">
            <v>-6377.0401800000109</v>
          </cell>
          <cell r="AE486">
            <v>-78137.205774992704</v>
          </cell>
          <cell r="AF486">
            <v>-7125.4200449995697</v>
          </cell>
          <cell r="AG486">
            <v>-5432.7403560003731</v>
          </cell>
          <cell r="AH486">
            <v>-4842.2796700000763</v>
          </cell>
          <cell r="AI486">
            <v>-3891.5081670002546</v>
          </cell>
          <cell r="AJ486">
            <v>-5536.4816730001476</v>
          </cell>
          <cell r="AK486">
            <v>-7413.2610379999969</v>
          </cell>
          <cell r="AL486">
            <v>-11460.192480999744</v>
          </cell>
          <cell r="AM486">
            <v>-9796.2402810002677</v>
          </cell>
          <cell r="AN486">
            <v>-4786.8077299997676</v>
          </cell>
          <cell r="AO486">
            <v>-5781.3972689998336</v>
          </cell>
          <cell r="AP486">
            <v>-5952.5906119998544</v>
          </cell>
          <cell r="AQ486">
            <v>-6118.2864529998042</v>
          </cell>
          <cell r="AR486">
            <v>-78547.901530001312</v>
          </cell>
          <cell r="AS486">
            <v>-7258.6683729998767</v>
          </cell>
          <cell r="AT486">
            <v>-5313.1934000004549</v>
          </cell>
          <cell r="AU486">
            <v>-5079.6508639999665</v>
          </cell>
          <cell r="AV486">
            <v>-3501.2180800000206</v>
          </cell>
          <cell r="AW486">
            <v>-4468.3673920002766</v>
          </cell>
          <cell r="AX486">
            <v>-7711.7070570003707</v>
          </cell>
          <cell r="AY486">
            <v>-12152.335268999916</v>
          </cell>
          <cell r="AZ486">
            <v>-11060.061788000166</v>
          </cell>
          <cell r="BA486">
            <v>-4282.0848479999695</v>
          </cell>
          <cell r="BB486">
            <v>-5438.5220490000211</v>
          </cell>
          <cell r="BC486">
            <v>-6446.9549889997579</v>
          </cell>
          <cell r="BD486">
            <v>-5835.1374209998176</v>
          </cell>
          <cell r="BE486">
            <v>-81586.97930899635</v>
          </cell>
          <cell r="BF486">
            <v>-7187.4618850001134</v>
          </cell>
          <cell r="BG486">
            <v>-5324.7008180001285</v>
          </cell>
          <cell r="BH486">
            <v>-5427.3889879998751</v>
          </cell>
          <cell r="BI486">
            <v>-3657.1263900001068</v>
          </cell>
          <cell r="BJ486">
            <v>-4715.5764660001732</v>
          </cell>
          <cell r="BK486">
            <v>-9039.2867090001237</v>
          </cell>
          <cell r="BL486">
            <v>-12083.172276999801</v>
          </cell>
          <cell r="BM486">
            <v>-10889.88235499966</v>
          </cell>
          <cell r="BN486">
            <v>-5000.950127000222</v>
          </cell>
          <cell r="BO486">
            <v>-5911.5708960001357</v>
          </cell>
          <cell r="BP486">
            <v>-6848.239328999538</v>
          </cell>
          <cell r="BQ486">
            <v>-5501.6230689999647</v>
          </cell>
          <cell r="BR486">
            <v>-81897.198714002967</v>
          </cell>
          <cell r="BS486">
            <v>-6177.2604260004591</v>
          </cell>
          <cell r="BT486">
            <v>-5197.898620999651</v>
          </cell>
          <cell r="BU486">
            <v>-5390.4582819999196</v>
          </cell>
          <cell r="BV486">
            <v>-3082.9147709999233</v>
          </cell>
          <cell r="BW486">
            <v>-4791.9753660000861</v>
          </cell>
          <cell r="BX486">
            <v>-6806.6057969999965</v>
          </cell>
          <cell r="BY486">
            <v>-12801.565941000124</v>
          </cell>
          <cell r="BZ486">
            <v>-12187.236974000232</v>
          </cell>
          <cell r="CA486">
            <v>-6576.9052260003518</v>
          </cell>
          <cell r="CB486">
            <v>-7551.9635569998063</v>
          </cell>
          <cell r="CC486">
            <v>-6722.7358319996856</v>
          </cell>
          <cell r="CD486">
            <v>-4609.6779209999368</v>
          </cell>
          <cell r="CE486">
            <v>-88458.971965000033</v>
          </cell>
          <cell r="CF486">
            <v>-5609.878347999882</v>
          </cell>
          <cell r="CG486">
            <v>-6242.9984339997172</v>
          </cell>
          <cell r="CH486">
            <v>-6022.3176019997336</v>
          </cell>
          <cell r="CI486">
            <v>-4706.8053089997265</v>
          </cell>
          <cell r="CJ486">
            <v>-5353.3645870001055</v>
          </cell>
          <cell r="CK486">
            <v>-9001.1351900000591</v>
          </cell>
          <cell r="CL486">
            <v>-14238.043735000072</v>
          </cell>
          <cell r="CM486">
            <v>-12082.426286999835</v>
          </cell>
          <cell r="CN486">
            <v>-8165.0142080001533</v>
          </cell>
          <cell r="CO486">
            <v>-7359.7486940000672</v>
          </cell>
          <cell r="CP486">
            <v>-6999.190892000217</v>
          </cell>
          <cell r="CQ486">
            <v>-2678.0486789999995</v>
          </cell>
          <cell r="CR486">
            <v>-817.16917099803686</v>
          </cell>
          <cell r="CS486">
            <v>-25.714919999940321</v>
          </cell>
          <cell r="CT486">
            <v>-52.451796000357717</v>
          </cell>
          <cell r="CU486">
            <v>-63.624802999896929</v>
          </cell>
          <cell r="CV486">
            <v>-70.636706999735907</v>
          </cell>
          <cell r="CW486">
            <v>-87.240479999920353</v>
          </cell>
          <cell r="CX486">
            <v>-123.79907600022852</v>
          </cell>
          <cell r="CY486">
            <v>-93.433457999723032</v>
          </cell>
          <cell r="CZ486">
            <v>-90.145621999865398</v>
          </cell>
          <cell r="DA486">
            <v>-91.154374999692664</v>
          </cell>
          <cell r="DB486">
            <v>-67.264239999931306</v>
          </cell>
          <cell r="DC486">
            <v>-37.658039999892935</v>
          </cell>
          <cell r="DD486">
            <v>-14.045653999783099</v>
          </cell>
          <cell r="DE486">
            <v>-599.17779599875212</v>
          </cell>
          <cell r="DF486">
            <v>-12.311619999818504</v>
          </cell>
          <cell r="DG486">
            <v>-35.184819999849424</v>
          </cell>
          <cell r="DH486">
            <v>-62.31379699986428</v>
          </cell>
          <cell r="DI486">
            <v>-83.666172999888659</v>
          </cell>
          <cell r="DJ486">
            <v>-91.684701999649405</v>
          </cell>
          <cell r="DK486">
            <v>-99.209040000103414</v>
          </cell>
          <cell r="DL486">
            <v>-67.177183999214321</v>
          </cell>
          <cell r="DM486">
            <v>-39.543289999943227</v>
          </cell>
          <cell r="DN486">
            <v>-47.226345000322908</v>
          </cell>
          <cell r="DO486">
            <v>-40.956090000225231</v>
          </cell>
          <cell r="DP486">
            <v>-15.756044999929145</v>
          </cell>
          <cell r="DQ486">
            <v>-4.1486899999435991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-295.15219999995315</v>
          </cell>
          <cell r="M489">
            <v>-114.16320000000997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-394.75390000001062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-305.91229000000749</v>
          </cell>
          <cell r="Z489">
            <v>-88.841610000003129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-462.98296000005212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-225.96791000000667</v>
          </cell>
          <cell r="AM489">
            <v>-237.01504999998724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-274.61757000023499</v>
          </cell>
          <cell r="AS489">
            <v>-25.829859999998007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-135.4659700000193</v>
          </cell>
          <cell r="AZ489">
            <v>-52.191859999991721</v>
          </cell>
          <cell r="BA489">
            <v>-61.129879999993136</v>
          </cell>
          <cell r="BB489">
            <v>0</v>
          </cell>
          <cell r="BC489">
            <v>0</v>
          </cell>
          <cell r="BD489">
            <v>0</v>
          </cell>
          <cell r="BE489">
            <v>-198.15762000007089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-98.398049999988871</v>
          </cell>
          <cell r="BM489">
            <v>-99.75956999999471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-14087.097000000067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-13926.256949999981</v>
          </cell>
          <cell r="BZ489">
            <v>-160.84004999999888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-198.22080999996979</v>
          </cell>
          <cell r="CF489">
            <v>0</v>
          </cell>
          <cell r="CG489">
            <v>-10.151849999994738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-137.09977999998955</v>
          </cell>
          <cell r="CM489">
            <v>-50.969180000014603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-8.0853799998294562</v>
          </cell>
          <cell r="CS489">
            <v>0</v>
          </cell>
          <cell r="CT489">
            <v>0</v>
          </cell>
          <cell r="CU489">
            <v>0</v>
          </cell>
          <cell r="CV489">
            <v>-0.38256999998702668</v>
          </cell>
          <cell r="CW489">
            <v>0</v>
          </cell>
          <cell r="CX489">
            <v>0</v>
          </cell>
          <cell r="CY489">
            <v>-1.2181200000050012</v>
          </cell>
          <cell r="CZ489">
            <v>-2.0321699999913108</v>
          </cell>
          <cell r="DA489">
            <v>-0.52836999998544343</v>
          </cell>
          <cell r="DB489">
            <v>-3.0310400000016671</v>
          </cell>
          <cell r="DC489">
            <v>-0.89310999998997431</v>
          </cell>
          <cell r="DD489">
            <v>0</v>
          </cell>
          <cell r="DE489">
            <v>-25.623819999862462</v>
          </cell>
          <cell r="DF489">
            <v>0</v>
          </cell>
          <cell r="DG489">
            <v>-0.61944999999832362</v>
          </cell>
          <cell r="DH489">
            <v>-0.38541000001714565</v>
          </cell>
          <cell r="DI489">
            <v>-1.1593500000017229</v>
          </cell>
          <cell r="DJ489">
            <v>0</v>
          </cell>
          <cell r="DK489">
            <v>0</v>
          </cell>
          <cell r="DL489">
            <v>-8.6121299999649636</v>
          </cell>
          <cell r="DM489">
            <v>-4.4364999999816064</v>
          </cell>
          <cell r="DN489">
            <v>-1.7940200000011828</v>
          </cell>
          <cell r="DO489">
            <v>-7.4207499999902211</v>
          </cell>
          <cell r="DP489">
            <v>-1.1962099999946076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-0.21166999999968539</v>
          </cell>
          <cell r="I491">
            <v>-3.2354949999999008</v>
          </cell>
          <cell r="J491">
            <v>0</v>
          </cell>
          <cell r="K491">
            <v>0</v>
          </cell>
          <cell r="L491">
            <v>-208.44857999999658</v>
          </cell>
          <cell r="M491">
            <v>-201.54548999998951</v>
          </cell>
          <cell r="N491">
            <v>-158.24185000002035</v>
          </cell>
          <cell r="O491">
            <v>-103.81199000001652</v>
          </cell>
          <cell r="P491">
            <v>0</v>
          </cell>
          <cell r="Q491">
            <v>0</v>
          </cell>
          <cell r="R491">
            <v>-372.05377899995074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-270.81328899998334</v>
          </cell>
          <cell r="AA491">
            <v>-101.2404899999965</v>
          </cell>
          <cell r="AB491">
            <v>0</v>
          </cell>
          <cell r="AC491">
            <v>0</v>
          </cell>
          <cell r="AD491">
            <v>0</v>
          </cell>
          <cell r="AE491">
            <v>-269.90850000001956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-62.515659999975469</v>
          </cell>
          <cell r="AM491">
            <v>-143.08806000000914</v>
          </cell>
          <cell r="AN491">
            <v>-62.304780000005849</v>
          </cell>
          <cell r="AO491">
            <v>-2</v>
          </cell>
          <cell r="AP491">
            <v>0</v>
          </cell>
          <cell r="AQ491">
            <v>0</v>
          </cell>
          <cell r="AR491">
            <v>-243.1389200000558</v>
          </cell>
          <cell r="AS491">
            <v>-19.450309999999263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-85.766979999985779</v>
          </cell>
          <cell r="AZ491">
            <v>-57.01600000000326</v>
          </cell>
          <cell r="BA491">
            <v>-80.905630000022938</v>
          </cell>
          <cell r="BB491">
            <v>0</v>
          </cell>
          <cell r="BC491">
            <v>0</v>
          </cell>
          <cell r="BD491">
            <v>0</v>
          </cell>
          <cell r="BE491">
            <v>-131.33914599998388</v>
          </cell>
          <cell r="BF491">
            <v>-7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-69.672009999980219</v>
          </cell>
          <cell r="BM491">
            <v>-26.530819999985397</v>
          </cell>
          <cell r="BN491">
            <v>-28.136316000018269</v>
          </cell>
          <cell r="BO491">
            <v>0</v>
          </cell>
          <cell r="BP491">
            <v>0</v>
          </cell>
          <cell r="BQ491">
            <v>0</v>
          </cell>
          <cell r="BR491">
            <v>-77.566909000044689</v>
          </cell>
          <cell r="BS491">
            <v>-5.8063640000000305</v>
          </cell>
          <cell r="BT491">
            <v>-6.963502999999946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-23.945307999994839</v>
          </cell>
          <cell r="BZ491">
            <v>-25.576244000025326</v>
          </cell>
          <cell r="CA491">
            <v>-15.275489999999991</v>
          </cell>
          <cell r="CB491">
            <v>0</v>
          </cell>
          <cell r="CC491">
            <v>0</v>
          </cell>
          <cell r="CD491">
            <v>0</v>
          </cell>
          <cell r="CE491">
            <v>-83.952020000084303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-3.2114899999869522</v>
          </cell>
          <cell r="CK491">
            <v>0</v>
          </cell>
          <cell r="CL491">
            <v>-30.703089999995427</v>
          </cell>
          <cell r="CM491">
            <v>-29.465900000010151</v>
          </cell>
          <cell r="CN491">
            <v>-20.571540000004461</v>
          </cell>
          <cell r="CO491">
            <v>0</v>
          </cell>
          <cell r="CP491">
            <v>0</v>
          </cell>
          <cell r="CQ491">
            <v>0</v>
          </cell>
          <cell r="CR491">
            <v>-2.2136220001848415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-4.8230000014882535E-2</v>
          </cell>
          <cell r="CX491">
            <v>0</v>
          </cell>
          <cell r="CY491">
            <v>-0.11353000000235625</v>
          </cell>
          <cell r="CZ491">
            <v>-1.3735219999798574</v>
          </cell>
          <cell r="DA491">
            <v>-0.67834000001312234</v>
          </cell>
          <cell r="DB491">
            <v>0</v>
          </cell>
          <cell r="DC491">
            <v>0</v>
          </cell>
          <cell r="DD491">
            <v>0</v>
          </cell>
          <cell r="DE491">
            <v>-2.1665880000218749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-5.4200000013224781E-3</v>
          </cell>
          <cell r="DK491">
            <v>-0.14308000000892207</v>
          </cell>
          <cell r="DL491">
            <v>-0.12224999998579733</v>
          </cell>
          <cell r="DM491">
            <v>-1.1746380000258796</v>
          </cell>
          <cell r="DN491">
            <v>-0.72119999999995343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25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25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20</v>
          </cell>
          <cell r="G493">
            <v>0</v>
          </cell>
          <cell r="H493">
            <v>0</v>
          </cell>
          <cell r="I493">
            <v>40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10</v>
          </cell>
          <cell r="P493">
            <v>0</v>
          </cell>
          <cell r="Q493">
            <v>0</v>
          </cell>
          <cell r="R493">
            <v>-10</v>
          </cell>
          <cell r="S493">
            <v>0</v>
          </cell>
          <cell r="T493">
            <v>0</v>
          </cell>
          <cell r="U493">
            <v>0</v>
          </cell>
          <cell r="V493">
            <v>-10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50</v>
          </cell>
          <cell r="AF493">
            <v>10</v>
          </cell>
          <cell r="AG493">
            <v>0</v>
          </cell>
          <cell r="AH493">
            <v>20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10</v>
          </cell>
          <cell r="AP493">
            <v>0</v>
          </cell>
          <cell r="AQ493">
            <v>10</v>
          </cell>
          <cell r="AR493">
            <v>20</v>
          </cell>
          <cell r="AS493">
            <v>20</v>
          </cell>
          <cell r="AT493">
            <v>-20</v>
          </cell>
          <cell r="AU493">
            <v>0</v>
          </cell>
          <cell r="AV493">
            <v>10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10</v>
          </cell>
          <cell r="BC493">
            <v>10</v>
          </cell>
          <cell r="BD493">
            <v>-10</v>
          </cell>
          <cell r="BE493">
            <v>80</v>
          </cell>
          <cell r="BF493">
            <v>10</v>
          </cell>
          <cell r="BG493">
            <v>10</v>
          </cell>
          <cell r="BH493">
            <v>0</v>
          </cell>
          <cell r="BI493">
            <v>10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40</v>
          </cell>
          <cell r="BQ493">
            <v>10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-19.021970000001602</v>
          </cell>
          <cell r="G494">
            <v>-1.543760000000475</v>
          </cell>
          <cell r="H494">
            <v>-23.380860000004759</v>
          </cell>
          <cell r="I494">
            <v>-99.337589999995544</v>
          </cell>
          <cell r="J494">
            <v>0</v>
          </cell>
          <cell r="K494">
            <v>-54.21313000000373</v>
          </cell>
          <cell r="L494">
            <v>-66.194450000009965</v>
          </cell>
          <cell r="M494">
            <v>-46.459619999979623</v>
          </cell>
          <cell r="N494">
            <v>-41.759619999997085</v>
          </cell>
          <cell r="O494">
            <v>-44.733890000003157</v>
          </cell>
          <cell r="P494">
            <v>0</v>
          </cell>
          <cell r="Q494">
            <v>-56.353000000002794</v>
          </cell>
          <cell r="R494">
            <v>-382.61661000014283</v>
          </cell>
          <cell r="S494">
            <v>-161.31826999998884</v>
          </cell>
          <cell r="T494">
            <v>-18.086320000002161</v>
          </cell>
          <cell r="U494">
            <v>-39.976230000000214</v>
          </cell>
          <cell r="V494">
            <v>-10.390669999993406</v>
          </cell>
          <cell r="W494">
            <v>0</v>
          </cell>
          <cell r="X494">
            <v>0</v>
          </cell>
          <cell r="Y494">
            <v>-44.515509999997448</v>
          </cell>
          <cell r="Z494">
            <v>0</v>
          </cell>
          <cell r="AA494">
            <v>-19.460800000000745</v>
          </cell>
          <cell r="AB494">
            <v>-23.903619999997318</v>
          </cell>
          <cell r="AC494">
            <v>-64.96518999998807</v>
          </cell>
          <cell r="AD494">
            <v>0</v>
          </cell>
          <cell r="AE494">
            <v>-242.44960000016727</v>
          </cell>
          <cell r="AF494">
            <v>-3.9842800000042189</v>
          </cell>
          <cell r="AG494">
            <v>-15.930909999995492</v>
          </cell>
          <cell r="AH494">
            <v>-28.245360000000801</v>
          </cell>
          <cell r="AI494">
            <v>-82.850059999997029</v>
          </cell>
          <cell r="AJ494">
            <v>0</v>
          </cell>
          <cell r="AK494">
            <v>0</v>
          </cell>
          <cell r="AL494">
            <v>-72.238979999994626</v>
          </cell>
          <cell r="AM494">
            <v>0</v>
          </cell>
          <cell r="AN494">
            <v>0</v>
          </cell>
          <cell r="AO494">
            <v>0</v>
          </cell>
          <cell r="AP494">
            <v>-39.200010000000475</v>
          </cell>
          <cell r="AQ494">
            <v>0</v>
          </cell>
          <cell r="AR494">
            <v>-152.98786999983713</v>
          </cell>
          <cell r="AS494">
            <v>0</v>
          </cell>
          <cell r="AT494">
            <v>-2.6482100000139326</v>
          </cell>
          <cell r="AU494">
            <v>-1.807650000002468</v>
          </cell>
          <cell r="AV494">
            <v>-18.851259999995818</v>
          </cell>
          <cell r="AW494">
            <v>0</v>
          </cell>
          <cell r="AX494">
            <v>0</v>
          </cell>
          <cell r="AY494">
            <v>0</v>
          </cell>
          <cell r="AZ494">
            <v>-59.987400000012713</v>
          </cell>
          <cell r="BA494">
            <v>-69.693349999986822</v>
          </cell>
          <cell r="BB494">
            <v>0</v>
          </cell>
          <cell r="BC494">
            <v>0</v>
          </cell>
          <cell r="BD494">
            <v>0</v>
          </cell>
          <cell r="BE494">
            <v>-169.71525999996811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-79.063240000003134</v>
          </cell>
          <cell r="BL494">
            <v>-83.384380000003148</v>
          </cell>
          <cell r="BM494">
            <v>-4.0406499999808148</v>
          </cell>
          <cell r="BN494">
            <v>0</v>
          </cell>
          <cell r="BO494">
            <v>-3.2269899999955669</v>
          </cell>
          <cell r="BP494">
            <v>0</v>
          </cell>
          <cell r="BQ494">
            <v>0</v>
          </cell>
          <cell r="BR494">
            <v>-244.00851000030525</v>
          </cell>
          <cell r="BS494">
            <v>0</v>
          </cell>
          <cell r="BT494">
            <v>0</v>
          </cell>
          <cell r="BU494">
            <v>0</v>
          </cell>
          <cell r="BV494">
            <v>-52.077649999991991</v>
          </cell>
          <cell r="BW494">
            <v>0</v>
          </cell>
          <cell r="BX494">
            <v>-27.635559999995166</v>
          </cell>
          <cell r="BY494">
            <v>-127.47601000001305</v>
          </cell>
          <cell r="BZ494">
            <v>0</v>
          </cell>
          <cell r="CA494">
            <v>-36.819290000014007</v>
          </cell>
          <cell r="CB494">
            <v>0</v>
          </cell>
          <cell r="CC494">
            <v>0</v>
          </cell>
          <cell r="CD494">
            <v>0</v>
          </cell>
          <cell r="CE494">
            <v>-213.42112000007182</v>
          </cell>
          <cell r="CF494">
            <v>0</v>
          </cell>
          <cell r="CG494">
            <v>0</v>
          </cell>
          <cell r="CH494">
            <v>0</v>
          </cell>
          <cell r="CI494">
            <v>-56.597410000002128</v>
          </cell>
          <cell r="CJ494">
            <v>0</v>
          </cell>
          <cell r="CK494">
            <v>-69.526109999991604</v>
          </cell>
          <cell r="CL494">
            <v>-34.142610000009881</v>
          </cell>
          <cell r="CM494">
            <v>-53.154990000010002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-2.4426600001752377</v>
          </cell>
          <cell r="CS494">
            <v>0</v>
          </cell>
          <cell r="CT494">
            <v>0</v>
          </cell>
          <cell r="CU494">
            <v>0</v>
          </cell>
          <cell r="CV494">
            <v>-0.31558000000950415</v>
          </cell>
          <cell r="CW494">
            <v>0</v>
          </cell>
          <cell r="CX494">
            <v>0</v>
          </cell>
          <cell r="CY494">
            <v>-0.49194999999599531</v>
          </cell>
          <cell r="CZ494">
            <v>-0.94286999999894761</v>
          </cell>
          <cell r="DA494">
            <v>-0.26099000000976957</v>
          </cell>
          <cell r="DB494">
            <v>-0.43127000000094995</v>
          </cell>
          <cell r="DC494">
            <v>0</v>
          </cell>
          <cell r="DD494">
            <v>0</v>
          </cell>
          <cell r="DE494">
            <v>-7.5598299996927381</v>
          </cell>
          <cell r="DF494">
            <v>0</v>
          </cell>
          <cell r="DG494">
            <v>-0.97299000000930391</v>
          </cell>
          <cell r="DH494">
            <v>0</v>
          </cell>
          <cell r="DI494">
            <v>-0.51819000000250526</v>
          </cell>
          <cell r="DJ494">
            <v>0</v>
          </cell>
          <cell r="DK494">
            <v>0</v>
          </cell>
          <cell r="DL494">
            <v>-1.4072299999825191</v>
          </cell>
          <cell r="DM494">
            <v>-1.3954800000065006</v>
          </cell>
          <cell r="DN494">
            <v>-1.3906300000089686</v>
          </cell>
          <cell r="DO494">
            <v>-1.8753100000030827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-252.6740399999544</v>
          </cell>
          <cell r="G495">
            <v>-188.88151000000653</v>
          </cell>
          <cell r="H495">
            <v>-243.18053000001237</v>
          </cell>
          <cell r="I495">
            <v>0</v>
          </cell>
          <cell r="J495">
            <v>0</v>
          </cell>
          <cell r="K495">
            <v>0</v>
          </cell>
          <cell r="L495">
            <v>-295.98339000000851</v>
          </cell>
          <cell r="M495">
            <v>-386.19767999998294</v>
          </cell>
          <cell r="N495">
            <v>-224.1336200000369</v>
          </cell>
          <cell r="O495">
            <v>-16.705820000002859</v>
          </cell>
          <cell r="P495">
            <v>-79.273960000020452</v>
          </cell>
          <cell r="Q495">
            <v>-65.222230000013951</v>
          </cell>
          <cell r="R495">
            <v>-777.58743999991566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-197.95419000001857</v>
          </cell>
          <cell r="Z495">
            <v>-80.976330000034068</v>
          </cell>
          <cell r="AA495">
            <v>-342.14925999997649</v>
          </cell>
          <cell r="AB495">
            <v>-58.223599999997532</v>
          </cell>
          <cell r="AC495">
            <v>0</v>
          </cell>
          <cell r="AD495">
            <v>-98.284059999976307</v>
          </cell>
          <cell r="AE495">
            <v>-860.71302999998443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-406.78275000001304</v>
          </cell>
          <cell r="AM495">
            <v>-301.53623000002699</v>
          </cell>
          <cell r="AN495">
            <v>-99.73096000001533</v>
          </cell>
          <cell r="AO495">
            <v>-12.040990000008605</v>
          </cell>
          <cell r="AP495">
            <v>-8.5736600000527687</v>
          </cell>
          <cell r="AQ495">
            <v>-32.048439999984112</v>
          </cell>
          <cell r="AR495">
            <v>-738.65432999981567</v>
          </cell>
          <cell r="AS495">
            <v>-22.006060000043362</v>
          </cell>
          <cell r="AT495">
            <v>-8.786469999991823</v>
          </cell>
          <cell r="AU495">
            <v>-14.741720000019995</v>
          </cell>
          <cell r="AV495">
            <v>-6.7676700000301935</v>
          </cell>
          <cell r="AW495">
            <v>-12.786760000046343</v>
          </cell>
          <cell r="AX495">
            <v>0</v>
          </cell>
          <cell r="AY495">
            <v>-288.91154000000097</v>
          </cell>
          <cell r="AZ495">
            <v>-113.87857999996049</v>
          </cell>
          <cell r="BA495">
            <v>-243.33435999997891</v>
          </cell>
          <cell r="BB495">
            <v>-7.3429199999955017</v>
          </cell>
          <cell r="BC495">
            <v>-7.1935299999895506</v>
          </cell>
          <cell r="BD495">
            <v>-12.904719999991357</v>
          </cell>
          <cell r="BE495">
            <v>-489.78248999966308</v>
          </cell>
          <cell r="BF495">
            <v>-13.772119999979623</v>
          </cell>
          <cell r="BG495">
            <v>-8.9749799999990501</v>
          </cell>
          <cell r="BH495">
            <v>-13.029750000045169</v>
          </cell>
          <cell r="BI495">
            <v>-7.0705799999996088</v>
          </cell>
          <cell r="BJ495">
            <v>-10.67603999999119</v>
          </cell>
          <cell r="BK495">
            <v>0</v>
          </cell>
          <cell r="BL495">
            <v>-158.47285999997985</v>
          </cell>
          <cell r="BM495">
            <v>-62.904989999951795</v>
          </cell>
          <cell r="BN495">
            <v>-188.89686999999685</v>
          </cell>
          <cell r="BO495">
            <v>-5.4908299999951851</v>
          </cell>
          <cell r="BP495">
            <v>-4.2004200000083074</v>
          </cell>
          <cell r="BQ495">
            <v>-16.293050000036601</v>
          </cell>
          <cell r="BR495">
            <v>-133.78531000064686</v>
          </cell>
          <cell r="BS495">
            <v>-3.7332900000037625</v>
          </cell>
          <cell r="BT495">
            <v>-2.6721400000096764</v>
          </cell>
          <cell r="BU495">
            <v>-2.2178300000377931</v>
          </cell>
          <cell r="BV495">
            <v>-7.0349400000122841</v>
          </cell>
          <cell r="BW495">
            <v>-0.95709999999962747</v>
          </cell>
          <cell r="BX495">
            <v>-6.2837999999755993</v>
          </cell>
          <cell r="BY495">
            <v>168.08666000002995</v>
          </cell>
          <cell r="BZ495">
            <v>-91.217680000001565</v>
          </cell>
          <cell r="CA495">
            <v>-180.29871999996249</v>
          </cell>
          <cell r="CB495">
            <v>-2.1590000000142027</v>
          </cell>
          <cell r="CC495">
            <v>-1.8123599999817088</v>
          </cell>
          <cell r="CD495">
            <v>-3.4851100000087172</v>
          </cell>
          <cell r="CE495">
            <v>-1387.8225799994543</v>
          </cell>
          <cell r="CF495">
            <v>-0.5166800000006333</v>
          </cell>
          <cell r="CG495">
            <v>-5.1741599999950267</v>
          </cell>
          <cell r="CH495">
            <v>-5.9391099999775179</v>
          </cell>
          <cell r="CI495">
            <v>-6.3320600000151899</v>
          </cell>
          <cell r="CJ495">
            <v>-179.72859000001336</v>
          </cell>
          <cell r="CK495">
            <v>-2.2584999999962747</v>
          </cell>
          <cell r="CL495">
            <v>-344.98110999999335</v>
          </cell>
          <cell r="CM495">
            <v>-632.40347999997903</v>
          </cell>
          <cell r="CN495">
            <v>-195.96499000000767</v>
          </cell>
          <cell r="CO495">
            <v>-2.992629999993369</v>
          </cell>
          <cell r="CP495">
            <v>-2.3351799999945797</v>
          </cell>
          <cell r="CQ495">
            <v>-9.1960900000412948</v>
          </cell>
          <cell r="CR495">
            <v>-21.226050000172108</v>
          </cell>
          <cell r="CS495">
            <v>-4.0699999663047493E-3</v>
          </cell>
          <cell r="CT495">
            <v>-4.6620000008260831E-2</v>
          </cell>
          <cell r="CU495">
            <v>-3.7069999991217628E-2</v>
          </cell>
          <cell r="CV495">
            <v>-5.6439999985741451E-2</v>
          </cell>
          <cell r="CW495">
            <v>-1.3778600000077859</v>
          </cell>
          <cell r="CX495">
            <v>-3.2070000015664846E-2</v>
          </cell>
          <cell r="CY495">
            <v>-10.301399999996647</v>
          </cell>
          <cell r="CZ495">
            <v>-5.2981300000101328</v>
          </cell>
          <cell r="DA495">
            <v>-3.9675700000370853</v>
          </cell>
          <cell r="DB495">
            <v>-3.5499999998137355E-2</v>
          </cell>
          <cell r="DC495">
            <v>-1.7900000035297126E-2</v>
          </cell>
          <cell r="DD495">
            <v>-5.1419999974314123E-2</v>
          </cell>
          <cell r="DE495">
            <v>-32.824829999823123</v>
          </cell>
          <cell r="DF495">
            <v>-7.5999999535270035E-3</v>
          </cell>
          <cell r="DG495">
            <v>-0.11113999999361113</v>
          </cell>
          <cell r="DH495">
            <v>-3.5069999983534217E-2</v>
          </cell>
          <cell r="DI495">
            <v>-4.4510000006994233E-2</v>
          </cell>
          <cell r="DJ495">
            <v>-1.6205600000103004</v>
          </cell>
          <cell r="DK495">
            <v>-3.5198299999756273</v>
          </cell>
          <cell r="DL495">
            <v>-9.1803099999669939</v>
          </cell>
          <cell r="DM495">
            <v>-6.4869399999734014</v>
          </cell>
          <cell r="DN495">
            <v>-11.566720000002533</v>
          </cell>
          <cell r="DO495">
            <v>-2.0629999984521419E-2</v>
          </cell>
          <cell r="DP495">
            <v>-1.4840000018011779E-2</v>
          </cell>
          <cell r="DQ495">
            <v>-0.21668000001227483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-5.0869999977294356E-2</v>
          </cell>
          <cell r="G496">
            <v>-6.5119199999608099</v>
          </cell>
          <cell r="H496">
            <v>-30.434629999974277</v>
          </cell>
          <cell r="I496">
            <v>-6.5267100000055507</v>
          </cell>
          <cell r="J496">
            <v>-0.60801999998511747</v>
          </cell>
          <cell r="K496">
            <v>0</v>
          </cell>
          <cell r="L496">
            <v>-63.524999999965075</v>
          </cell>
          <cell r="M496">
            <v>-20.54769999999553</v>
          </cell>
          <cell r="N496">
            <v>-50.141460000013467</v>
          </cell>
          <cell r="O496">
            <v>-9.7416200000443496</v>
          </cell>
          <cell r="P496">
            <v>-4.9890399999567308</v>
          </cell>
          <cell r="Q496">
            <v>-0.54810999997425824</v>
          </cell>
          <cell r="R496">
            <v>-5118.7755800001323</v>
          </cell>
          <cell r="S496">
            <v>-3.1770999999716878</v>
          </cell>
          <cell r="T496">
            <v>-3.8687099999806378</v>
          </cell>
          <cell r="U496">
            <v>-7.5289099999936298</v>
          </cell>
          <cell r="V496">
            <v>-5.8108899999933783</v>
          </cell>
          <cell r="W496">
            <v>-1.2367000000085682</v>
          </cell>
          <cell r="X496">
            <v>0</v>
          </cell>
          <cell r="Y496">
            <v>-5.1807000000262633</v>
          </cell>
          <cell r="Z496">
            <v>-5070.7310500000021</v>
          </cell>
          <cell r="AA496">
            <v>-16.932400000048801</v>
          </cell>
          <cell r="AB496">
            <v>-3.0903599999728613</v>
          </cell>
          <cell r="AC496">
            <v>-1.2187600000761449</v>
          </cell>
          <cell r="AD496">
            <v>0</v>
          </cell>
          <cell r="AE496">
            <v>-6.9970099995844066</v>
          </cell>
          <cell r="AF496">
            <v>-0.37644999998155981</v>
          </cell>
          <cell r="AG496">
            <v>0</v>
          </cell>
          <cell r="AH496">
            <v>-0.11304999992717057</v>
          </cell>
          <cell r="AI496">
            <v>-1.360370000009425</v>
          </cell>
          <cell r="AJ496">
            <v>0</v>
          </cell>
          <cell r="AK496">
            <v>0</v>
          </cell>
          <cell r="AL496">
            <v>-0.17983999999705702</v>
          </cell>
          <cell r="AM496">
            <v>-2.2995999999693595</v>
          </cell>
          <cell r="AN496">
            <v>-2.0015800000401214</v>
          </cell>
          <cell r="AO496">
            <v>-0.15647000004537404</v>
          </cell>
          <cell r="AP496">
            <v>0</v>
          </cell>
          <cell r="AQ496">
            <v>-0.50964999996358529</v>
          </cell>
          <cell r="AR496">
            <v>-21.407400000374764</v>
          </cell>
          <cell r="AS496">
            <v>-0.24998999998206273</v>
          </cell>
          <cell r="AT496">
            <v>0</v>
          </cell>
          <cell r="AU496">
            <v>-6.2700000125914812E-3</v>
          </cell>
          <cell r="AV496">
            <v>0</v>
          </cell>
          <cell r="AW496">
            <v>-18</v>
          </cell>
          <cell r="AX496">
            <v>0</v>
          </cell>
          <cell r="AY496">
            <v>-2.9749999986961484E-2</v>
          </cell>
          <cell r="AZ496">
            <v>-0.76242000004276633</v>
          </cell>
          <cell r="BA496">
            <v>-2.2031299999216571</v>
          </cell>
          <cell r="BB496">
            <v>-0.15549999999348074</v>
          </cell>
          <cell r="BC496">
            <v>0</v>
          </cell>
          <cell r="BD496">
            <v>-3.3999996958300471E-4</v>
          </cell>
          <cell r="BE496">
            <v>-4.3963399999774992</v>
          </cell>
          <cell r="BF496">
            <v>-4.9680000054650009E-2</v>
          </cell>
          <cell r="BG496">
            <v>-4.553999999188818E-2</v>
          </cell>
          <cell r="BH496">
            <v>-6.2900000193621963E-3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-1.5179499999503605</v>
          </cell>
          <cell r="BN496">
            <v>-2.6177499999757856</v>
          </cell>
          <cell r="BO496">
            <v>-0.15833000000566244</v>
          </cell>
          <cell r="BP496">
            <v>0</v>
          </cell>
          <cell r="BQ496">
            <v>-7.9999997979030013E-4</v>
          </cell>
          <cell r="BR496">
            <v>-0.42374999960884452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-0.42374999998719431</v>
          </cell>
          <cell r="CB496">
            <v>0</v>
          </cell>
          <cell r="CC496">
            <v>0</v>
          </cell>
          <cell r="CD496">
            <v>0</v>
          </cell>
          <cell r="CE496">
            <v>17.651260000187904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18</v>
          </cell>
          <cell r="CK496">
            <v>0</v>
          </cell>
          <cell r="CL496">
            <v>0</v>
          </cell>
          <cell r="CM496">
            <v>0</v>
          </cell>
          <cell r="CN496">
            <v>-0.34873999998671934</v>
          </cell>
          <cell r="CO496">
            <v>0</v>
          </cell>
          <cell r="CP496">
            <v>0</v>
          </cell>
          <cell r="CQ496">
            <v>0</v>
          </cell>
          <cell r="CR496">
            <v>-8.7899998761713505E-3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-8.7899999925866723E-3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9">
          <cell r="F499">
            <v>-251.74687999999151</v>
          </cell>
          <cell r="G499">
            <v>-196.93718999996781</v>
          </cell>
          <cell r="H499">
            <v>-297.2076900000684</v>
          </cell>
          <cell r="I499">
            <v>-69.09979500004556</v>
          </cell>
          <cell r="J499">
            <v>-0.60801999998511747</v>
          </cell>
          <cell r="K499">
            <v>-54.213129999989178</v>
          </cell>
          <cell r="L499">
            <v>-929.30361999990419</v>
          </cell>
          <cell r="M499">
            <v>-768.91369000007398</v>
          </cell>
          <cell r="N499">
            <v>-474.27655000018422</v>
          </cell>
          <cell r="O499">
            <v>-164.9933200001251</v>
          </cell>
          <cell r="P499">
            <v>-84.262999999918975</v>
          </cell>
          <cell r="Q499">
            <v>-122.12334000004921</v>
          </cell>
          <cell r="R499">
            <v>-7055.7873090021312</v>
          </cell>
          <cell r="S499">
            <v>-164.49537000001874</v>
          </cell>
          <cell r="T499">
            <v>-21.955029999953695</v>
          </cell>
          <cell r="U499">
            <v>-47.505140000022948</v>
          </cell>
          <cell r="V499">
            <v>-26.201559999957681</v>
          </cell>
          <cell r="W499">
            <v>-1.2367000000085682</v>
          </cell>
          <cell r="X499">
            <v>0</v>
          </cell>
          <cell r="Y499">
            <v>-553.56269000004977</v>
          </cell>
          <cell r="Z499">
            <v>-5511.3622789999936</v>
          </cell>
          <cell r="AA499">
            <v>-479.78295000013895</v>
          </cell>
          <cell r="AB499">
            <v>-85.217580000055023</v>
          </cell>
          <cell r="AC499">
            <v>-66.183950000093319</v>
          </cell>
          <cell r="AD499">
            <v>-98.284059999976307</v>
          </cell>
          <cell r="AE499">
            <v>-1768.0511000016704</v>
          </cell>
          <cell r="AF499">
            <v>5.6392700000433251</v>
          </cell>
          <cell r="AG499">
            <v>-15.930909999995492</v>
          </cell>
          <cell r="AH499">
            <v>-8.3584099999861792</v>
          </cell>
          <cell r="AI499">
            <v>-84.210430000035558</v>
          </cell>
          <cell r="AJ499">
            <v>0</v>
          </cell>
          <cell r="AK499">
            <v>0</v>
          </cell>
          <cell r="AL499">
            <v>-767.68513999995776</v>
          </cell>
          <cell r="AM499">
            <v>-658.938939999789</v>
          </cell>
          <cell r="AN499">
            <v>-164.03732000011951</v>
          </cell>
          <cell r="AO499">
            <v>-4.1974600001703948</v>
          </cell>
          <cell r="AP499">
            <v>-47.77367000002414</v>
          </cell>
          <cell r="AQ499">
            <v>-22.558089999947697</v>
          </cell>
          <cell r="AR499">
            <v>-1410.8060900010169</v>
          </cell>
          <cell r="AS499">
            <v>-47.536220000009052</v>
          </cell>
          <cell r="AT499">
            <v>-31.434680000063963</v>
          </cell>
          <cell r="AU499">
            <v>-16.555640000035055</v>
          </cell>
          <cell r="AV499">
            <v>-15.618930000113323</v>
          </cell>
          <cell r="AW499">
            <v>-30.786760000046343</v>
          </cell>
          <cell r="AX499">
            <v>0</v>
          </cell>
          <cell r="AY499">
            <v>-510.17423999984749</v>
          </cell>
          <cell r="AZ499">
            <v>-283.83626000001095</v>
          </cell>
          <cell r="BA499">
            <v>-457.2663500001654</v>
          </cell>
          <cell r="BB499">
            <v>2.5015800000401214</v>
          </cell>
          <cell r="BC499">
            <v>2.8064699999522418</v>
          </cell>
          <cell r="BD499">
            <v>-22.905060000019148</v>
          </cell>
          <cell r="BE499">
            <v>-913.39085599780083</v>
          </cell>
          <cell r="BF499">
            <v>-10.821800000034273</v>
          </cell>
          <cell r="BG499">
            <v>0.97948000009637326</v>
          </cell>
          <cell r="BH499">
            <v>-13.036040000035428</v>
          </cell>
          <cell r="BI499">
            <v>2.9294199999421835</v>
          </cell>
          <cell r="BJ499">
            <v>-10.676040000049397</v>
          </cell>
          <cell r="BK499">
            <v>-79.063239999988582</v>
          </cell>
          <cell r="BL499">
            <v>-409.9273000000976</v>
          </cell>
          <cell r="BM499">
            <v>-194.75397999980487</v>
          </cell>
          <cell r="BN499">
            <v>-219.6509359999327</v>
          </cell>
          <cell r="BO499">
            <v>-8.8761500000255182</v>
          </cell>
          <cell r="BP499">
            <v>35.799579999991693</v>
          </cell>
          <cell r="BQ499">
            <v>-6.2938500000163913</v>
          </cell>
          <cell r="BR499">
            <v>-14542.881479002535</v>
          </cell>
          <cell r="BS499">
            <v>-9.5396539999637753</v>
          </cell>
          <cell r="BT499">
            <v>-9.6356430000159889</v>
          </cell>
          <cell r="BU499">
            <v>-2.2178300000960007</v>
          </cell>
          <cell r="BV499">
            <v>-59.112590000033379</v>
          </cell>
          <cell r="BW499">
            <v>-0.95709999999962747</v>
          </cell>
          <cell r="BX499">
            <v>-33.919359999941662</v>
          </cell>
          <cell r="BY499">
            <v>-13909.591607999988</v>
          </cell>
          <cell r="BZ499">
            <v>-277.63397400011308</v>
          </cell>
          <cell r="CA499">
            <v>-232.81725000008009</v>
          </cell>
          <cell r="CB499">
            <v>-2.1590000001015142</v>
          </cell>
          <cell r="CC499">
            <v>-1.8123599999817088</v>
          </cell>
          <cell r="CD499">
            <v>-3.4851100000087172</v>
          </cell>
          <cell r="CE499">
            <v>-1865.7652699965984</v>
          </cell>
          <cell r="CF499">
            <v>-0.51668000011704862</v>
          </cell>
          <cell r="CG499">
            <v>-15.326010000193492</v>
          </cell>
          <cell r="CH499">
            <v>-5.9391099999193102</v>
          </cell>
          <cell r="CI499">
            <v>-62.929469999973662</v>
          </cell>
          <cell r="CJ499">
            <v>-164.9400799999712</v>
          </cell>
          <cell r="CK499">
            <v>-71.784610000089742</v>
          </cell>
          <cell r="CL499">
            <v>-546.92658999981359</v>
          </cell>
          <cell r="CM499">
            <v>-765.99354999978095</v>
          </cell>
          <cell r="CN499">
            <v>-216.88527000020258</v>
          </cell>
          <cell r="CO499">
            <v>-2.992629999993369</v>
          </cell>
          <cell r="CP499">
            <v>-2.335179999936372</v>
          </cell>
          <cell r="CQ499">
            <v>-9.1960899999830872</v>
          </cell>
          <cell r="CR499">
            <v>-33.976502001285553</v>
          </cell>
          <cell r="CS499">
            <v>-4.0699999080970883E-3</v>
          </cell>
          <cell r="CT499">
            <v>-4.661999992094934E-2</v>
          </cell>
          <cell r="CU499">
            <v>-3.7069999962113798E-2</v>
          </cell>
          <cell r="CV499">
            <v>-0.75459000002592802</v>
          </cell>
          <cell r="CW499">
            <v>-1.4260899999644607</v>
          </cell>
          <cell r="CX499">
            <v>-3.2070000073872507E-2</v>
          </cell>
          <cell r="CY499">
            <v>-12.125</v>
          </cell>
          <cell r="CZ499">
            <v>-9.6466920000966638</v>
          </cell>
          <cell r="DA499">
            <v>-5.4440599998924881</v>
          </cell>
          <cell r="DB499">
            <v>-3.4978099999716505</v>
          </cell>
          <cell r="DC499">
            <v>-0.91101000003982335</v>
          </cell>
          <cell r="DD499">
            <v>-5.1420000032521784E-2</v>
          </cell>
          <cell r="DE499">
            <v>-68.175068000331521</v>
          </cell>
          <cell r="DF499">
            <v>-7.5999998953193426E-3</v>
          </cell>
          <cell r="DG499">
            <v>-1.7035799999721348</v>
          </cell>
          <cell r="DH499">
            <v>-0.42048000008799136</v>
          </cell>
          <cell r="DI499">
            <v>-1.7220499999821186</v>
          </cell>
          <cell r="DJ499">
            <v>-1.6259800000116229</v>
          </cell>
          <cell r="DK499">
            <v>-3.6629099999554455</v>
          </cell>
          <cell r="DL499">
            <v>-19.321920000016689</v>
          </cell>
          <cell r="DM499">
            <v>-13.493557999841869</v>
          </cell>
          <cell r="DN499">
            <v>-15.472569999983534</v>
          </cell>
          <cell r="DO499">
            <v>-9.316690000006929</v>
          </cell>
          <cell r="DP499">
            <v>-1.2110500000417233</v>
          </cell>
          <cell r="DQ499">
            <v>-0.21667999995406717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-17720.276000000013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-17720.276000000013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-17631.679999999993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-17631.679999999993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-198370.85100000002</v>
          </cell>
          <cell r="CS537">
            <v>-9599.8940000000002</v>
          </cell>
          <cell r="CT537">
            <v>-10744.048000000003</v>
          </cell>
          <cell r="CU537">
            <v>-16732.963000000003</v>
          </cell>
          <cell r="CV537">
            <v>-19326.569999999992</v>
          </cell>
          <cell r="CW537">
            <v>-22372.017999999996</v>
          </cell>
          <cell r="CX537">
            <v>-23767.76999999999</v>
          </cell>
          <cell r="CY537">
            <v>-21512.915000000001</v>
          </cell>
          <cell r="CZ537">
            <v>-21547.820999999996</v>
          </cell>
          <cell r="DA537">
            <v>-18994.200000000004</v>
          </cell>
          <cell r="DB537">
            <v>-15399.156999999999</v>
          </cell>
          <cell r="DC537">
            <v>-10371.930000000004</v>
          </cell>
          <cell r="DD537">
            <v>-8001.5649999999987</v>
          </cell>
          <cell r="DE537">
            <v>-197802.4310000001</v>
          </cell>
          <cell r="DF537">
            <v>-9553.89</v>
          </cell>
          <cell r="DG537">
            <v>-11074.403999999999</v>
          </cell>
          <cell r="DH537">
            <v>-16652.735000000001</v>
          </cell>
          <cell r="DI537">
            <v>-19233.990000000005</v>
          </cell>
          <cell r="DJ537">
            <v>-22264.944000000003</v>
          </cell>
          <cell r="DK537">
            <v>-23653.89</v>
          </cell>
          <cell r="DL537">
            <v>-21409.778000000006</v>
          </cell>
          <cell r="DM537">
            <v>-21444.622000000003</v>
          </cell>
          <cell r="DN537">
            <v>-18903.299999999996</v>
          </cell>
          <cell r="DO537">
            <v>-15325.345999999998</v>
          </cell>
          <cell r="DP537">
            <v>-10322.189999999999</v>
          </cell>
          <cell r="DQ537">
            <v>-7963.3420000000006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-1287.3146549999947</v>
          </cell>
          <cell r="S545">
            <v>-47.005998000000545</v>
          </cell>
          <cell r="T545">
            <v>-179.57655750000049</v>
          </cell>
          <cell r="U545">
            <v>-52.401935000001686</v>
          </cell>
          <cell r="V545">
            <v>-86.55848960000003</v>
          </cell>
          <cell r="W545">
            <v>-160.95351100000153</v>
          </cell>
          <cell r="X545">
            <v>-203.59727000000021</v>
          </cell>
          <cell r="Y545">
            <v>-35.958636999999726</v>
          </cell>
          <cell r="Z545">
            <v>-45.449610399999074</v>
          </cell>
          <cell r="AA545">
            <v>-118.28751400000147</v>
          </cell>
          <cell r="AB545">
            <v>-98.512954999998328</v>
          </cell>
          <cell r="AC545">
            <v>-194.54756300000008</v>
          </cell>
          <cell r="AD545">
            <v>-64.464614500000607</v>
          </cell>
          <cell r="AE545">
            <v>-1614.011972200009</v>
          </cell>
          <cell r="AF545">
            <v>-71.221377000001667</v>
          </cell>
          <cell r="AG545">
            <v>-296.62946299999749</v>
          </cell>
          <cell r="AH545">
            <v>-111.57693949999884</v>
          </cell>
          <cell r="AI545">
            <v>-81.61072840000088</v>
          </cell>
          <cell r="AJ545">
            <v>-270.5472293999992</v>
          </cell>
          <cell r="AK545">
            <v>-217.8473903999984</v>
          </cell>
          <cell r="AL545">
            <v>-51.321767000001273</v>
          </cell>
          <cell r="AM545">
            <v>-187.77780599999824</v>
          </cell>
          <cell r="AN545">
            <v>-73.942962999999509</v>
          </cell>
          <cell r="AO545">
            <v>-75.359229000001505</v>
          </cell>
          <cell r="AP545">
            <v>-131.37707950000186</v>
          </cell>
          <cell r="AQ545">
            <v>-44.799999999999272</v>
          </cell>
          <cell r="AR545">
            <v>-1354.2681787000038</v>
          </cell>
          <cell r="AS545">
            <v>-47.291001999998116</v>
          </cell>
          <cell r="AT545">
            <v>-203.00214499999856</v>
          </cell>
          <cell r="AU545">
            <v>-125.28493600000002</v>
          </cell>
          <cell r="AV545">
            <v>-69.019598999999289</v>
          </cell>
          <cell r="AW545">
            <v>-93.349811999998565</v>
          </cell>
          <cell r="AX545">
            <v>-187.97776700000031</v>
          </cell>
          <cell r="AY545">
            <v>-73.92091199999777</v>
          </cell>
          <cell r="AZ545">
            <v>-85.89746169999853</v>
          </cell>
          <cell r="BA545">
            <v>-142.41783560000113</v>
          </cell>
          <cell r="BB545">
            <v>-135.57977599999867</v>
          </cell>
          <cell r="BC545">
            <v>-151.59501140000066</v>
          </cell>
          <cell r="BD545">
            <v>-38.93192099999942</v>
          </cell>
          <cell r="BE545">
            <v>-1901.5771712000133</v>
          </cell>
          <cell r="BF545">
            <v>-53.927614999996877</v>
          </cell>
          <cell r="BG545">
            <v>-123.4919015000014</v>
          </cell>
          <cell r="BH545">
            <v>-185.88978999999745</v>
          </cell>
          <cell r="BI545">
            <v>-136.61173499999859</v>
          </cell>
          <cell r="BJ545">
            <v>-167.34556499999962</v>
          </cell>
          <cell r="BK545">
            <v>-260.34486399999878</v>
          </cell>
          <cell r="BL545">
            <v>-89.468925999997737</v>
          </cell>
          <cell r="BM545">
            <v>-154.04048200000034</v>
          </cell>
          <cell r="BN545">
            <v>-255.69688999999926</v>
          </cell>
          <cell r="BO545">
            <v>-175.07686300000205</v>
          </cell>
          <cell r="BP545">
            <v>-166.82454349999898</v>
          </cell>
          <cell r="BQ545">
            <v>-132.85799620000034</v>
          </cell>
          <cell r="BR545">
            <v>-1403.0768254000286</v>
          </cell>
          <cell r="BS545">
            <v>-40.011918000000151</v>
          </cell>
          <cell r="BT545">
            <v>-159.59686499999953</v>
          </cell>
          <cell r="BU545">
            <v>-229.19986250000147</v>
          </cell>
          <cell r="BV545">
            <v>-50.354617400000279</v>
          </cell>
          <cell r="BW545">
            <v>-21.717854800001078</v>
          </cell>
          <cell r="BX545">
            <v>-226.74678440000025</v>
          </cell>
          <cell r="BY545">
            <v>-175.55464999999822</v>
          </cell>
          <cell r="BZ545">
            <v>-113.48491099999956</v>
          </cell>
          <cell r="CA545">
            <v>-227.15546230000109</v>
          </cell>
          <cell r="CB545">
            <v>-138.77363899999909</v>
          </cell>
          <cell r="CC545">
            <v>-2.2684730000000854</v>
          </cell>
          <cell r="CD545">
            <v>-18.211788000000524</v>
          </cell>
          <cell r="CE545">
            <v>-1275.1089095000352</v>
          </cell>
          <cell r="CF545">
            <v>-2.635430999998789</v>
          </cell>
          <cell r="CG545">
            <v>-134.73219940000126</v>
          </cell>
          <cell r="CH545">
            <v>-139.79716800000097</v>
          </cell>
          <cell r="CI545">
            <v>-93.812992000001032</v>
          </cell>
          <cell r="CJ545">
            <v>-94.112422400001378</v>
          </cell>
          <cell r="CK545">
            <v>-184.70164409999961</v>
          </cell>
          <cell r="CL545">
            <v>-36.883671000003233</v>
          </cell>
          <cell r="CM545">
            <v>-123.72588299999916</v>
          </cell>
          <cell r="CN545">
            <v>-154.83090500000253</v>
          </cell>
          <cell r="CO545">
            <v>-241.4341886000002</v>
          </cell>
          <cell r="CP545">
            <v>-68.4424050000016</v>
          </cell>
          <cell r="CQ545">
            <v>0</v>
          </cell>
          <cell r="CR545">
            <v>-3.9459240000287537</v>
          </cell>
          <cell r="CS545">
            <v>0</v>
          </cell>
          <cell r="CT545">
            <v>0</v>
          </cell>
          <cell r="CU545">
            <v>-0.81213500000012573</v>
          </cell>
          <cell r="CV545">
            <v>-2.2827140000008512</v>
          </cell>
          <cell r="CW545">
            <v>-0.45898499999930209</v>
          </cell>
          <cell r="CX545">
            <v>0</v>
          </cell>
          <cell r="CY545">
            <v>0</v>
          </cell>
          <cell r="CZ545">
            <v>0</v>
          </cell>
          <cell r="DA545">
            <v>-0.39209000000118976</v>
          </cell>
          <cell r="DB545">
            <v>0</v>
          </cell>
          <cell r="DC545">
            <v>0</v>
          </cell>
          <cell r="DD545">
            <v>0</v>
          </cell>
          <cell r="DE545">
            <v>-4.8535930999787524</v>
          </cell>
          <cell r="DF545">
            <v>0</v>
          </cell>
          <cell r="DG545">
            <v>0</v>
          </cell>
          <cell r="DH545">
            <v>0</v>
          </cell>
          <cell r="DI545">
            <v>-2.3866741000019829</v>
          </cell>
          <cell r="DJ545">
            <v>-1.9619139999995241</v>
          </cell>
          <cell r="DK545">
            <v>-0.50500500000271131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-1287.3146550003439</v>
          </cell>
          <cell r="S554">
            <v>-47.005997999978717</v>
          </cell>
          <cell r="T554">
            <v>-179.57655749999685</v>
          </cell>
          <cell r="U554">
            <v>-52.40193500003079</v>
          </cell>
          <cell r="V554">
            <v>-86.558489600021858</v>
          </cell>
          <cell r="W554">
            <v>-160.95351099999971</v>
          </cell>
          <cell r="X554">
            <v>-203.59727000002749</v>
          </cell>
          <cell r="Y554">
            <v>-35.958637000003364</v>
          </cell>
          <cell r="Z554">
            <v>-45.449610400013626</v>
          </cell>
          <cell r="AA554">
            <v>-118.28751400002511</v>
          </cell>
          <cell r="AB554">
            <v>-98.51295500001288</v>
          </cell>
          <cell r="AC554">
            <v>-194.54756300000008</v>
          </cell>
          <cell r="AD554">
            <v>-64.464614500000607</v>
          </cell>
          <cell r="AE554">
            <v>-1614.0119722005911</v>
          </cell>
          <cell r="AF554">
            <v>-71.221376999979839</v>
          </cell>
          <cell r="AG554">
            <v>-296.62946299999021</v>
          </cell>
          <cell r="AH554">
            <v>-111.57693949999521</v>
          </cell>
          <cell r="AI554">
            <v>-81.610728400002699</v>
          </cell>
          <cell r="AJ554">
            <v>-270.54722940002102</v>
          </cell>
          <cell r="AK554">
            <v>-217.84739039998385</v>
          </cell>
          <cell r="AL554">
            <v>-51.321766999986721</v>
          </cell>
          <cell r="AM554">
            <v>-187.77780600002734</v>
          </cell>
          <cell r="AN554">
            <v>-73.942963000008604</v>
          </cell>
          <cell r="AO554">
            <v>-75.359229000023333</v>
          </cell>
          <cell r="AP554">
            <v>-131.37707950000186</v>
          </cell>
          <cell r="AQ554">
            <v>-44.799999999988358</v>
          </cell>
          <cell r="AR554">
            <v>-1354.2681787000038</v>
          </cell>
          <cell r="AS554">
            <v>-47.291001999983564</v>
          </cell>
          <cell r="AT554">
            <v>-203.00214500003494</v>
          </cell>
          <cell r="AU554">
            <v>-125.28493600001093</v>
          </cell>
          <cell r="AV554">
            <v>-69.019599000021117</v>
          </cell>
          <cell r="AW554">
            <v>-93.349812000000384</v>
          </cell>
          <cell r="AX554">
            <v>-187.97776700000395</v>
          </cell>
          <cell r="AY554">
            <v>-73.920911999972304</v>
          </cell>
          <cell r="AZ554">
            <v>-85.897461699991254</v>
          </cell>
          <cell r="BA554">
            <v>-142.41783560000476</v>
          </cell>
          <cell r="BB554">
            <v>-135.57977599999867</v>
          </cell>
          <cell r="BC554">
            <v>-151.59501140000066</v>
          </cell>
          <cell r="BD554">
            <v>-38.931921000010334</v>
          </cell>
          <cell r="BE554">
            <v>-1901.577171199955</v>
          </cell>
          <cell r="BF554">
            <v>-53.927614999993239</v>
          </cell>
          <cell r="BG554">
            <v>-123.49190149997594</v>
          </cell>
          <cell r="BH554">
            <v>-185.88978999998653</v>
          </cell>
          <cell r="BI554">
            <v>-136.61173499998404</v>
          </cell>
          <cell r="BJ554">
            <v>-167.34556499999599</v>
          </cell>
          <cell r="BK554">
            <v>-260.34486399998423</v>
          </cell>
          <cell r="BL554">
            <v>-89.468926000001375</v>
          </cell>
          <cell r="BM554">
            <v>-154.04048199998215</v>
          </cell>
          <cell r="BN554">
            <v>-255.69689000002109</v>
          </cell>
          <cell r="BO554">
            <v>-175.07686300002388</v>
          </cell>
          <cell r="BP554">
            <v>-166.82454349996988</v>
          </cell>
          <cell r="BQ554">
            <v>-132.85799619997852</v>
          </cell>
          <cell r="BR554">
            <v>-19123.352825399954</v>
          </cell>
          <cell r="BS554">
            <v>-40.011918000003789</v>
          </cell>
          <cell r="BT554">
            <v>-159.59686500002863</v>
          </cell>
          <cell r="BU554">
            <v>-229.19986250001239</v>
          </cell>
          <cell r="BV554">
            <v>-50.354617399978451</v>
          </cell>
          <cell r="BW554">
            <v>-21.717854799993802</v>
          </cell>
          <cell r="BX554">
            <v>-226.74678439999116</v>
          </cell>
          <cell r="BY554">
            <v>-17895.830650000018</v>
          </cell>
          <cell r="BZ554">
            <v>-113.48491099997773</v>
          </cell>
          <cell r="CA554">
            <v>-227.15546229999745</v>
          </cell>
          <cell r="CB554">
            <v>-138.77363899999182</v>
          </cell>
          <cell r="CC554">
            <v>-2.2684729999746196</v>
          </cell>
          <cell r="CD554">
            <v>-18.211788000015076</v>
          </cell>
          <cell r="CE554">
            <v>-18906.788909499999</v>
          </cell>
          <cell r="CF554">
            <v>-2.6354309999733232</v>
          </cell>
          <cell r="CG554">
            <v>-134.73219939996488</v>
          </cell>
          <cell r="CH554">
            <v>-139.79716800001916</v>
          </cell>
          <cell r="CI554">
            <v>-93.812991999991937</v>
          </cell>
          <cell r="CJ554">
            <v>-94.112422400008654</v>
          </cell>
          <cell r="CK554">
            <v>-184.70164410001598</v>
          </cell>
          <cell r="CL554">
            <v>-17668.563670999953</v>
          </cell>
          <cell r="CM554">
            <v>-123.72588300000643</v>
          </cell>
          <cell r="CN554">
            <v>-154.8309049999807</v>
          </cell>
          <cell r="CO554">
            <v>-241.43418860001839</v>
          </cell>
          <cell r="CP554">
            <v>-68.442404999979772</v>
          </cell>
          <cell r="CQ554">
            <v>0</v>
          </cell>
          <cell r="CR554">
            <v>-198374.79692399967</v>
          </cell>
          <cell r="CS554">
            <v>-9599.8940000000293</v>
          </cell>
          <cell r="CT554">
            <v>-10744.047999999952</v>
          </cell>
          <cell r="CU554">
            <v>-16733.775135000004</v>
          </cell>
          <cell r="CV554">
            <v>-19328.852714000037</v>
          </cell>
          <cell r="CW554">
            <v>-22372.476984999987</v>
          </cell>
          <cell r="CX554">
            <v>-23767.76999999996</v>
          </cell>
          <cell r="CY554">
            <v>-21512.915000000037</v>
          </cell>
          <cell r="CZ554">
            <v>-21547.820999999996</v>
          </cell>
          <cell r="DA554">
            <v>-18994.59209000002</v>
          </cell>
          <cell r="DB554">
            <v>-15399.157000000007</v>
          </cell>
          <cell r="DC554">
            <v>-10371.929999999993</v>
          </cell>
          <cell r="DD554">
            <v>-8001.5650000000023</v>
          </cell>
          <cell r="DE554">
            <v>-197807.28459309973</v>
          </cell>
          <cell r="DF554">
            <v>-9553.8899999999558</v>
          </cell>
          <cell r="DG554">
            <v>-11074.40399999998</v>
          </cell>
          <cell r="DH554">
            <v>-16652.734999999986</v>
          </cell>
          <cell r="DI554">
            <v>-19236.3766741</v>
          </cell>
          <cell r="DJ554">
            <v>-22266.905914000003</v>
          </cell>
          <cell r="DK554">
            <v>-23654.395004999998</v>
          </cell>
          <cell r="DL554">
            <v>-21409.778000000049</v>
          </cell>
          <cell r="DM554">
            <v>-21444.622000000032</v>
          </cell>
          <cell r="DN554">
            <v>-18903.299999999988</v>
          </cell>
          <cell r="DO554">
            <v>-15325.34600000002</v>
          </cell>
          <cell r="DP554">
            <v>-10322.190000000002</v>
          </cell>
          <cell r="DQ554">
            <v>-7963.3420000000624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-189.57051000000001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-1200.7537339999981</v>
          </cell>
          <cell r="S561">
            <v>0</v>
          </cell>
          <cell r="T561">
            <v>-1.5356999999999061</v>
          </cell>
          <cell r="U561">
            <v>-191.9387999999999</v>
          </cell>
          <cell r="V561">
            <v>-3.0445040000000034</v>
          </cell>
          <cell r="W561">
            <v>0</v>
          </cell>
          <cell r="X561">
            <v>-409.07449999999994</v>
          </cell>
          <cell r="Y561">
            <v>-18.505300000000034</v>
          </cell>
          <cell r="Z561">
            <v>-520.75652999999988</v>
          </cell>
          <cell r="AA561">
            <v>0</v>
          </cell>
          <cell r="AB561">
            <v>-52.509999999999991</v>
          </cell>
          <cell r="AC561">
            <v>-3.3884000000000469</v>
          </cell>
          <cell r="AD561">
            <v>0</v>
          </cell>
          <cell r="AE561">
            <v>-2518.5105100000001</v>
          </cell>
          <cell r="AF561">
            <v>0</v>
          </cell>
          <cell r="AG561">
            <v>-1.5281999999999698</v>
          </cell>
          <cell r="AH561">
            <v>-25.55580000000009</v>
          </cell>
          <cell r="AI561">
            <v>-649.20149999999967</v>
          </cell>
          <cell r="AJ561">
            <v>-896.78740000000016</v>
          </cell>
          <cell r="AK561">
            <v>-395.17339999999967</v>
          </cell>
          <cell r="AL561">
            <v>-172.61126999999999</v>
          </cell>
          <cell r="AM561">
            <v>-325.40593999999999</v>
          </cell>
          <cell r="AN561">
            <v>0</v>
          </cell>
          <cell r="AO561">
            <v>-52.246999999999844</v>
          </cell>
          <cell r="AP561">
            <v>0</v>
          </cell>
          <cell r="AQ561">
            <v>0</v>
          </cell>
          <cell r="AR561">
            <v>-597.44673999999941</v>
          </cell>
          <cell r="AS561">
            <v>0</v>
          </cell>
          <cell r="AT561">
            <v>-17.137399999999616</v>
          </cell>
          <cell r="AU561">
            <v>-148.01634000000001</v>
          </cell>
          <cell r="AV561">
            <v>0</v>
          </cell>
          <cell r="AW561">
            <v>0</v>
          </cell>
          <cell r="AX561">
            <v>-112.60800000000017</v>
          </cell>
          <cell r="AY561">
            <v>0</v>
          </cell>
          <cell r="AZ561">
            <v>-319.68499999999995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-120.91479999999501</v>
          </cell>
          <cell r="BF561">
            <v>0</v>
          </cell>
          <cell r="BG561">
            <v>-17.28479999999945</v>
          </cell>
          <cell r="BH561">
            <v>0</v>
          </cell>
          <cell r="BI561">
            <v>0</v>
          </cell>
          <cell r="BJ561">
            <v>0</v>
          </cell>
          <cell r="BK561">
            <v>-69.713999999999942</v>
          </cell>
          <cell r="BL561">
            <v>0</v>
          </cell>
          <cell r="BM561">
            <v>-17.106699999999819</v>
          </cell>
          <cell r="BN561">
            <v>0</v>
          </cell>
          <cell r="BO561">
            <v>0</v>
          </cell>
          <cell r="BP561">
            <v>0</v>
          </cell>
          <cell r="BQ561">
            <v>-16.809300000000007</v>
          </cell>
          <cell r="BR561">
            <v>-2011.4306799999904</v>
          </cell>
          <cell r="BS561">
            <v>-3.3505999999997584</v>
          </cell>
          <cell r="BT561">
            <v>-34.697299999999814</v>
          </cell>
          <cell r="BU561">
            <v>-83.549399999999878</v>
          </cell>
          <cell r="BV561">
            <v>-806.47187000000008</v>
          </cell>
          <cell r="BW561">
            <v>-286.37643000000003</v>
          </cell>
          <cell r="BX561">
            <v>-456.48700000000008</v>
          </cell>
          <cell r="BY561">
            <v>-3.4838999999992666</v>
          </cell>
          <cell r="BZ561">
            <v>-56.663000000000466</v>
          </cell>
          <cell r="CA561">
            <v>-223.45494999999937</v>
          </cell>
          <cell r="CB561">
            <v>-15.547030000001541</v>
          </cell>
          <cell r="CC561">
            <v>-3.3215999999999894</v>
          </cell>
          <cell r="CD561">
            <v>-38.027600000001257</v>
          </cell>
          <cell r="CE561">
            <v>-1122.20272999999</v>
          </cell>
          <cell r="CF561">
            <v>-21.254399999999805</v>
          </cell>
          <cell r="CG561">
            <v>-34.525399999999536</v>
          </cell>
          <cell r="CH561">
            <v>-106.6255000000001</v>
          </cell>
          <cell r="CI561">
            <v>-357.09299999999985</v>
          </cell>
          <cell r="CJ561">
            <v>0</v>
          </cell>
          <cell r="CK561">
            <v>-250.98400000000038</v>
          </cell>
          <cell r="CL561">
            <v>-25.558850000000348</v>
          </cell>
          <cell r="CM561">
            <v>-79.379000000000815</v>
          </cell>
          <cell r="CN561">
            <v>-161.1891999999998</v>
          </cell>
          <cell r="CO561">
            <v>-15.814499999998588</v>
          </cell>
          <cell r="CP561">
            <v>-3.3046800000000189</v>
          </cell>
          <cell r="CQ561">
            <v>-66.474200000000565</v>
          </cell>
          <cell r="CR561">
            <v>-8.71830000000773</v>
          </cell>
          <cell r="CS561">
            <v>-0.17599999999947613</v>
          </cell>
          <cell r="CT561">
            <v>-0.26199999999971624</v>
          </cell>
          <cell r="CU561">
            <v>-1.707300000000032</v>
          </cell>
          <cell r="CV561">
            <v>-8.4399999999732245E-2</v>
          </cell>
          <cell r="CW561">
            <v>-2.4199999999837019E-2</v>
          </cell>
          <cell r="CX561">
            <v>-0.15300000000024738</v>
          </cell>
          <cell r="CY561">
            <v>-0.65690000000176951</v>
          </cell>
          <cell r="CZ561">
            <v>-3.4006000000008498</v>
          </cell>
          <cell r="DA561">
            <v>-0.10570000000097934</v>
          </cell>
          <cell r="DB561">
            <v>-0.96640000000115833</v>
          </cell>
          <cell r="DC561">
            <v>-5.1300000000082946E-2</v>
          </cell>
          <cell r="DD561">
            <v>-1.1304999999993015</v>
          </cell>
          <cell r="DE561">
            <v>-18.106770000013057</v>
          </cell>
          <cell r="DF561">
            <v>-0.82099999999991269</v>
          </cell>
          <cell r="DG561">
            <v>-0.57699999999931606</v>
          </cell>
          <cell r="DH561">
            <v>-2.4486999999990076</v>
          </cell>
          <cell r="DI561">
            <v>-0.55090000000018335</v>
          </cell>
          <cell r="DJ561">
            <v>-1.7699999999877036E-2</v>
          </cell>
          <cell r="DK561">
            <v>-0.11659999999938009</v>
          </cell>
          <cell r="DL561">
            <v>-2.3531999999995605</v>
          </cell>
          <cell r="DM561">
            <v>-5.6500000000014552</v>
          </cell>
          <cell r="DN561">
            <v>-0.39626999999927648</v>
          </cell>
          <cell r="DO561">
            <v>-2.6662999999971362</v>
          </cell>
          <cell r="DP561">
            <v>-0.28230000000030486</v>
          </cell>
          <cell r="DQ561">
            <v>-2.2267999999967287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-6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-2</v>
          </cell>
          <cell r="AN562">
            <v>-4</v>
          </cell>
          <cell r="AO562">
            <v>0</v>
          </cell>
          <cell r="AP562">
            <v>0</v>
          </cell>
          <cell r="AQ562">
            <v>0</v>
          </cell>
          <cell r="AR562">
            <v>-2.877837999999997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-0.87783800000000412</v>
          </cell>
          <cell r="AX562">
            <v>0</v>
          </cell>
          <cell r="AY562">
            <v>0</v>
          </cell>
          <cell r="AZ562">
            <v>-2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3.6679400000000442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-0.33206000000001268</v>
          </cell>
          <cell r="BN562">
            <v>4</v>
          </cell>
          <cell r="BO562">
            <v>0</v>
          </cell>
          <cell r="BP562">
            <v>0</v>
          </cell>
          <cell r="BQ562">
            <v>0</v>
          </cell>
          <cell r="BR562">
            <v>-2.3301300000002811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-4</v>
          </cell>
          <cell r="BY562">
            <v>0</v>
          </cell>
          <cell r="BZ562">
            <v>-0.33012999999999693</v>
          </cell>
          <cell r="CA562">
            <v>2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-2.779999999802385E-3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-2.780000000001337E-3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-0.66000000000076398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-0.66000000000008185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-2.8000000002066372E-3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-2.7999999999792635E-3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-189.57051000000001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-1200.7537339999999</v>
          </cell>
          <cell r="S565">
            <v>0</v>
          </cell>
          <cell r="T565">
            <v>-1.5356999999999061</v>
          </cell>
          <cell r="U565">
            <v>-191.9387999999999</v>
          </cell>
          <cell r="V565">
            <v>-3.0445040000000034</v>
          </cell>
          <cell r="W565">
            <v>0</v>
          </cell>
          <cell r="X565">
            <v>-409.07449999999994</v>
          </cell>
          <cell r="Y565">
            <v>-18.505300000000034</v>
          </cell>
          <cell r="Z565">
            <v>-520.75652999999988</v>
          </cell>
          <cell r="AA565">
            <v>0</v>
          </cell>
          <cell r="AB565">
            <v>-52.509999999999991</v>
          </cell>
          <cell r="AC565">
            <v>-3.3884000000000469</v>
          </cell>
          <cell r="AD565">
            <v>0</v>
          </cell>
          <cell r="AE565">
            <v>-2524.5105100000001</v>
          </cell>
          <cell r="AF565">
            <v>0</v>
          </cell>
          <cell r="AG565">
            <v>-1.5281999999999698</v>
          </cell>
          <cell r="AH565">
            <v>-25.55580000000009</v>
          </cell>
          <cell r="AI565">
            <v>-649.20149999999967</v>
          </cell>
          <cell r="AJ565">
            <v>-896.78740000000016</v>
          </cell>
          <cell r="AK565">
            <v>-395.17339999999967</v>
          </cell>
          <cell r="AL565">
            <v>-172.61126999999999</v>
          </cell>
          <cell r="AM565">
            <v>-327.40593999999999</v>
          </cell>
          <cell r="AN565">
            <v>-4</v>
          </cell>
          <cell r="AO565">
            <v>-52.246999999999844</v>
          </cell>
          <cell r="AP565">
            <v>0</v>
          </cell>
          <cell r="AQ565">
            <v>0</v>
          </cell>
          <cell r="AR565">
            <v>-600.32457799999975</v>
          </cell>
          <cell r="AS565">
            <v>0</v>
          </cell>
          <cell r="AT565">
            <v>-17.137399999999616</v>
          </cell>
          <cell r="AU565">
            <v>-148.01634000000001</v>
          </cell>
          <cell r="AV565">
            <v>0</v>
          </cell>
          <cell r="AW565">
            <v>-0.87783800000000412</v>
          </cell>
          <cell r="AX565">
            <v>-112.60800000000017</v>
          </cell>
          <cell r="AY565">
            <v>0</v>
          </cell>
          <cell r="AZ565">
            <v>-321.68499999999949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-117.24685999999565</v>
          </cell>
          <cell r="BF565">
            <v>0</v>
          </cell>
          <cell r="BG565">
            <v>-17.28479999999945</v>
          </cell>
          <cell r="BH565">
            <v>0</v>
          </cell>
          <cell r="BI565">
            <v>0</v>
          </cell>
          <cell r="BJ565">
            <v>0</v>
          </cell>
          <cell r="BK565">
            <v>-69.713999999999942</v>
          </cell>
          <cell r="BL565">
            <v>0</v>
          </cell>
          <cell r="BM565">
            <v>-17.438759999999547</v>
          </cell>
          <cell r="BN565">
            <v>4</v>
          </cell>
          <cell r="BO565">
            <v>0</v>
          </cell>
          <cell r="BP565">
            <v>0</v>
          </cell>
          <cell r="BQ565">
            <v>-16.809300000000007</v>
          </cell>
          <cell r="BR565">
            <v>-2014.420809999996</v>
          </cell>
          <cell r="BS565">
            <v>-3.3505999999997584</v>
          </cell>
          <cell r="BT565">
            <v>-34.697299999999814</v>
          </cell>
          <cell r="BU565">
            <v>-83.549399999999878</v>
          </cell>
          <cell r="BV565">
            <v>-806.47187000000019</v>
          </cell>
          <cell r="BW565">
            <v>-286.37643000000003</v>
          </cell>
          <cell r="BX565">
            <v>-460.48700000000099</v>
          </cell>
          <cell r="BY565">
            <v>-3.4838999999992666</v>
          </cell>
          <cell r="BZ565">
            <v>-57.653129999998782</v>
          </cell>
          <cell r="CA565">
            <v>-221.45494999999937</v>
          </cell>
          <cell r="CB565">
            <v>-15.547030000001541</v>
          </cell>
          <cell r="CC565">
            <v>-3.3215999999999894</v>
          </cell>
          <cell r="CD565">
            <v>-38.027600000001257</v>
          </cell>
          <cell r="CE565">
            <v>-1122.20272999999</v>
          </cell>
          <cell r="CF565">
            <v>-21.254399999999805</v>
          </cell>
          <cell r="CG565">
            <v>-34.525399999999536</v>
          </cell>
          <cell r="CH565">
            <v>-106.6255000000001</v>
          </cell>
          <cell r="CI565">
            <v>-357.09299999999985</v>
          </cell>
          <cell r="CJ565">
            <v>0</v>
          </cell>
          <cell r="CK565">
            <v>-250.98400000000038</v>
          </cell>
          <cell r="CL565">
            <v>-25.558850000000348</v>
          </cell>
          <cell r="CM565">
            <v>-79.379000000000815</v>
          </cell>
          <cell r="CN565">
            <v>-161.1891999999998</v>
          </cell>
          <cell r="CO565">
            <v>-15.814499999996769</v>
          </cell>
          <cell r="CP565">
            <v>-3.3046800000000189</v>
          </cell>
          <cell r="CQ565">
            <v>-66.474200000000565</v>
          </cell>
          <cell r="CR565">
            <v>-8.7210999999952037</v>
          </cell>
          <cell r="CS565">
            <v>-0.17599999999947613</v>
          </cell>
          <cell r="CT565">
            <v>-0.26199999999971624</v>
          </cell>
          <cell r="CU565">
            <v>-1.707300000000032</v>
          </cell>
          <cell r="CV565">
            <v>-8.4399999999732245E-2</v>
          </cell>
          <cell r="CW565">
            <v>-2.4199999999837019E-2</v>
          </cell>
          <cell r="CX565">
            <v>-0.15300000000024738</v>
          </cell>
          <cell r="CY565">
            <v>-0.65690000000176951</v>
          </cell>
          <cell r="CZ565">
            <v>-3.4033999999992375</v>
          </cell>
          <cell r="DA565">
            <v>-0.10570000000097934</v>
          </cell>
          <cell r="DB565">
            <v>-0.96640000000115833</v>
          </cell>
          <cell r="DC565">
            <v>-5.1300000000082946E-2</v>
          </cell>
          <cell r="DD565">
            <v>-1.1304999999993015</v>
          </cell>
          <cell r="DE565">
            <v>-18.109550000022864</v>
          </cell>
          <cell r="DF565">
            <v>-0.82099999999991269</v>
          </cell>
          <cell r="DG565">
            <v>-0.57699999999931606</v>
          </cell>
          <cell r="DH565">
            <v>-2.4486999999990076</v>
          </cell>
          <cell r="DI565">
            <v>-0.55090000000018335</v>
          </cell>
          <cell r="DJ565">
            <v>-1.7699999999877036E-2</v>
          </cell>
          <cell r="DK565">
            <v>-0.11659999999938009</v>
          </cell>
          <cell r="DL565">
            <v>-2.3531999999995605</v>
          </cell>
          <cell r="DM565">
            <v>-5.6527800000039861</v>
          </cell>
          <cell r="DN565">
            <v>-0.39626999999927648</v>
          </cell>
          <cell r="DO565">
            <v>-2.6662999999971362</v>
          </cell>
          <cell r="DP565">
            <v>-0.28230000000030486</v>
          </cell>
          <cell r="DQ565">
            <v>-2.2267999999967287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>
            <v>2438.0150129999965</v>
          </cell>
          <cell r="G567">
            <v>5945.129302999936</v>
          </cell>
          <cell r="H567">
            <v>12818.998545999639</v>
          </cell>
          <cell r="I567">
            <v>16136.999698999338</v>
          </cell>
          <cell r="J567">
            <v>17657.392150999978</v>
          </cell>
          <cell r="K567">
            <v>17602.087082999758</v>
          </cell>
          <cell r="L567">
            <v>11455.361643999815</v>
          </cell>
          <cell r="M567">
            <v>13066.890643999912</v>
          </cell>
          <cell r="N567">
            <v>14788.108153000474</v>
          </cell>
          <cell r="O567">
            <v>11709.613285999745</v>
          </cell>
          <cell r="P567">
            <v>5074.5598770007491</v>
          </cell>
          <cell r="Q567">
            <v>1817.1430930010974</v>
          </cell>
          <cell r="R567">
            <v>112003.56766100228</v>
          </cell>
          <cell r="S567">
            <v>906.16260799951851</v>
          </cell>
          <cell r="T567">
            <v>3538.9039594996721</v>
          </cell>
          <cell r="U567">
            <v>11324.029195000418</v>
          </cell>
          <cell r="V567">
            <v>15469.432544399984</v>
          </cell>
          <cell r="W567">
            <v>17221.352881998755</v>
          </cell>
          <cell r="X567">
            <v>16900.526179000735</v>
          </cell>
          <cell r="Y567">
            <v>6946.4282189998776</v>
          </cell>
          <cell r="Z567">
            <v>11692.829890600406</v>
          </cell>
          <cell r="AA567">
            <v>14503.924953998066</v>
          </cell>
          <cell r="AB567">
            <v>10307.630796999671</v>
          </cell>
          <cell r="AC567">
            <v>1856.8746570013463</v>
          </cell>
          <cell r="AD567">
            <v>1335.4717754991725</v>
          </cell>
          <cell r="AE567">
            <v>109461.75576281548</v>
          </cell>
          <cell r="AF567">
            <v>1526.473997999914</v>
          </cell>
          <cell r="AG567">
            <v>4384.2731309989467</v>
          </cell>
          <cell r="AH567">
            <v>10654.71818049904</v>
          </cell>
          <cell r="AI567">
            <v>14373.223344599828</v>
          </cell>
          <cell r="AJ567">
            <v>15002.875697600655</v>
          </cell>
          <cell r="AK567">
            <v>15775.502171601169</v>
          </cell>
          <cell r="AL567">
            <v>9360.6121420003474</v>
          </cell>
          <cell r="AM567">
            <v>10683.559632999822</v>
          </cell>
          <cell r="AN567">
            <v>13898.051347001456</v>
          </cell>
          <cell r="AO567">
            <v>9054.1845419993624</v>
          </cell>
          <cell r="AP567">
            <v>3936.4295384995639</v>
          </cell>
          <cell r="AQ567">
            <v>811.85203700046986</v>
          </cell>
          <cell r="AR567">
            <v>110743.9731932953</v>
          </cell>
          <cell r="AS567">
            <v>1834.6026650005952</v>
          </cell>
          <cell r="AT567">
            <v>4766.0735249994323</v>
          </cell>
          <cell r="AU567">
            <v>10825.978609999642</v>
          </cell>
          <cell r="AV567">
            <v>15532.49499099981</v>
          </cell>
          <cell r="AW567">
            <v>17244.775197999552</v>
          </cell>
          <cell r="AX567">
            <v>14804.371415999718</v>
          </cell>
          <cell r="AY567">
            <v>8381.5935790017247</v>
          </cell>
          <cell r="AZ567">
            <v>9661.8159902989864</v>
          </cell>
          <cell r="BA567">
            <v>13990.128866399638</v>
          </cell>
          <cell r="BB567">
            <v>9453.820995000191</v>
          </cell>
          <cell r="BC567">
            <v>3498.4168095998466</v>
          </cell>
          <cell r="BD567">
            <v>749.90054800081998</v>
          </cell>
          <cell r="BE567">
            <v>107118.57214378566</v>
          </cell>
          <cell r="BF567">
            <v>1997.2187999999151</v>
          </cell>
          <cell r="BG567">
            <v>4935.8809605007991</v>
          </cell>
          <cell r="BH567">
            <v>10396.055682000704</v>
          </cell>
          <cell r="BI567">
            <v>15286.227694999427</v>
          </cell>
          <cell r="BJ567">
            <v>16869.117928999476</v>
          </cell>
          <cell r="BK567">
            <v>13366.561187000014</v>
          </cell>
          <cell r="BL567">
            <v>8542.0812369994819</v>
          </cell>
          <cell r="BM567">
            <v>9935.8284230008721</v>
          </cell>
          <cell r="BN567">
            <v>12894.512887000106</v>
          </cell>
          <cell r="BO567">
            <v>8951.1963909994811</v>
          </cell>
          <cell r="BP567">
            <v>2949.291107499972</v>
          </cell>
          <cell r="BQ567">
            <v>994.59984480030835</v>
          </cell>
          <cell r="BR567">
            <v>80471.825861595571</v>
          </cell>
          <cell r="BS567">
            <v>2086.2061819992959</v>
          </cell>
          <cell r="BT567">
            <v>4485.2588510001078</v>
          </cell>
          <cell r="BU567">
            <v>9425.4828154984862</v>
          </cell>
          <cell r="BV567">
            <v>14667.070281599648</v>
          </cell>
          <cell r="BW567">
            <v>15942.97246920038</v>
          </cell>
          <cell r="BX567">
            <v>14778.330028600991</v>
          </cell>
          <cell r="BY567">
            <v>-9177.324899001047</v>
          </cell>
          <cell r="BZ567">
            <v>7739.3207109998912</v>
          </cell>
          <cell r="CA567">
            <v>10730.948021698743</v>
          </cell>
          <cell r="CB567">
            <v>6447.6490740003064</v>
          </cell>
          <cell r="CC567">
            <v>2246.4235450010747</v>
          </cell>
          <cell r="CD567">
            <v>1099.4887809995562</v>
          </cell>
          <cell r="CE567">
            <v>73009.552665494382</v>
          </cell>
          <cell r="CF567">
            <v>2197.1906409999356</v>
          </cell>
          <cell r="CG567">
            <v>3067.7063066009432</v>
          </cell>
          <cell r="CH567">
            <v>9020.5872300006449</v>
          </cell>
          <cell r="CI567">
            <v>13339.596529000439</v>
          </cell>
          <cell r="CJ567">
            <v>15608.20369059965</v>
          </cell>
          <cell r="CK567">
            <v>12639.757025900297</v>
          </cell>
          <cell r="CL567">
            <v>-8124.4241459993646</v>
          </cell>
          <cell r="CM567">
            <v>6880.7117200009525</v>
          </cell>
          <cell r="CN567">
            <v>9132.2166070006788</v>
          </cell>
          <cell r="CO567">
            <v>6269.9378574006259</v>
          </cell>
          <cell r="CP567">
            <v>1798.9360729996115</v>
          </cell>
          <cell r="CQ567">
            <v>1179.1331310002133</v>
          </cell>
          <cell r="CR567">
            <v>315.24487300217152</v>
          </cell>
          <cell r="CS567">
            <v>14.142210000194609</v>
          </cell>
          <cell r="CT567">
            <v>12.654983999207616</v>
          </cell>
          <cell r="CU567">
            <v>33.04838200006634</v>
          </cell>
          <cell r="CV567">
            <v>59.389988999813795</v>
          </cell>
          <cell r="CW567">
            <v>60.918244999833405</v>
          </cell>
          <cell r="CX567">
            <v>24.300553999841213</v>
          </cell>
          <cell r="CY567">
            <v>22.665342000313103</v>
          </cell>
          <cell r="CZ567">
            <v>19.023386000655591</v>
          </cell>
          <cell r="DA567">
            <v>28.782875001430511</v>
          </cell>
          <cell r="DB567">
            <v>20.199589999392629</v>
          </cell>
          <cell r="DC567">
            <v>11.684589998796582</v>
          </cell>
          <cell r="DD567">
            <v>8.4347259989008307</v>
          </cell>
          <cell r="DE567">
            <v>226.47059290111065</v>
          </cell>
          <cell r="DF567">
            <v>13.625980000011623</v>
          </cell>
          <cell r="DG567">
            <v>14.601999999023974</v>
          </cell>
          <cell r="DH567">
            <v>19.595982999540865</v>
          </cell>
          <cell r="DI567">
            <v>18.016202899627388</v>
          </cell>
          <cell r="DJ567">
            <v>19.08990400005132</v>
          </cell>
          <cell r="DK567">
            <v>17.362445001490414</v>
          </cell>
          <cell r="DL567">
            <v>27.523795999586582</v>
          </cell>
          <cell r="DM567">
            <v>28.899972001090646</v>
          </cell>
          <cell r="DN567">
            <v>25.732555000111461</v>
          </cell>
          <cell r="DO567">
            <v>17.958319999277592</v>
          </cell>
          <cell r="DP567">
            <v>12.567905000410974</v>
          </cell>
          <cell r="DQ567">
            <v>11.495530000887811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  <cell r="AF569" t="str">
            <v/>
          </cell>
          <cell r="AG569" t="str">
            <v/>
          </cell>
          <cell r="AH569" t="str">
            <v/>
          </cell>
          <cell r="AI569" t="str">
            <v/>
          </cell>
          <cell r="AJ569" t="str">
            <v/>
          </cell>
          <cell r="AK569" t="str">
            <v/>
          </cell>
          <cell r="AL569" t="str">
            <v/>
          </cell>
          <cell r="AM569" t="str">
            <v/>
          </cell>
          <cell r="AN569" t="str">
            <v/>
          </cell>
          <cell r="AO569" t="str">
            <v/>
          </cell>
          <cell r="AP569" t="str">
            <v/>
          </cell>
          <cell r="AQ569" t="str">
            <v/>
          </cell>
          <cell r="AR569" t="str">
            <v/>
          </cell>
          <cell r="AS569" t="str">
            <v/>
          </cell>
          <cell r="AT569" t="str">
            <v/>
          </cell>
          <cell r="AU569" t="str">
            <v/>
          </cell>
          <cell r="AV569" t="str">
            <v/>
          </cell>
          <cell r="AW569" t="str">
            <v/>
          </cell>
          <cell r="AX569" t="str">
            <v/>
          </cell>
          <cell r="AY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  <cell r="BD569" t="str">
            <v/>
          </cell>
          <cell r="BE569" t="str">
            <v/>
          </cell>
          <cell r="BF569" t="str">
            <v/>
          </cell>
          <cell r="BG569" t="str">
            <v/>
          </cell>
          <cell r="BH569" t="str">
            <v/>
          </cell>
          <cell r="BI569" t="str">
            <v/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  <cell r="BN569" t="str">
            <v/>
          </cell>
          <cell r="BO569" t="str">
            <v/>
          </cell>
          <cell r="BP569" t="str">
            <v/>
          </cell>
          <cell r="BQ569" t="str">
            <v/>
          </cell>
          <cell r="BR569" t="str">
            <v/>
          </cell>
          <cell r="BS569" t="str">
            <v/>
          </cell>
          <cell r="BT569" t="str">
            <v/>
          </cell>
          <cell r="BU569" t="str">
            <v/>
          </cell>
          <cell r="BV569" t="str">
            <v/>
          </cell>
          <cell r="BW569" t="str">
            <v/>
          </cell>
          <cell r="BX569" t="str">
            <v/>
          </cell>
          <cell r="BY569" t="str">
            <v/>
          </cell>
          <cell r="BZ569" t="str">
            <v/>
          </cell>
          <cell r="CA569" t="str">
            <v/>
          </cell>
          <cell r="CB569" t="str">
            <v/>
          </cell>
          <cell r="CC569" t="str">
            <v/>
          </cell>
          <cell r="CD569" t="str">
            <v/>
          </cell>
          <cell r="CE569" t="str">
            <v/>
          </cell>
          <cell r="CF569" t="str">
            <v/>
          </cell>
          <cell r="CG569" t="str">
            <v/>
          </cell>
          <cell r="CH569" t="str">
            <v/>
          </cell>
          <cell r="CI569" t="str">
            <v/>
          </cell>
          <cell r="CJ569" t="str">
            <v/>
          </cell>
          <cell r="CK569" t="str">
            <v/>
          </cell>
          <cell r="CL569" t="str">
            <v/>
          </cell>
          <cell r="CM569" t="str">
            <v/>
          </cell>
          <cell r="CN569" t="str">
            <v/>
          </cell>
          <cell r="CO569" t="str">
            <v/>
          </cell>
          <cell r="CP569" t="str">
            <v/>
          </cell>
          <cell r="CQ569" t="str">
            <v/>
          </cell>
          <cell r="CR569" t="str">
            <v/>
          </cell>
          <cell r="CS569" t="str">
            <v/>
          </cell>
          <cell r="CT569" t="str">
            <v/>
          </cell>
          <cell r="CU569" t="str">
            <v/>
          </cell>
          <cell r="CV569" t="str">
            <v/>
          </cell>
          <cell r="CW569" t="str">
            <v/>
          </cell>
          <cell r="CX569" t="str">
            <v/>
          </cell>
          <cell r="CY569" t="str">
            <v/>
          </cell>
          <cell r="CZ569" t="str">
            <v/>
          </cell>
          <cell r="DA569" t="str">
            <v/>
          </cell>
          <cell r="DB569" t="str">
            <v/>
          </cell>
          <cell r="DC569" t="str">
            <v/>
          </cell>
          <cell r="DD569" t="str">
            <v/>
          </cell>
          <cell r="DE569" t="str">
            <v/>
          </cell>
          <cell r="DF569" t="str">
            <v/>
          </cell>
          <cell r="DG569" t="str">
            <v/>
          </cell>
          <cell r="DH569" t="str">
            <v/>
          </cell>
          <cell r="DI569" t="str">
            <v/>
          </cell>
          <cell r="DJ569" t="str">
            <v/>
          </cell>
          <cell r="DK569" t="str">
            <v/>
          </cell>
          <cell r="DL569" t="str">
            <v/>
          </cell>
          <cell r="DM569" t="str">
            <v/>
          </cell>
          <cell r="DN569" t="str">
            <v/>
          </cell>
          <cell r="DO569" t="str">
            <v/>
          </cell>
          <cell r="DP569" t="str">
            <v/>
          </cell>
          <cell r="DQ569" t="str">
            <v/>
          </cell>
          <cell r="DR569" t="str">
            <v/>
          </cell>
          <cell r="DS569" t="str">
            <v/>
          </cell>
          <cell r="DT569" t="str">
            <v/>
          </cell>
          <cell r="DU569" t="str">
            <v/>
          </cell>
          <cell r="DV569" t="str">
            <v/>
          </cell>
          <cell r="DW569" t="str">
            <v/>
          </cell>
          <cell r="DX569" t="str">
            <v/>
          </cell>
          <cell r="DY569" t="str">
            <v/>
          </cell>
          <cell r="DZ569" t="str">
            <v/>
          </cell>
          <cell r="EA569" t="str">
            <v/>
          </cell>
          <cell r="EB569" t="str">
            <v/>
          </cell>
          <cell r="EC569" t="str">
            <v/>
          </cell>
          <cell r="ED569" t="str">
            <v/>
          </cell>
        </row>
        <row r="570"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  <cell r="AF570" t="str">
            <v/>
          </cell>
          <cell r="AG570" t="str">
            <v/>
          </cell>
          <cell r="AH570" t="str">
            <v/>
          </cell>
          <cell r="AI570" t="str">
            <v/>
          </cell>
          <cell r="AJ570" t="str">
            <v/>
          </cell>
          <cell r="AK570" t="str">
            <v/>
          </cell>
          <cell r="AL570" t="str">
            <v/>
          </cell>
          <cell r="AM570" t="str">
            <v/>
          </cell>
          <cell r="AN570" t="str">
            <v/>
          </cell>
          <cell r="AO570" t="str">
            <v/>
          </cell>
          <cell r="AP570" t="str">
            <v/>
          </cell>
          <cell r="AQ570" t="str">
            <v/>
          </cell>
          <cell r="AR570" t="str">
            <v/>
          </cell>
          <cell r="AS570" t="str">
            <v/>
          </cell>
          <cell r="AT570" t="str">
            <v/>
          </cell>
          <cell r="AU570" t="str">
            <v/>
          </cell>
          <cell r="AV570" t="str">
            <v/>
          </cell>
          <cell r="AW570" t="str">
            <v/>
          </cell>
          <cell r="AX570" t="str">
            <v/>
          </cell>
          <cell r="AY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  <cell r="BD570" t="str">
            <v/>
          </cell>
          <cell r="BE570" t="str">
            <v/>
          </cell>
          <cell r="BF570" t="str">
            <v/>
          </cell>
          <cell r="BG570" t="str">
            <v/>
          </cell>
          <cell r="BH570" t="str">
            <v/>
          </cell>
          <cell r="BI570" t="str">
            <v/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  <cell r="BN570" t="str">
            <v/>
          </cell>
          <cell r="BO570" t="str">
            <v/>
          </cell>
          <cell r="BP570" t="str">
            <v/>
          </cell>
          <cell r="BQ570" t="str">
            <v/>
          </cell>
          <cell r="BR570" t="str">
            <v/>
          </cell>
          <cell r="BS570" t="str">
            <v/>
          </cell>
          <cell r="BT570" t="str">
            <v/>
          </cell>
          <cell r="BU570" t="str">
            <v/>
          </cell>
          <cell r="BV570" t="str">
            <v/>
          </cell>
          <cell r="BW570" t="str">
            <v/>
          </cell>
          <cell r="BX570" t="str">
            <v/>
          </cell>
          <cell r="BY570" t="str">
            <v/>
          </cell>
          <cell r="BZ570" t="str">
            <v/>
          </cell>
          <cell r="CA570" t="str">
            <v/>
          </cell>
          <cell r="CB570" t="str">
            <v/>
          </cell>
          <cell r="CC570" t="str">
            <v/>
          </cell>
          <cell r="CD570" t="str">
            <v/>
          </cell>
          <cell r="CE570" t="str">
            <v/>
          </cell>
          <cell r="CF570" t="str">
            <v/>
          </cell>
          <cell r="CG570" t="str">
            <v/>
          </cell>
          <cell r="CH570" t="str">
            <v/>
          </cell>
          <cell r="CI570" t="str">
            <v/>
          </cell>
          <cell r="CJ570" t="str">
            <v/>
          </cell>
          <cell r="CK570" t="str">
            <v/>
          </cell>
          <cell r="CL570" t="str">
            <v/>
          </cell>
          <cell r="CM570" t="str">
            <v/>
          </cell>
          <cell r="CN570" t="str">
            <v/>
          </cell>
          <cell r="CO570" t="str">
            <v/>
          </cell>
          <cell r="CP570" t="str">
            <v/>
          </cell>
          <cell r="CQ570" t="str">
            <v/>
          </cell>
          <cell r="CR570" t="str">
            <v/>
          </cell>
          <cell r="CS570" t="str">
            <v/>
          </cell>
          <cell r="CT570" t="str">
            <v/>
          </cell>
          <cell r="CU570" t="str">
            <v/>
          </cell>
          <cell r="CV570" t="str">
            <v/>
          </cell>
          <cell r="CW570" t="str">
            <v/>
          </cell>
          <cell r="CX570" t="str">
            <v/>
          </cell>
          <cell r="CY570" t="str">
            <v/>
          </cell>
          <cell r="CZ570" t="str">
            <v/>
          </cell>
          <cell r="DA570" t="str">
            <v/>
          </cell>
          <cell r="DB570" t="str">
            <v/>
          </cell>
          <cell r="DC570" t="str">
            <v/>
          </cell>
          <cell r="DD570" t="str">
            <v/>
          </cell>
          <cell r="DE570" t="str">
            <v/>
          </cell>
          <cell r="DF570" t="str">
            <v/>
          </cell>
          <cell r="DG570" t="str">
            <v/>
          </cell>
          <cell r="DH570" t="str">
            <v/>
          </cell>
          <cell r="DI570" t="str">
            <v/>
          </cell>
          <cell r="DJ570" t="str">
            <v/>
          </cell>
          <cell r="DK570" t="str">
            <v/>
          </cell>
          <cell r="DL570" t="str">
            <v/>
          </cell>
          <cell r="DM570" t="str">
            <v/>
          </cell>
          <cell r="DN570" t="str">
            <v/>
          </cell>
          <cell r="DO570" t="str">
            <v/>
          </cell>
          <cell r="DP570" t="str">
            <v/>
          </cell>
          <cell r="DQ570" t="str">
            <v/>
          </cell>
          <cell r="DR570" t="str">
            <v/>
          </cell>
          <cell r="DS570" t="str">
            <v/>
          </cell>
          <cell r="DT570" t="str">
            <v/>
          </cell>
          <cell r="DU570" t="str">
            <v/>
          </cell>
          <cell r="DV570" t="str">
            <v/>
          </cell>
          <cell r="DW570" t="str">
            <v/>
          </cell>
          <cell r="DX570" t="str">
            <v/>
          </cell>
          <cell r="DY570" t="str">
            <v/>
          </cell>
          <cell r="DZ570" t="str">
            <v/>
          </cell>
          <cell r="EA570" t="str">
            <v/>
          </cell>
          <cell r="EB570" t="str">
            <v/>
          </cell>
          <cell r="EC570" t="str">
            <v/>
          </cell>
          <cell r="ED570" t="str">
            <v/>
          </cell>
        </row>
        <row r="571">
          <cell r="J571" t="str">
            <v>"The Rack"</v>
          </cell>
          <cell r="W571" t="str">
            <v>"The Rack"</v>
          </cell>
          <cell r="AJ571" t="str">
            <v>"The Rack"</v>
          </cell>
          <cell r="AW571" t="str">
            <v>"The Rack"</v>
          </cell>
          <cell r="BJ571" t="str">
            <v>"The Rack"</v>
          </cell>
          <cell r="BW571" t="str">
            <v>"The Rack"</v>
          </cell>
          <cell r="CJ571" t="str">
            <v>"The Rack"</v>
          </cell>
          <cell r="CW571" t="str">
            <v>"The Rack"</v>
          </cell>
          <cell r="DJ571" t="str">
            <v>"The Rack"</v>
          </cell>
          <cell r="DW571" t="str">
            <v>"The Rack"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-3004.9199999999255</v>
          </cell>
          <cell r="G575">
            <v>-3666</v>
          </cell>
          <cell r="H575">
            <v>-3118.25</v>
          </cell>
          <cell r="I575">
            <v>-3629.9400000000605</v>
          </cell>
          <cell r="J575">
            <v>-5573.1699999999255</v>
          </cell>
          <cell r="K575">
            <v>-6702.4699999999721</v>
          </cell>
          <cell r="L575">
            <v>-4871.7099999999627</v>
          </cell>
          <cell r="M575">
            <v>-5399.1400000001304</v>
          </cell>
          <cell r="N575">
            <v>-3975.2399999999907</v>
          </cell>
          <cell r="O575">
            <v>-1858.7900000000373</v>
          </cell>
          <cell r="P575">
            <v>-4855.2099999999627</v>
          </cell>
          <cell r="Q575">
            <v>-2264.2100000000792</v>
          </cell>
          <cell r="R575">
            <v>-50012.959999999031</v>
          </cell>
          <cell r="S575">
            <v>-1878.8500000000931</v>
          </cell>
          <cell r="T575">
            <v>-4761.3100000000559</v>
          </cell>
          <cell r="U575">
            <v>-2309.75</v>
          </cell>
          <cell r="V575">
            <v>-3816.9699999999721</v>
          </cell>
          <cell r="W575">
            <v>-5287.5000000001164</v>
          </cell>
          <cell r="X575">
            <v>-5477.75</v>
          </cell>
          <cell r="Y575">
            <v>-5419.1500000001397</v>
          </cell>
          <cell r="Z575">
            <v>-4950.2799999999115</v>
          </cell>
          <cell r="AA575">
            <v>-5197.4300000000512</v>
          </cell>
          <cell r="AB575">
            <v>-2434.4299999999348</v>
          </cell>
          <cell r="AC575">
            <v>-3284.8799999998882</v>
          </cell>
          <cell r="AD575">
            <v>-5194.6600000000326</v>
          </cell>
          <cell r="AE575">
            <v>-48181.050000000745</v>
          </cell>
          <cell r="AF575">
            <v>-1530.8100000000559</v>
          </cell>
          <cell r="AG575">
            <v>-4553.0100000000093</v>
          </cell>
          <cell r="AH575">
            <v>-1689.140000000014</v>
          </cell>
          <cell r="AI575">
            <v>-6185.8499999998603</v>
          </cell>
          <cell r="AJ575">
            <v>-5372.9499999999534</v>
          </cell>
          <cell r="AK575">
            <v>-8587.5800000000745</v>
          </cell>
          <cell r="AL575">
            <v>-4868.0199999999022</v>
          </cell>
          <cell r="AM575">
            <v>-5026</v>
          </cell>
          <cell r="AN575">
            <v>-4665.2600000000093</v>
          </cell>
          <cell r="AO575">
            <v>-1653.0599999999395</v>
          </cell>
          <cell r="AP575">
            <v>-3087.4899999999907</v>
          </cell>
          <cell r="AQ575">
            <v>-961.88000000012107</v>
          </cell>
          <cell r="AR575">
            <v>-54455.830000000075</v>
          </cell>
          <cell r="AS575">
            <v>-4065.339999999851</v>
          </cell>
          <cell r="AT575">
            <v>-3958.6399999998976</v>
          </cell>
          <cell r="AU575">
            <v>-2920.0999999999767</v>
          </cell>
          <cell r="AV575">
            <v>-4433.25</v>
          </cell>
          <cell r="AW575">
            <v>-6695.8199999998324</v>
          </cell>
          <cell r="AX575">
            <v>-8154.1200000001118</v>
          </cell>
          <cell r="AY575">
            <v>-6194.9799999999814</v>
          </cell>
          <cell r="AZ575">
            <v>-4857.1400000001304</v>
          </cell>
          <cell r="BA575">
            <v>-4652.9200000001583</v>
          </cell>
          <cell r="BB575">
            <v>-2845.25</v>
          </cell>
          <cell r="BC575">
            <v>-2887.2299999999814</v>
          </cell>
          <cell r="BD575">
            <v>-2791.0400000000373</v>
          </cell>
          <cell r="BE575">
            <v>-53677.729999998584</v>
          </cell>
          <cell r="BF575">
            <v>-4071.0500000002794</v>
          </cell>
          <cell r="BG575">
            <v>-3631.3199999999488</v>
          </cell>
          <cell r="BH575">
            <v>-1403</v>
          </cell>
          <cell r="BI575">
            <v>-4384.7900000000373</v>
          </cell>
          <cell r="BJ575">
            <v>-5724.7700000000186</v>
          </cell>
          <cell r="BK575">
            <v>-8276.0200000000186</v>
          </cell>
          <cell r="BL575">
            <v>-3253.6299999998882</v>
          </cell>
          <cell r="BM575">
            <v>-6840.2899999999208</v>
          </cell>
          <cell r="BN575">
            <v>-4940.1999999999534</v>
          </cell>
          <cell r="BO575">
            <v>-3685.9699999999721</v>
          </cell>
          <cell r="BP575">
            <v>-4153.859999999986</v>
          </cell>
          <cell r="BQ575">
            <v>-3312.8300000000745</v>
          </cell>
          <cell r="BR575">
            <v>-56413.379999998957</v>
          </cell>
          <cell r="BS575">
            <v>-3096.2399999997579</v>
          </cell>
          <cell r="BT575">
            <v>-3995.7300000000978</v>
          </cell>
          <cell r="BU575">
            <v>-3607</v>
          </cell>
          <cell r="BV575">
            <v>-3743.0400000000373</v>
          </cell>
          <cell r="BW575">
            <v>-5339.9200000000419</v>
          </cell>
          <cell r="BX575">
            <v>-8090.0100000000093</v>
          </cell>
          <cell r="BY575">
            <v>-8066.6399999998976</v>
          </cell>
          <cell r="BZ575">
            <v>-5577.0300000000279</v>
          </cell>
          <cell r="CA575">
            <v>-6131.1200000001118</v>
          </cell>
          <cell r="CB575">
            <v>-4872.2299999999814</v>
          </cell>
          <cell r="CC575">
            <v>-2180.4699999999721</v>
          </cell>
          <cell r="CD575">
            <v>-1713.9500000001863</v>
          </cell>
          <cell r="CE575">
            <v>-48738.60000000149</v>
          </cell>
          <cell r="CF575">
            <v>-1152.179999999702</v>
          </cell>
          <cell r="CG575">
            <v>-4104.5299999999115</v>
          </cell>
          <cell r="CH575">
            <v>-4528.7600000000093</v>
          </cell>
          <cell r="CI575">
            <v>-5091.5400000000373</v>
          </cell>
          <cell r="CJ575">
            <v>-5980.5400000000373</v>
          </cell>
          <cell r="CK575">
            <v>-8809.1999999999534</v>
          </cell>
          <cell r="CL575">
            <v>-3306.4899999999907</v>
          </cell>
          <cell r="CM575">
            <v>-5005.6800000000512</v>
          </cell>
          <cell r="CN575">
            <v>-5593.25</v>
          </cell>
          <cell r="CO575">
            <v>-4350.6899999999441</v>
          </cell>
          <cell r="CP575">
            <v>-815.73999999999069</v>
          </cell>
          <cell r="CQ575">
            <v>0</v>
          </cell>
          <cell r="CR575">
            <v>-216.25000000372529</v>
          </cell>
          <cell r="CS575">
            <v>0</v>
          </cell>
          <cell r="CT575">
            <v>-5.9000000001396984</v>
          </cell>
          <cell r="CU575">
            <v>-32.5</v>
          </cell>
          <cell r="CV575">
            <v>-46.53000000002794</v>
          </cell>
          <cell r="CW575">
            <v>-50.349999999976717</v>
          </cell>
          <cell r="CX575">
            <v>-31.919999999925494</v>
          </cell>
          <cell r="CY575">
            <v>-4.5300000000279397</v>
          </cell>
          <cell r="CZ575">
            <v>-12.600000000093132</v>
          </cell>
          <cell r="DA575">
            <v>-17.320000000065193</v>
          </cell>
          <cell r="DB575">
            <v>-14.600000000093132</v>
          </cell>
          <cell r="DC575">
            <v>0</v>
          </cell>
          <cell r="DD575">
            <v>0</v>
          </cell>
          <cell r="DE575">
            <v>-89.309999998658895</v>
          </cell>
          <cell r="DF575">
            <v>0</v>
          </cell>
          <cell r="DG575">
            <v>0</v>
          </cell>
          <cell r="DH575">
            <v>-14.299999999930151</v>
          </cell>
          <cell r="DI575">
            <v>-53.399999999906868</v>
          </cell>
          <cell r="DJ575">
            <v>-17.359999999869615</v>
          </cell>
          <cell r="DK575">
            <v>-4.25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-2790.7999999999884</v>
          </cell>
          <cell r="G576">
            <v>-2495.1600000000326</v>
          </cell>
          <cell r="H576">
            <v>-1962.9500000000116</v>
          </cell>
          <cell r="I576">
            <v>-1570.9400000000023</v>
          </cell>
          <cell r="J576">
            <v>-195.49000000000524</v>
          </cell>
          <cell r="K576">
            <v>-2301.2199999999721</v>
          </cell>
          <cell r="L576">
            <v>-4191.6500000000233</v>
          </cell>
          <cell r="M576">
            <v>-3353.7600000000093</v>
          </cell>
          <cell r="N576">
            <v>-2974.5</v>
          </cell>
          <cell r="O576">
            <v>-794.34999999997672</v>
          </cell>
          <cell r="P576">
            <v>-2312.460000000021</v>
          </cell>
          <cell r="Q576">
            <v>-2800.1899999999441</v>
          </cell>
          <cell r="R576">
            <v>-12384.030000002123</v>
          </cell>
          <cell r="S576">
            <v>-2474.4100000000326</v>
          </cell>
          <cell r="T576">
            <v>-930.96000000002095</v>
          </cell>
          <cell r="U576">
            <v>-2142.8799999999464</v>
          </cell>
          <cell r="V576">
            <v>-1351.25</v>
          </cell>
          <cell r="W576">
            <v>-213.05000000000291</v>
          </cell>
          <cell r="X576">
            <v>-177.02000000001863</v>
          </cell>
          <cell r="Y576">
            <v>-1550.4000000000233</v>
          </cell>
          <cell r="Z576">
            <v>-632.15000000002328</v>
          </cell>
          <cell r="AA576">
            <v>-712.34999999997672</v>
          </cell>
          <cell r="AB576">
            <v>0</v>
          </cell>
          <cell r="AC576">
            <v>-1415</v>
          </cell>
          <cell r="AD576">
            <v>-784.55999999999767</v>
          </cell>
          <cell r="AE576">
            <v>-11017.290000000969</v>
          </cell>
          <cell r="AF576">
            <v>-1012.2199999999721</v>
          </cell>
          <cell r="AG576">
            <v>-758.25</v>
          </cell>
          <cell r="AH576">
            <v>-910.15999999997439</v>
          </cell>
          <cell r="AI576">
            <v>-1043</v>
          </cell>
          <cell r="AJ576">
            <v>-286.85000000000582</v>
          </cell>
          <cell r="AK576">
            <v>-838.26999999996042</v>
          </cell>
          <cell r="AL576">
            <v>-871.94000000000233</v>
          </cell>
          <cell r="AM576">
            <v>-382.40999999997439</v>
          </cell>
          <cell r="AN576">
            <v>-1157.6299999999464</v>
          </cell>
          <cell r="AO576">
            <v>-1213.8700000000536</v>
          </cell>
          <cell r="AP576">
            <v>-1678.4500000000116</v>
          </cell>
          <cell r="AQ576">
            <v>-864.24000000004889</v>
          </cell>
          <cell r="AR576">
            <v>-6951.109999999404</v>
          </cell>
          <cell r="AS576">
            <v>-331.15000000002328</v>
          </cell>
          <cell r="AT576">
            <v>-448.18000000005122</v>
          </cell>
          <cell r="AU576">
            <v>-559.80999999999767</v>
          </cell>
          <cell r="AV576">
            <v>-159.59999999997672</v>
          </cell>
          <cell r="AW576">
            <v>0</v>
          </cell>
          <cell r="AX576">
            <v>-1048.4399999999441</v>
          </cell>
          <cell r="AY576">
            <v>-589.12000000005355</v>
          </cell>
          <cell r="AZ576">
            <v>-173.39999999996508</v>
          </cell>
          <cell r="BA576">
            <v>-209.1600000000326</v>
          </cell>
          <cell r="BB576">
            <v>-951.30999999999767</v>
          </cell>
          <cell r="BC576">
            <v>-826.17999999999302</v>
          </cell>
          <cell r="BD576">
            <v>-1654.7599999999511</v>
          </cell>
          <cell r="BE576">
            <v>-9664.0540000004694</v>
          </cell>
          <cell r="BF576">
            <v>-958.23000000003958</v>
          </cell>
          <cell r="BG576">
            <v>-514.45000000001164</v>
          </cell>
          <cell r="BH576">
            <v>-160.21999999997206</v>
          </cell>
          <cell r="BI576">
            <v>-1405.460000000021</v>
          </cell>
          <cell r="BJ576">
            <v>-188.90400000000955</v>
          </cell>
          <cell r="BK576">
            <v>-1173.1599999999744</v>
          </cell>
          <cell r="BL576">
            <v>-732.3300000000163</v>
          </cell>
          <cell r="BM576">
            <v>-134.13000000000466</v>
          </cell>
          <cell r="BN576">
            <v>-868.64000000001397</v>
          </cell>
          <cell r="BO576">
            <v>-1626.4400000000023</v>
          </cell>
          <cell r="BP576">
            <v>-933.34999999997672</v>
          </cell>
          <cell r="BQ576">
            <v>-968.73999999999069</v>
          </cell>
          <cell r="BR576">
            <v>-12672.904000000097</v>
          </cell>
          <cell r="BS576">
            <v>-1243.1300000000047</v>
          </cell>
          <cell r="BT576">
            <v>-1475.1199999999953</v>
          </cell>
          <cell r="BU576">
            <v>-847.59999999997672</v>
          </cell>
          <cell r="BV576">
            <v>-105.40000000002328</v>
          </cell>
          <cell r="BW576">
            <v>-923.37399999999616</v>
          </cell>
          <cell r="BX576">
            <v>-643</v>
          </cell>
          <cell r="BY576">
            <v>167</v>
          </cell>
          <cell r="BZ576">
            <v>-2075.7699999999604</v>
          </cell>
          <cell r="CA576">
            <v>-1864.2399999999907</v>
          </cell>
          <cell r="CB576">
            <v>-1196.859999999986</v>
          </cell>
          <cell r="CC576">
            <v>-1618.7200000000303</v>
          </cell>
          <cell r="CD576">
            <v>-846.68999999994412</v>
          </cell>
          <cell r="CE576">
            <v>-18271.250000000931</v>
          </cell>
          <cell r="CF576">
            <v>-1301.859999999986</v>
          </cell>
          <cell r="CG576">
            <v>-359.03999999997905</v>
          </cell>
          <cell r="CH576">
            <v>-762.68999999994412</v>
          </cell>
          <cell r="CI576">
            <v>-1752.3300000000163</v>
          </cell>
          <cell r="CJ576">
            <v>0</v>
          </cell>
          <cell r="CK576">
            <v>-344.84000000002561</v>
          </cell>
          <cell r="CL576">
            <v>-3790.179999999993</v>
          </cell>
          <cell r="CM576">
            <v>-3451.8699999999953</v>
          </cell>
          <cell r="CN576">
            <v>-833.15999999997439</v>
          </cell>
          <cell r="CO576">
            <v>-916.28000000002794</v>
          </cell>
          <cell r="CP576">
            <v>-3246.5</v>
          </cell>
          <cell r="CQ576">
            <v>-1512.5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-15.260000000009313</v>
          </cell>
          <cell r="H578">
            <v>-2.1600000000325963</v>
          </cell>
          <cell r="I578">
            <v>-103.5</v>
          </cell>
          <cell r="J578">
            <v>-178.27999999996973</v>
          </cell>
          <cell r="K578">
            <v>-241.29399999999441</v>
          </cell>
          <cell r="L578">
            <v>-9.840000000083819</v>
          </cell>
          <cell r="M578">
            <v>-375.36999999993714</v>
          </cell>
          <cell r="N578">
            <v>-30.53000000002794</v>
          </cell>
          <cell r="O578">
            <v>-51.753999999986263</v>
          </cell>
          <cell r="P578">
            <v>-115.60000000003492</v>
          </cell>
          <cell r="Q578">
            <v>0</v>
          </cell>
          <cell r="R578">
            <v>-672.89399999845773</v>
          </cell>
          <cell r="S578">
            <v>-200.60999999998603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-7.6900000000023283</v>
          </cell>
          <cell r="Y578">
            <v>-104.14000000001397</v>
          </cell>
          <cell r="Z578">
            <v>-153.46999999997206</v>
          </cell>
          <cell r="AA578">
            <v>-48.409999999974389</v>
          </cell>
          <cell r="AB578">
            <v>-86.403999999980442</v>
          </cell>
          <cell r="AC578">
            <v>-72.17000000004191</v>
          </cell>
          <cell r="AD578">
            <v>0</v>
          </cell>
          <cell r="AE578">
            <v>-1460.9700000006706</v>
          </cell>
          <cell r="AF578">
            <v>-170.28000000002794</v>
          </cell>
          <cell r="AG578">
            <v>0</v>
          </cell>
          <cell r="AH578">
            <v>-64.889999999955762</v>
          </cell>
          <cell r="AI578">
            <v>0</v>
          </cell>
          <cell r="AJ578">
            <v>-138.80999999993946</v>
          </cell>
          <cell r="AK578">
            <v>-157.39000000001397</v>
          </cell>
          <cell r="AL578">
            <v>-303.68999999994412</v>
          </cell>
          <cell r="AM578">
            <v>-285.14000000001397</v>
          </cell>
          <cell r="AN578">
            <v>-90.760000000009313</v>
          </cell>
          <cell r="AO578">
            <v>-184.07000000000698</v>
          </cell>
          <cell r="AP578">
            <v>0</v>
          </cell>
          <cell r="AQ578">
            <v>-65.939999999944121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-19031.299999999814</v>
          </cell>
          <cell r="G579">
            <v>-13864.200000001118</v>
          </cell>
          <cell r="H579">
            <v>-6203.2999999988824</v>
          </cell>
          <cell r="I579">
            <v>-3034.1000000005588</v>
          </cell>
          <cell r="J579">
            <v>-11311.400000000373</v>
          </cell>
          <cell r="K579">
            <v>-5731.0000000009313</v>
          </cell>
          <cell r="L579">
            <v>-19368.399999999441</v>
          </cell>
          <cell r="M579">
            <v>-16087.899999999441</v>
          </cell>
          <cell r="N579">
            <v>-8615.8000000007451</v>
          </cell>
          <cell r="O579">
            <v>-10658.200000000186</v>
          </cell>
          <cell r="P579">
            <v>-13548.800000000745</v>
          </cell>
          <cell r="Q579">
            <v>-10698.900000000373</v>
          </cell>
          <cell r="R579">
            <v>-230476.19999998808</v>
          </cell>
          <cell r="S579">
            <v>-25611.399999999441</v>
          </cell>
          <cell r="T579">
            <v>-13909.899999999441</v>
          </cell>
          <cell r="U579">
            <v>-10913.300000000745</v>
          </cell>
          <cell r="V579">
            <v>-8043.9000000003725</v>
          </cell>
          <cell r="W579">
            <v>-11228.5</v>
          </cell>
          <cell r="X579">
            <v>-13093.300000000745</v>
          </cell>
          <cell r="Y579">
            <v>-44768</v>
          </cell>
          <cell r="Z579">
            <v>-32637.200000000186</v>
          </cell>
          <cell r="AA579">
            <v>-11852.400000000373</v>
          </cell>
          <cell r="AB579">
            <v>-16281.10000000149</v>
          </cell>
          <cell r="AC579">
            <v>-21783.5</v>
          </cell>
          <cell r="AD579">
            <v>-20353.700000000186</v>
          </cell>
          <cell r="AE579">
            <v>-252427.89999999106</v>
          </cell>
          <cell r="AF579">
            <v>-26839.200000000186</v>
          </cell>
          <cell r="AG579">
            <v>-13958.099999999627</v>
          </cell>
          <cell r="AH579">
            <v>-10516.100000000559</v>
          </cell>
          <cell r="AI579">
            <v>-6776.2000000001863</v>
          </cell>
          <cell r="AJ579">
            <v>-12028.100000000559</v>
          </cell>
          <cell r="AK579">
            <v>-20854</v>
          </cell>
          <cell r="AL579">
            <v>-40451.599999999627</v>
          </cell>
          <cell r="AM579">
            <v>-35783.5</v>
          </cell>
          <cell r="AN579">
            <v>-14159.800000000745</v>
          </cell>
          <cell r="AO579">
            <v>-25736.5</v>
          </cell>
          <cell r="AP579">
            <v>-21257.399999999441</v>
          </cell>
          <cell r="AQ579">
            <v>-24067.400000000373</v>
          </cell>
          <cell r="AR579">
            <v>-267046.89999999106</v>
          </cell>
          <cell r="AS579">
            <v>-23690</v>
          </cell>
          <cell r="AT579">
            <v>-16215.699999999255</v>
          </cell>
          <cell r="AU579">
            <v>-12904.200000000186</v>
          </cell>
          <cell r="AV579">
            <v>-9202.4000000003725</v>
          </cell>
          <cell r="AW579">
            <v>-12900.099999999627</v>
          </cell>
          <cell r="AX579">
            <v>-24851.5</v>
          </cell>
          <cell r="AY579">
            <v>-47302.399999999441</v>
          </cell>
          <cell r="AZ579">
            <v>-38262.099999999627</v>
          </cell>
          <cell r="BA579">
            <v>-13807.999999999069</v>
          </cell>
          <cell r="BB579">
            <v>-25069.799999998882</v>
          </cell>
          <cell r="BC579">
            <v>-22731.100000000559</v>
          </cell>
          <cell r="BD579">
            <v>-20109.599999999627</v>
          </cell>
          <cell r="BE579">
            <v>-265574.19999998808</v>
          </cell>
          <cell r="BF579">
            <v>-24767.599999999627</v>
          </cell>
          <cell r="BG579">
            <v>-16604</v>
          </cell>
          <cell r="BH579">
            <v>-17646.899999999441</v>
          </cell>
          <cell r="BI579">
            <v>-9943.0999999986961</v>
          </cell>
          <cell r="BJ579">
            <v>-11964.799999999814</v>
          </cell>
          <cell r="BK579">
            <v>-24287.200000000186</v>
          </cell>
          <cell r="BL579">
            <v>-38690.399999999441</v>
          </cell>
          <cell r="BM579">
            <v>-33255.400000000373</v>
          </cell>
          <cell r="BN579">
            <v>-23192.099999999627</v>
          </cell>
          <cell r="BO579">
            <v>-22603.700000001118</v>
          </cell>
          <cell r="BP579">
            <v>-22790.699999999255</v>
          </cell>
          <cell r="BQ579">
            <v>-19828.299999999814</v>
          </cell>
          <cell r="BR579">
            <v>-302942.20000001788</v>
          </cell>
          <cell r="BS579">
            <v>-28045.799999998882</v>
          </cell>
          <cell r="BT579">
            <v>-16930.200000001118</v>
          </cell>
          <cell r="BU579">
            <v>-18549.400000000373</v>
          </cell>
          <cell r="BV579">
            <v>-9018.7999999998137</v>
          </cell>
          <cell r="BW579">
            <v>-12532.400000000373</v>
          </cell>
          <cell r="BX579">
            <v>-18862.700000000186</v>
          </cell>
          <cell r="BY579">
            <v>-50628.599999999627</v>
          </cell>
          <cell r="BZ579">
            <v>-46709.099999999627</v>
          </cell>
          <cell r="CA579">
            <v>-29491.799999999814</v>
          </cell>
          <cell r="CB579">
            <v>-27458.799999999814</v>
          </cell>
          <cell r="CC579">
            <v>-23934.299999999814</v>
          </cell>
          <cell r="CD579">
            <v>-20780.299999999814</v>
          </cell>
          <cell r="CE579">
            <v>-335592.20000000298</v>
          </cell>
          <cell r="CF579">
            <v>-26616.5</v>
          </cell>
          <cell r="CG579">
            <v>-17837.499999999069</v>
          </cell>
          <cell r="CH579">
            <v>-20602.200000000186</v>
          </cell>
          <cell r="CI579">
            <v>-8468.5999999996275</v>
          </cell>
          <cell r="CJ579">
            <v>-17550</v>
          </cell>
          <cell r="CK579">
            <v>-32492.399999999441</v>
          </cell>
          <cell r="CL579">
            <v>-57189</v>
          </cell>
          <cell r="CM579">
            <v>-51262.699999999255</v>
          </cell>
          <cell r="CN579">
            <v>-36846.600000000559</v>
          </cell>
          <cell r="CO579">
            <v>-21314.200000000186</v>
          </cell>
          <cell r="CP579">
            <v>-33154.400000000373</v>
          </cell>
          <cell r="CQ579">
            <v>-12258.100000000559</v>
          </cell>
          <cell r="CR579">
            <v>-3340.6000000089407</v>
          </cell>
          <cell r="CS579">
            <v>-85.100000000558794</v>
          </cell>
          <cell r="CT579">
            <v>-232.10000000055879</v>
          </cell>
          <cell r="CU579">
            <v>-255.59999999962747</v>
          </cell>
          <cell r="CV579">
            <v>-227.70000000018626</v>
          </cell>
          <cell r="CW579">
            <v>-381.20000000018626</v>
          </cell>
          <cell r="CX579">
            <v>-539.80000000074506</v>
          </cell>
          <cell r="CY579">
            <v>-284.89999999944121</v>
          </cell>
          <cell r="CZ579">
            <v>-410.89999999850988</v>
          </cell>
          <cell r="DA579">
            <v>-444.79999999981374</v>
          </cell>
          <cell r="DB579">
            <v>-309.60000000055879</v>
          </cell>
          <cell r="DC579">
            <v>-146.5</v>
          </cell>
          <cell r="DD579">
            <v>-22.400000000372529</v>
          </cell>
          <cell r="DE579">
            <v>-2089.7999999821186</v>
          </cell>
          <cell r="DF579">
            <v>-39.200000000186265</v>
          </cell>
          <cell r="DG579">
            <v>-115.90000000037253</v>
          </cell>
          <cell r="DH579">
            <v>-215.59999999962747</v>
          </cell>
          <cell r="DI579">
            <v>-298.70000000018626</v>
          </cell>
          <cell r="DJ579">
            <v>-454.69999999925494</v>
          </cell>
          <cell r="DK579">
            <v>-360.5</v>
          </cell>
          <cell r="DL579">
            <v>-181.10000000055879</v>
          </cell>
          <cell r="DM579">
            <v>-74.099999999627471</v>
          </cell>
          <cell r="DN579">
            <v>-150.09999999962747</v>
          </cell>
          <cell r="DO579">
            <v>-156.79999999981374</v>
          </cell>
          <cell r="DP579">
            <v>-35.699999999254942</v>
          </cell>
          <cell r="DQ579">
            <v>-7.400000000372529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-31136.200000000186</v>
          </cell>
          <cell r="G580">
            <v>-18806.799999999814</v>
          </cell>
          <cell r="H580">
            <v>-15910</v>
          </cell>
          <cell r="I580">
            <v>-14602.5</v>
          </cell>
          <cell r="J580">
            <v>-14521.900000000373</v>
          </cell>
          <cell r="K580">
            <v>-28976.200000000186</v>
          </cell>
          <cell r="L580">
            <v>-47785</v>
          </cell>
          <cell r="M580">
            <v>-37884.5</v>
          </cell>
          <cell r="N580">
            <v>-10310.900000000373</v>
          </cell>
          <cell r="O580">
            <v>-13460.899999999441</v>
          </cell>
          <cell r="P580">
            <v>-22696.799999999814</v>
          </cell>
          <cell r="Q580">
            <v>-26711</v>
          </cell>
          <cell r="R580">
            <v>-299166.79999998957</v>
          </cell>
          <cell r="S580">
            <v>-24147.700000000186</v>
          </cell>
          <cell r="T580">
            <v>-29558.399999999441</v>
          </cell>
          <cell r="U580">
            <v>-18869.299999999814</v>
          </cell>
          <cell r="V580">
            <v>-12181.799999999814</v>
          </cell>
          <cell r="W580">
            <v>-14470.900000000373</v>
          </cell>
          <cell r="X580">
            <v>-24735.599999999627</v>
          </cell>
          <cell r="Y580">
            <v>-61342.299999999814</v>
          </cell>
          <cell r="Z580">
            <v>-31098.200000000186</v>
          </cell>
          <cell r="AA580">
            <v>-13181.600000000093</v>
          </cell>
          <cell r="AB580">
            <v>-16003.799999999814</v>
          </cell>
          <cell r="AC580">
            <v>-32654.799999999814</v>
          </cell>
          <cell r="AD580">
            <v>-20922.400000000373</v>
          </cell>
          <cell r="AE580">
            <v>-255801.19999999553</v>
          </cell>
          <cell r="AF580">
            <v>-19226</v>
          </cell>
          <cell r="AG580">
            <v>-20409.599999999627</v>
          </cell>
          <cell r="AH580">
            <v>-20146.200000000186</v>
          </cell>
          <cell r="AI580">
            <v>-13622</v>
          </cell>
          <cell r="AJ580">
            <v>-18730.500000000466</v>
          </cell>
          <cell r="AK580">
            <v>-20287.600000000093</v>
          </cell>
          <cell r="AL580">
            <v>-39803.799999999814</v>
          </cell>
          <cell r="AM580">
            <v>-34452.099999999627</v>
          </cell>
          <cell r="AN580">
            <v>-15203.899999999907</v>
          </cell>
          <cell r="AO580">
            <v>-14471.200000000186</v>
          </cell>
          <cell r="AP580">
            <v>-19518</v>
          </cell>
          <cell r="AQ580">
            <v>-19930.299999999814</v>
          </cell>
          <cell r="AR580">
            <v>-274721</v>
          </cell>
          <cell r="AS580">
            <v>-27023</v>
          </cell>
          <cell r="AT580">
            <v>-18789.599999999627</v>
          </cell>
          <cell r="AU580">
            <v>-22415.5</v>
          </cell>
          <cell r="AV580">
            <v>-9917.2000000001863</v>
          </cell>
          <cell r="AW580">
            <v>-12221.800000000279</v>
          </cell>
          <cell r="AX580">
            <v>-26518.300000000745</v>
          </cell>
          <cell r="AY580">
            <v>-47176.5</v>
          </cell>
          <cell r="AZ580">
            <v>-41782.400000000373</v>
          </cell>
          <cell r="BA580">
            <v>-11491.800000000279</v>
          </cell>
          <cell r="BB580">
            <v>-12312</v>
          </cell>
          <cell r="BC580">
            <v>-24174</v>
          </cell>
          <cell r="BD580">
            <v>-20898.899999999441</v>
          </cell>
          <cell r="BE580">
            <v>-282627.80000001192</v>
          </cell>
          <cell r="BF580">
            <v>-26588</v>
          </cell>
          <cell r="BG580">
            <v>-20017.400000000373</v>
          </cell>
          <cell r="BH580">
            <v>-19990</v>
          </cell>
          <cell r="BI580">
            <v>-11235.099999999627</v>
          </cell>
          <cell r="BJ580">
            <v>-15002.900000000373</v>
          </cell>
          <cell r="BK580">
            <v>-33196.599999999627</v>
          </cell>
          <cell r="BL580">
            <v>-47506.5</v>
          </cell>
          <cell r="BM580">
            <v>-42067.599999999627</v>
          </cell>
          <cell r="BN580">
            <v>-11048.699999999721</v>
          </cell>
          <cell r="BO580">
            <v>-14767.700000000186</v>
          </cell>
          <cell r="BP580">
            <v>-23157.700000000186</v>
          </cell>
          <cell r="BQ580">
            <v>-18049.599999999627</v>
          </cell>
          <cell r="BR580">
            <v>-265702.59999999404</v>
          </cell>
          <cell r="BS580">
            <v>-17189</v>
          </cell>
          <cell r="BT580">
            <v>-18065.699999999255</v>
          </cell>
          <cell r="BU580">
            <v>-20083.299999999814</v>
          </cell>
          <cell r="BV580">
            <v>-10910.200000000186</v>
          </cell>
          <cell r="BW580">
            <v>-16417.799999999814</v>
          </cell>
          <cell r="BX580">
            <v>-20537.399999999441</v>
          </cell>
          <cell r="BY580">
            <v>-39373.299999999814</v>
          </cell>
          <cell r="BZ580">
            <v>-39999.799999999814</v>
          </cell>
          <cell r="CA580">
            <v>-15463.200000000186</v>
          </cell>
          <cell r="CB580">
            <v>-24072.5</v>
          </cell>
          <cell r="CC580">
            <v>-26826.099999999627</v>
          </cell>
          <cell r="CD580">
            <v>-16764.299999999814</v>
          </cell>
          <cell r="CE580">
            <v>-303638.09999998659</v>
          </cell>
          <cell r="CF580">
            <v>-16199.5</v>
          </cell>
          <cell r="CG580">
            <v>-27889.299999998882</v>
          </cell>
          <cell r="CH580">
            <v>-22634.599999999627</v>
          </cell>
          <cell r="CI580">
            <v>-21031.799999999814</v>
          </cell>
          <cell r="CJ580">
            <v>-17959.699999999721</v>
          </cell>
          <cell r="CK580">
            <v>-31461.5</v>
          </cell>
          <cell r="CL580">
            <v>-49664.5</v>
          </cell>
          <cell r="CM580">
            <v>-32459.5</v>
          </cell>
          <cell r="CN580">
            <v>-23608.299999999814</v>
          </cell>
          <cell r="CO580">
            <v>-28910.400000000373</v>
          </cell>
          <cell r="CP580">
            <v>-24519.799999999814</v>
          </cell>
          <cell r="CQ580">
            <v>-7299.2000000001863</v>
          </cell>
          <cell r="CR580">
            <v>-2731.1000000014901</v>
          </cell>
          <cell r="CS580">
            <v>-100.79999999981374</v>
          </cell>
          <cell r="CT580">
            <v>-176.70000000018626</v>
          </cell>
          <cell r="CU580">
            <v>-213.5</v>
          </cell>
          <cell r="CV580">
            <v>-308.20000000018626</v>
          </cell>
          <cell r="CW580">
            <v>-340</v>
          </cell>
          <cell r="CX580">
            <v>-418.29999999981374</v>
          </cell>
          <cell r="CY580">
            <v>-257.79999999981374</v>
          </cell>
          <cell r="CZ580">
            <v>-285.20000000018626</v>
          </cell>
          <cell r="DA580">
            <v>-243</v>
          </cell>
          <cell r="DB580">
            <v>-211.40000000037253</v>
          </cell>
          <cell r="DC580">
            <v>-101</v>
          </cell>
          <cell r="DD580">
            <v>-75.200000000186265</v>
          </cell>
          <cell r="DE580">
            <v>-1905.8000000119209</v>
          </cell>
          <cell r="DF580">
            <v>-38</v>
          </cell>
          <cell r="DG580">
            <v>-72.599999999627471</v>
          </cell>
          <cell r="DH580">
            <v>-239.40000000037253</v>
          </cell>
          <cell r="DI580">
            <v>-295.70000000018626</v>
          </cell>
          <cell r="DJ580">
            <v>-295.5</v>
          </cell>
          <cell r="DK580">
            <v>-355.59999999962747</v>
          </cell>
          <cell r="DL580">
            <v>-198.5</v>
          </cell>
          <cell r="DM580">
            <v>-136.5</v>
          </cell>
          <cell r="DN580">
            <v>-133.5</v>
          </cell>
          <cell r="DO580">
            <v>-62.5</v>
          </cell>
          <cell r="DP580">
            <v>-59</v>
          </cell>
          <cell r="DQ580">
            <v>-19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-9322.6000000005588</v>
          </cell>
          <cell r="G581">
            <v>-7555.7000000001863</v>
          </cell>
          <cell r="H581">
            <v>-6118.6999999992549</v>
          </cell>
          <cell r="I581">
            <v>-6959.5</v>
          </cell>
          <cell r="J581">
            <v>-4769.3999999994412</v>
          </cell>
          <cell r="K581">
            <v>-5292.5999999996275</v>
          </cell>
          <cell r="L581">
            <v>-8439.5999999996275</v>
          </cell>
          <cell r="M581">
            <v>-5187.9999999990687</v>
          </cell>
          <cell r="N581">
            <v>-6005.4499999992549</v>
          </cell>
          <cell r="O581">
            <v>-5640.8999999994412</v>
          </cell>
          <cell r="P581">
            <v>-6418.8000000007451</v>
          </cell>
          <cell r="Q581">
            <v>-11677.600000000559</v>
          </cell>
          <cell r="R581">
            <v>-89694.700000010431</v>
          </cell>
          <cell r="S581">
            <v>-12639.900000000373</v>
          </cell>
          <cell r="T581">
            <v>-7002.2999999998137</v>
          </cell>
          <cell r="U581">
            <v>-7999.3999999994412</v>
          </cell>
          <cell r="V581">
            <v>-5406.1999999997206</v>
          </cell>
          <cell r="W581">
            <v>-4196.1000000005588</v>
          </cell>
          <cell r="X581">
            <v>-4797.5999999996275</v>
          </cell>
          <cell r="Y581">
            <v>-9250.9000000003725</v>
          </cell>
          <cell r="Z581">
            <v>-5326.5000000009313</v>
          </cell>
          <cell r="AA581">
            <v>-5194.6000000005588</v>
          </cell>
          <cell r="AB581">
            <v>-7455.9000000003725</v>
          </cell>
          <cell r="AC581">
            <v>-9731.6999999992549</v>
          </cell>
          <cell r="AD581">
            <v>-10693.599999999627</v>
          </cell>
          <cell r="AE581">
            <v>-109570.84999999404</v>
          </cell>
          <cell r="AF581">
            <v>-18610.700000000186</v>
          </cell>
          <cell r="AG581">
            <v>-9245.3999999994412</v>
          </cell>
          <cell r="AH581">
            <v>-9059.5</v>
          </cell>
          <cell r="AI581">
            <v>-6233.2999999998137</v>
          </cell>
          <cell r="AJ581">
            <v>-7490.7400000002235</v>
          </cell>
          <cell r="AK581">
            <v>-10613.799999999814</v>
          </cell>
          <cell r="AL581">
            <v>-9447.7000000001863</v>
          </cell>
          <cell r="AM581">
            <v>-4270.1000000005588</v>
          </cell>
          <cell r="AN581">
            <v>-4934.2099999999627</v>
          </cell>
          <cell r="AO581">
            <v>-7048.2000000011176</v>
          </cell>
          <cell r="AP581">
            <v>-9910.6999999992549</v>
          </cell>
          <cell r="AQ581">
            <v>-12706.5</v>
          </cell>
          <cell r="AR581">
            <v>-88820.299999982119</v>
          </cell>
          <cell r="AS581">
            <v>-12100.400000000373</v>
          </cell>
          <cell r="AT581">
            <v>-8234.3000000007451</v>
          </cell>
          <cell r="AU581">
            <v>-6321.7999999998137</v>
          </cell>
          <cell r="AV581">
            <v>-5680.4900000002235</v>
          </cell>
          <cell r="AW581">
            <v>-4044.8599999998696</v>
          </cell>
          <cell r="AX581">
            <v>-3880.3000000007451</v>
          </cell>
          <cell r="AY581">
            <v>-6135.2000000001863</v>
          </cell>
          <cell r="AZ581">
            <v>-8104.7000000001863</v>
          </cell>
          <cell r="BA581">
            <v>-5500.75</v>
          </cell>
          <cell r="BB581">
            <v>-8439.5999999996275</v>
          </cell>
          <cell r="BC581">
            <v>-9727.7000000001863</v>
          </cell>
          <cell r="BD581">
            <v>-10650.200000000186</v>
          </cell>
          <cell r="BE581">
            <v>-98222.540000006557</v>
          </cell>
          <cell r="BF581">
            <v>-11666.400000000373</v>
          </cell>
          <cell r="BG581">
            <v>-5664.1000000005588</v>
          </cell>
          <cell r="BH581">
            <v>-7610.4000000003725</v>
          </cell>
          <cell r="BI581">
            <v>-4377.9899999997579</v>
          </cell>
          <cell r="BJ581">
            <v>-4305.1499999994412</v>
          </cell>
          <cell r="BK581">
            <v>-8488.9000000003725</v>
          </cell>
          <cell r="BL581">
            <v>-13062.700000000186</v>
          </cell>
          <cell r="BM581">
            <v>-10417.900000000373</v>
          </cell>
          <cell r="BN581">
            <v>-4225.6000000000931</v>
          </cell>
          <cell r="BO581">
            <v>-7218.0999999996275</v>
          </cell>
          <cell r="BP581">
            <v>-11481.5</v>
          </cell>
          <cell r="BQ581">
            <v>-9703.7999999998137</v>
          </cell>
          <cell r="BR581">
            <v>-71509.85000000149</v>
          </cell>
          <cell r="BS581">
            <v>-7682.2999999998137</v>
          </cell>
          <cell r="BT581">
            <v>-5592.6999999997206</v>
          </cell>
          <cell r="BU581">
            <v>-3582.6999999997206</v>
          </cell>
          <cell r="BV581">
            <v>-1813.9999999995343</v>
          </cell>
          <cell r="BW581">
            <v>-434.85000000009313</v>
          </cell>
          <cell r="BX581">
            <v>-3692.0999999996275</v>
          </cell>
          <cell r="BY581">
            <v>-15399</v>
          </cell>
          <cell r="BZ581">
            <v>-9910.7000000001863</v>
          </cell>
          <cell r="CA581">
            <v>-3738.8999999999069</v>
          </cell>
          <cell r="CB581">
            <v>-6717.5</v>
          </cell>
          <cell r="CC581">
            <v>-8580.2000000001863</v>
          </cell>
          <cell r="CD581">
            <v>-4364.8999999999069</v>
          </cell>
          <cell r="CE581">
            <v>-79704.010000005364</v>
          </cell>
          <cell r="CF581">
            <v>-8608.5999999996275</v>
          </cell>
          <cell r="CG581">
            <v>-6685.5999999996275</v>
          </cell>
          <cell r="CH581">
            <v>-6971.5</v>
          </cell>
          <cell r="CI581">
            <v>-2354.6499999999069</v>
          </cell>
          <cell r="CJ581">
            <v>-2475.660000000149</v>
          </cell>
          <cell r="CK581">
            <v>-3794.8999999999069</v>
          </cell>
          <cell r="CL581">
            <v>-12884.399999999907</v>
          </cell>
          <cell r="CM581">
            <v>-14936.200000000186</v>
          </cell>
          <cell r="CN581">
            <v>-3214.2000000001863</v>
          </cell>
          <cell r="CO581">
            <v>-7253</v>
          </cell>
          <cell r="CP581">
            <v>-4886.5</v>
          </cell>
          <cell r="CQ581">
            <v>-5638.7999999998137</v>
          </cell>
          <cell r="CR581">
            <v>-1456.7599999979138</v>
          </cell>
          <cell r="CS581">
            <v>-67.600000000093132</v>
          </cell>
          <cell r="CT581">
            <v>-89</v>
          </cell>
          <cell r="CU581">
            <v>-105.6999999997206</v>
          </cell>
          <cell r="CV581">
            <v>-49.460000000428408</v>
          </cell>
          <cell r="CW581">
            <v>-16.799999999813735</v>
          </cell>
          <cell r="CX581">
            <v>-159.20000000018626</v>
          </cell>
          <cell r="CY581">
            <v>-365.29999999981374</v>
          </cell>
          <cell r="CZ581">
            <v>-166.5</v>
          </cell>
          <cell r="DA581">
            <v>-152.09999999962747</v>
          </cell>
          <cell r="DB581">
            <v>-114.5</v>
          </cell>
          <cell r="DC581">
            <v>-130.60000000055879</v>
          </cell>
          <cell r="DD581">
            <v>-40</v>
          </cell>
          <cell r="DE581">
            <v>-1794.2000000104308</v>
          </cell>
          <cell r="DF581">
            <v>-48.100000000093132</v>
          </cell>
          <cell r="DG581">
            <v>-161.79999999981374</v>
          </cell>
          <cell r="DH581">
            <v>-136.40000000037253</v>
          </cell>
          <cell r="DI581">
            <v>-147.5</v>
          </cell>
          <cell r="DJ581">
            <v>-111.1999999997206</v>
          </cell>
          <cell r="DK581">
            <v>-255.8000000002794</v>
          </cell>
          <cell r="DL581">
            <v>-278.79999999981374</v>
          </cell>
          <cell r="DM581">
            <v>-189.5</v>
          </cell>
          <cell r="DN581">
            <v>-191.20000000018626</v>
          </cell>
          <cell r="DO581">
            <v>-193.10000000055879</v>
          </cell>
          <cell r="DP581">
            <v>-65.200000000186265</v>
          </cell>
          <cell r="DQ581">
            <v>-15.600000000093132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-1148.2600000000093</v>
          </cell>
          <cell r="G582">
            <v>-616</v>
          </cell>
          <cell r="H582">
            <v>-558.24000000022352</v>
          </cell>
          <cell r="I582">
            <v>-707.20000000006985</v>
          </cell>
          <cell r="J582">
            <v>-375.67999999993481</v>
          </cell>
          <cell r="K582">
            <v>-99.360000000102445</v>
          </cell>
          <cell r="L582">
            <v>-797.10000000009313</v>
          </cell>
          <cell r="M582">
            <v>-969.58999999985099</v>
          </cell>
          <cell r="N582">
            <v>-737.47999999998137</v>
          </cell>
          <cell r="O582">
            <v>-1049.6000000000931</v>
          </cell>
          <cell r="P582">
            <v>-800.43000000016764</v>
          </cell>
          <cell r="Q582">
            <v>-1337.9000000001397</v>
          </cell>
          <cell r="R582">
            <v>-15540.0800000038</v>
          </cell>
          <cell r="S582">
            <v>-2807.3600000003353</v>
          </cell>
          <cell r="T582">
            <v>-1318.5400000000373</v>
          </cell>
          <cell r="U582">
            <v>-1213.8799999998882</v>
          </cell>
          <cell r="V582">
            <v>-855.86000000033528</v>
          </cell>
          <cell r="W582">
            <v>-906.55000000004657</v>
          </cell>
          <cell r="X582">
            <v>-543.07999999995809</v>
          </cell>
          <cell r="Y582">
            <v>-1341.3600000001024</v>
          </cell>
          <cell r="Z582">
            <v>-231.12999999988824</v>
          </cell>
          <cell r="AA582">
            <v>-851.4000000001397</v>
          </cell>
          <cell r="AB582">
            <v>-2020.6500000001397</v>
          </cell>
          <cell r="AC582">
            <v>-1181.3500000000931</v>
          </cell>
          <cell r="AD582">
            <v>-2268.9200000001583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-1141.6999999999534</v>
          </cell>
          <cell r="G583">
            <v>-1708.1000000000931</v>
          </cell>
          <cell r="H583">
            <v>-3986.6000000000931</v>
          </cell>
          <cell r="I583">
            <v>-3455.8999999999069</v>
          </cell>
          <cell r="J583">
            <v>-8474.5</v>
          </cell>
          <cell r="K583">
            <v>-9123.1999999999534</v>
          </cell>
          <cell r="L583">
            <v>-9800</v>
          </cell>
          <cell r="M583">
            <v>-9834.7999999998137</v>
          </cell>
          <cell r="N583">
            <v>-9962.3999999999069</v>
          </cell>
          <cell r="O583">
            <v>-5553.6999999999534</v>
          </cell>
          <cell r="P583">
            <v>-1366.1999999999534</v>
          </cell>
          <cell r="Q583">
            <v>-349.60000000009313</v>
          </cell>
          <cell r="R583">
            <v>-59363.69999999553</v>
          </cell>
          <cell r="S583">
            <v>-16.5</v>
          </cell>
          <cell r="T583">
            <v>-2617.3000000000466</v>
          </cell>
          <cell r="U583">
            <v>-2892.5</v>
          </cell>
          <cell r="V583">
            <v>-4509.6000000000931</v>
          </cell>
          <cell r="W583">
            <v>-8626.2999999998137</v>
          </cell>
          <cell r="X583">
            <v>-9767.6000000000931</v>
          </cell>
          <cell r="Y583">
            <v>-12817.200000000186</v>
          </cell>
          <cell r="Z583">
            <v>-7793.1000000000931</v>
          </cell>
          <cell r="AA583">
            <v>-4533.1999999999534</v>
          </cell>
          <cell r="AB583">
            <v>-3958.1999999999534</v>
          </cell>
          <cell r="AC583">
            <v>-1394.8999999999069</v>
          </cell>
          <cell r="AD583">
            <v>-437.30000000004657</v>
          </cell>
          <cell r="AE583">
            <v>-73039.699999999255</v>
          </cell>
          <cell r="AF583">
            <v>-856</v>
          </cell>
          <cell r="AG583">
            <v>-2445.8000000000466</v>
          </cell>
          <cell r="AH583">
            <v>-3656</v>
          </cell>
          <cell r="AI583">
            <v>-3169.5999999998603</v>
          </cell>
          <cell r="AJ583">
            <v>-9043.5</v>
          </cell>
          <cell r="AK583">
            <v>-9944.6000000000931</v>
          </cell>
          <cell r="AL583">
            <v>-15024.299999999814</v>
          </cell>
          <cell r="AM583">
            <v>-15020.600000000093</v>
          </cell>
          <cell r="AN583">
            <v>-6071.0999999998603</v>
          </cell>
          <cell r="AO583">
            <v>-6124</v>
          </cell>
          <cell r="AP583">
            <v>-1281</v>
          </cell>
          <cell r="AQ583">
            <v>-403.19999999995343</v>
          </cell>
          <cell r="AR583">
            <v>-63624.60000000149</v>
          </cell>
          <cell r="AS583">
            <v>-2644.3000000000466</v>
          </cell>
          <cell r="AT583">
            <v>-2849.3000000000466</v>
          </cell>
          <cell r="AU583">
            <v>-2840.2999999998137</v>
          </cell>
          <cell r="AV583">
            <v>-4150.8000000000466</v>
          </cell>
          <cell r="AW583">
            <v>-7539.1000000000931</v>
          </cell>
          <cell r="AX583">
            <v>-9296</v>
          </cell>
          <cell r="AY583">
            <v>-9803.3000000000466</v>
          </cell>
          <cell r="AZ583">
            <v>-14278.699999999953</v>
          </cell>
          <cell r="BA583">
            <v>-6078</v>
          </cell>
          <cell r="BB583">
            <v>-3122.8000000000466</v>
          </cell>
          <cell r="BC583">
            <v>-1022</v>
          </cell>
          <cell r="BD583">
            <v>0</v>
          </cell>
          <cell r="BE583">
            <v>-74659.199999999255</v>
          </cell>
          <cell r="BF583">
            <v>-893.29999999981374</v>
          </cell>
          <cell r="BG583">
            <v>-4462.5999999998603</v>
          </cell>
          <cell r="BH583">
            <v>-5204.4000000001397</v>
          </cell>
          <cell r="BI583">
            <v>-3778.6999999999534</v>
          </cell>
          <cell r="BJ583">
            <v>-8437.8000000000466</v>
          </cell>
          <cell r="BK583">
            <v>-10677.199999999953</v>
          </cell>
          <cell r="BL583">
            <v>-13376.399999999907</v>
          </cell>
          <cell r="BM583">
            <v>-12503.59999999986</v>
          </cell>
          <cell r="BN583">
            <v>-4433</v>
          </cell>
          <cell r="BO583">
            <v>-7491.8000000000466</v>
          </cell>
          <cell r="BP583">
            <v>-2876.8999999999069</v>
          </cell>
          <cell r="BQ583">
            <v>-523.5</v>
          </cell>
          <cell r="BR583">
            <v>-84405.900000002235</v>
          </cell>
          <cell r="BS583">
            <v>-2444.1000000000931</v>
          </cell>
          <cell r="BT583">
            <v>-4021.3000000000466</v>
          </cell>
          <cell r="BU583">
            <v>-4622.1999999999534</v>
          </cell>
          <cell r="BV583">
            <v>-4198.8000000000466</v>
          </cell>
          <cell r="BW583">
            <v>-10920.299999999814</v>
          </cell>
          <cell r="BX583">
            <v>-14463</v>
          </cell>
          <cell r="BY583">
            <v>-11902.90000000014</v>
          </cell>
          <cell r="BZ583">
            <v>-14628.300000000047</v>
          </cell>
          <cell r="CA583">
            <v>-7427.2999999998137</v>
          </cell>
          <cell r="CB583">
            <v>-8684.3000000000466</v>
          </cell>
          <cell r="CC583">
            <v>-1093.4000000001397</v>
          </cell>
          <cell r="CD583">
            <v>0</v>
          </cell>
          <cell r="CE583">
            <v>-71772.39999999851</v>
          </cell>
          <cell r="CF583">
            <v>-996.30000000004657</v>
          </cell>
          <cell r="CG583">
            <v>-2422.7999999998137</v>
          </cell>
          <cell r="CH583">
            <v>-2178.3999999999069</v>
          </cell>
          <cell r="CI583">
            <v>-6642.9000000001397</v>
          </cell>
          <cell r="CJ583">
            <v>-7741</v>
          </cell>
          <cell r="CK583">
            <v>-9592.8999999999069</v>
          </cell>
          <cell r="CL583">
            <v>-12064.200000000186</v>
          </cell>
          <cell r="CM583">
            <v>-11147.800000000047</v>
          </cell>
          <cell r="CN583">
            <v>-9329.8000000000466</v>
          </cell>
          <cell r="CO583">
            <v>-8687.9000000001397</v>
          </cell>
          <cell r="CP583">
            <v>-968.39999999990687</v>
          </cell>
          <cell r="CQ583">
            <v>0</v>
          </cell>
          <cell r="CR583">
            <v>-253.30000000074506</v>
          </cell>
          <cell r="CS583">
            <v>0</v>
          </cell>
          <cell r="CT583">
            <v>-7.1000000000931323</v>
          </cell>
          <cell r="CU583">
            <v>-4.5999999998603016</v>
          </cell>
          <cell r="CV583">
            <v>-47</v>
          </cell>
          <cell r="CW583">
            <v>-49</v>
          </cell>
          <cell r="CX583">
            <v>-55.700000000186265</v>
          </cell>
          <cell r="CY583">
            <v>-27.599999999860302</v>
          </cell>
          <cell r="CZ583">
            <v>-16.599999999627471</v>
          </cell>
          <cell r="DA583">
            <v>-41.400000000139698</v>
          </cell>
          <cell r="DB583">
            <v>-4.2999999998137355</v>
          </cell>
          <cell r="DC583">
            <v>0</v>
          </cell>
          <cell r="DD583">
            <v>0</v>
          </cell>
          <cell r="DE583">
            <v>-46.299999997019768</v>
          </cell>
          <cell r="DF583">
            <v>0</v>
          </cell>
          <cell r="DG583">
            <v>-0.19999999995343387</v>
          </cell>
          <cell r="DH583">
            <v>0</v>
          </cell>
          <cell r="DI583">
            <v>-10</v>
          </cell>
          <cell r="DJ583">
            <v>-15.200000000186265</v>
          </cell>
          <cell r="DK583">
            <v>-5.2000000001862645</v>
          </cell>
          <cell r="DL583">
            <v>-15.699999999953434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-1736.8000000000466</v>
          </cell>
          <cell r="M585">
            <v>-698.10000000009313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-2369.0999999996275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-1830.8999999999069</v>
          </cell>
          <cell r="Z585">
            <v>-538.19999999995343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-2764.9000000003725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-1322.6000000000931</v>
          </cell>
          <cell r="AM585">
            <v>-1442.3000000000466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-1625.5999999996275</v>
          </cell>
          <cell r="AS585">
            <v>-148.80000000004657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-803.69999999995343</v>
          </cell>
          <cell r="AZ585">
            <v>-311.5999999998603</v>
          </cell>
          <cell r="BA585">
            <v>-361.5</v>
          </cell>
          <cell r="BB585">
            <v>0</v>
          </cell>
          <cell r="BC585">
            <v>0</v>
          </cell>
          <cell r="BD585">
            <v>0</v>
          </cell>
          <cell r="BE585">
            <v>-1169.5999999996275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-584.89999999990687</v>
          </cell>
          <cell r="BM585">
            <v>-584.70000000018626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-104018.89999999851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-103063.40000000014</v>
          </cell>
          <cell r="BZ585">
            <v>-955.5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-1170.6000000005588</v>
          </cell>
          <cell r="CF585">
            <v>0</v>
          </cell>
          <cell r="CG585">
            <v>-58.400000000139698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-810.5999999998603</v>
          </cell>
          <cell r="CM585">
            <v>-301.60000000009313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-48</v>
          </cell>
          <cell r="CS585">
            <v>0</v>
          </cell>
          <cell r="CT585">
            <v>0</v>
          </cell>
          <cell r="CU585">
            <v>0</v>
          </cell>
          <cell r="CV585">
            <v>-2.3000000000465661</v>
          </cell>
          <cell r="CW585">
            <v>0</v>
          </cell>
          <cell r="CX585">
            <v>0</v>
          </cell>
          <cell r="CY585">
            <v>-7.3000000000465661</v>
          </cell>
          <cell r="CZ585">
            <v>-11.699999999953434</v>
          </cell>
          <cell r="DA585">
            <v>-3.1999999999534339</v>
          </cell>
          <cell r="DB585">
            <v>-18.099999999860302</v>
          </cell>
          <cell r="DC585">
            <v>-5.4000000000232831</v>
          </cell>
          <cell r="DD585">
            <v>0</v>
          </cell>
          <cell r="DE585">
            <v>-152.80000000074506</v>
          </cell>
          <cell r="DF585">
            <v>0</v>
          </cell>
          <cell r="DG585">
            <v>-3.6000000000931323</v>
          </cell>
          <cell r="DH585">
            <v>-2.3000000000465661</v>
          </cell>
          <cell r="DI585">
            <v>-6.6000000000931323</v>
          </cell>
          <cell r="DJ585">
            <v>0</v>
          </cell>
          <cell r="DK585">
            <v>0</v>
          </cell>
          <cell r="DL585">
            <v>-51.600000000093132</v>
          </cell>
          <cell r="DM585">
            <v>-26.399999999906868</v>
          </cell>
          <cell r="DN585">
            <v>-10.700000000186265</v>
          </cell>
          <cell r="DO585">
            <v>-44.5</v>
          </cell>
          <cell r="DP585">
            <v>-7.0999999999767169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-1.9499999999970896</v>
          </cell>
          <cell r="I587">
            <v>-29.796000000002095</v>
          </cell>
          <cell r="J587">
            <v>0</v>
          </cell>
          <cell r="K587">
            <v>0</v>
          </cell>
          <cell r="L587">
            <v>-1208</v>
          </cell>
          <cell r="M587">
            <v>-1154.8900000001304</v>
          </cell>
          <cell r="N587">
            <v>-936.69999999995343</v>
          </cell>
          <cell r="O587">
            <v>-590.5</v>
          </cell>
          <cell r="P587">
            <v>0</v>
          </cell>
          <cell r="Q587">
            <v>0</v>
          </cell>
          <cell r="R587">
            <v>-2205.3559999996796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-1588.8199999998324</v>
          </cell>
          <cell r="AA587">
            <v>-616.53599999984726</v>
          </cell>
          <cell r="AB587">
            <v>0</v>
          </cell>
          <cell r="AC587">
            <v>0</v>
          </cell>
          <cell r="AD587">
            <v>0</v>
          </cell>
          <cell r="AE587">
            <v>-1569.4359999988228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-362.84400000004098</v>
          </cell>
          <cell r="AM587">
            <v>-812.33999999985099</v>
          </cell>
          <cell r="AN587">
            <v>-375.83499999996275</v>
          </cell>
          <cell r="AO587">
            <v>-18.417000000001281</v>
          </cell>
          <cell r="AP587">
            <v>0</v>
          </cell>
          <cell r="AQ587">
            <v>0</v>
          </cell>
          <cell r="AR587">
            <v>-1501.2950000008568</v>
          </cell>
          <cell r="AS587">
            <v>-179.13200000000506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-490.9340000001248</v>
          </cell>
          <cell r="AZ587">
            <v>-338.84499999997206</v>
          </cell>
          <cell r="BA587">
            <v>-492.38400000031106</v>
          </cell>
          <cell r="BB587">
            <v>0</v>
          </cell>
          <cell r="BC587">
            <v>0</v>
          </cell>
          <cell r="BD587">
            <v>0</v>
          </cell>
          <cell r="BE587">
            <v>-848.19799999985844</v>
          </cell>
          <cell r="BF587">
            <v>-64.468999999997322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-415.23999999975786</v>
          </cell>
          <cell r="BM587">
            <v>-167.34499999997206</v>
          </cell>
          <cell r="BN587">
            <v>-201.14400000008754</v>
          </cell>
          <cell r="BO587">
            <v>0</v>
          </cell>
          <cell r="BP587">
            <v>0</v>
          </cell>
          <cell r="BQ587">
            <v>0</v>
          </cell>
          <cell r="BR587">
            <v>-602.32100000046194</v>
          </cell>
          <cell r="BS587">
            <v>-53.476999999998952</v>
          </cell>
          <cell r="BT587">
            <v>-64.133999999998196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-166.84000000008382</v>
          </cell>
          <cell r="BZ587">
            <v>-203.58999999985099</v>
          </cell>
          <cell r="CA587">
            <v>-114.28000000002794</v>
          </cell>
          <cell r="CB587">
            <v>0</v>
          </cell>
          <cell r="CC587">
            <v>0</v>
          </cell>
          <cell r="CD587">
            <v>0</v>
          </cell>
          <cell r="CE587">
            <v>-558.74999999906868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-21.709999999962747</v>
          </cell>
          <cell r="CK587">
            <v>0</v>
          </cell>
          <cell r="CL587">
            <v>-183.73999999999069</v>
          </cell>
          <cell r="CM587">
            <v>-208.72000000020489</v>
          </cell>
          <cell r="CN587">
            <v>-144.57999999984168</v>
          </cell>
          <cell r="CO587">
            <v>0</v>
          </cell>
          <cell r="CP587">
            <v>0</v>
          </cell>
          <cell r="CQ587">
            <v>0</v>
          </cell>
          <cell r="CR587">
            <v>-13.615000000223517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-0.40000000013969839</v>
          </cell>
          <cell r="CX587">
            <v>0</v>
          </cell>
          <cell r="CY587">
            <v>-0.19999999995343387</v>
          </cell>
          <cell r="CZ587">
            <v>-9.4150000000372529</v>
          </cell>
          <cell r="DA587">
            <v>-3.6000000000931323</v>
          </cell>
          <cell r="DB587">
            <v>0</v>
          </cell>
          <cell r="DC587">
            <v>0</v>
          </cell>
          <cell r="DD587">
            <v>0</v>
          </cell>
          <cell r="DE587">
            <v>-13.529999998398125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-0.79999999981373549</v>
          </cell>
          <cell r="DL587">
            <v>-0.5</v>
          </cell>
          <cell r="DM587">
            <v>-8.5300000000279397</v>
          </cell>
          <cell r="DN587">
            <v>-3.6999999999534339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391.57000000000698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391.57000000000698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324.54000000000815</v>
          </cell>
          <cell r="G589">
            <v>0</v>
          </cell>
          <cell r="H589">
            <v>0</v>
          </cell>
          <cell r="I589">
            <v>649.07530000001134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162.27000000001863</v>
          </cell>
          <cell r="P589">
            <v>0</v>
          </cell>
          <cell r="Q589">
            <v>0</v>
          </cell>
          <cell r="R589">
            <v>-162.26899999985471</v>
          </cell>
          <cell r="S589">
            <v>0</v>
          </cell>
          <cell r="T589">
            <v>0</v>
          </cell>
          <cell r="U589">
            <v>9.9999998928979039E-4</v>
          </cell>
          <cell r="V589">
            <v>-162.27000000000407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811.35000000009313</v>
          </cell>
          <cell r="AF589">
            <v>162.27000000001863</v>
          </cell>
          <cell r="AG589">
            <v>0</v>
          </cell>
          <cell r="AH589">
            <v>324.54000000000815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162.26999999998952</v>
          </cell>
          <cell r="AP589">
            <v>0</v>
          </cell>
          <cell r="AQ589">
            <v>162.26999999998952</v>
          </cell>
          <cell r="AR589">
            <v>324.53599999984726</v>
          </cell>
          <cell r="AS589">
            <v>324.53999999997905</v>
          </cell>
          <cell r="AT589">
            <v>-324.53799999998591</v>
          </cell>
          <cell r="AU589">
            <v>0</v>
          </cell>
          <cell r="AV589">
            <v>162.27000000000407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162.26500000001397</v>
          </cell>
          <cell r="BC589">
            <v>162.26899999997113</v>
          </cell>
          <cell r="BD589">
            <v>-162.26999999998952</v>
          </cell>
          <cell r="BE589">
            <v>1298.1439999998547</v>
          </cell>
          <cell r="BF589">
            <v>162.26000000000931</v>
          </cell>
          <cell r="BG589">
            <v>162.26799999998184</v>
          </cell>
          <cell r="BH589">
            <v>0</v>
          </cell>
          <cell r="BI589">
            <v>162.26799999999639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649.07799999997951</v>
          </cell>
          <cell r="BQ589">
            <v>162.26999999998952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-55.400000000023283</v>
          </cell>
          <cell r="G590">
            <v>-4.6500000000232831</v>
          </cell>
          <cell r="H590">
            <v>-66.799999999988358</v>
          </cell>
          <cell r="I590">
            <v>-277.04999999998836</v>
          </cell>
          <cell r="J590">
            <v>0</v>
          </cell>
          <cell r="K590">
            <v>-158.10000000003492</v>
          </cell>
          <cell r="L590">
            <v>-186.65000000002328</v>
          </cell>
          <cell r="M590">
            <v>-134.14999999990687</v>
          </cell>
          <cell r="N590">
            <v>-125.5</v>
          </cell>
          <cell r="O590">
            <v>-130.25</v>
          </cell>
          <cell r="P590">
            <v>0</v>
          </cell>
          <cell r="Q590">
            <v>-164.5</v>
          </cell>
          <cell r="R590">
            <v>-1108.230000000447</v>
          </cell>
          <cell r="S590">
            <v>-475.80000000004657</v>
          </cell>
          <cell r="T590">
            <v>-52.800000000046566</v>
          </cell>
          <cell r="U590">
            <v>-109.40000000002328</v>
          </cell>
          <cell r="V590">
            <v>-30.53000000002794</v>
          </cell>
          <cell r="W590">
            <v>0</v>
          </cell>
          <cell r="X590">
            <v>0</v>
          </cell>
          <cell r="Y590">
            <v>-125.25</v>
          </cell>
          <cell r="Z590">
            <v>0</v>
          </cell>
          <cell r="AA590">
            <v>-56.050000000046566</v>
          </cell>
          <cell r="AB590">
            <v>-65.800000000046566</v>
          </cell>
          <cell r="AC590">
            <v>-192.59999999997672</v>
          </cell>
          <cell r="AD590">
            <v>0</v>
          </cell>
          <cell r="AE590">
            <v>-710.57500000018626</v>
          </cell>
          <cell r="AF590">
            <v>-11.449999999953434</v>
          </cell>
          <cell r="AG590">
            <v>-47.069999999948777</v>
          </cell>
          <cell r="AH590">
            <v>-81.15500000002794</v>
          </cell>
          <cell r="AI590">
            <v>-246.5</v>
          </cell>
          <cell r="AJ590">
            <v>0</v>
          </cell>
          <cell r="AK590">
            <v>0</v>
          </cell>
          <cell r="AL590">
            <v>-207.94999999995343</v>
          </cell>
          <cell r="AM590">
            <v>0</v>
          </cell>
          <cell r="AN590">
            <v>0</v>
          </cell>
          <cell r="AO590">
            <v>0</v>
          </cell>
          <cell r="AP590">
            <v>-116.44999999995343</v>
          </cell>
          <cell r="AQ590">
            <v>0</v>
          </cell>
          <cell r="AR590">
            <v>-448.20000000018626</v>
          </cell>
          <cell r="AS590">
            <v>0</v>
          </cell>
          <cell r="AT590">
            <v>-8.0800000000162981</v>
          </cell>
          <cell r="AU590">
            <v>-5.4500000000116415</v>
          </cell>
          <cell r="AV590">
            <v>-56.769999999960419</v>
          </cell>
          <cell r="AW590">
            <v>0</v>
          </cell>
          <cell r="AX590">
            <v>0</v>
          </cell>
          <cell r="AY590">
            <v>0</v>
          </cell>
          <cell r="AZ590">
            <v>-170.90000000002328</v>
          </cell>
          <cell r="BA590">
            <v>-207</v>
          </cell>
          <cell r="BB590">
            <v>0</v>
          </cell>
          <cell r="BC590">
            <v>0</v>
          </cell>
          <cell r="BD590">
            <v>0</v>
          </cell>
          <cell r="BE590">
            <v>-485.58000000100583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-221.78000000002794</v>
          </cell>
          <cell r="BL590">
            <v>-241.69999999995343</v>
          </cell>
          <cell r="BM590">
            <v>-12.25</v>
          </cell>
          <cell r="BN590">
            <v>0</v>
          </cell>
          <cell r="BO590">
            <v>-9.8499999999767169</v>
          </cell>
          <cell r="BP590">
            <v>0</v>
          </cell>
          <cell r="BQ590">
            <v>0</v>
          </cell>
          <cell r="BR590">
            <v>-713.04999999888241</v>
          </cell>
          <cell r="BS590">
            <v>0</v>
          </cell>
          <cell r="BT590">
            <v>0</v>
          </cell>
          <cell r="BU590">
            <v>0</v>
          </cell>
          <cell r="BV590">
            <v>-151.65000000002328</v>
          </cell>
          <cell r="BW590">
            <v>0</v>
          </cell>
          <cell r="BX590">
            <v>-76</v>
          </cell>
          <cell r="BY590">
            <v>-374.5</v>
          </cell>
          <cell r="BZ590">
            <v>0</v>
          </cell>
          <cell r="CA590">
            <v>-110.89999999990687</v>
          </cell>
          <cell r="CB590">
            <v>0</v>
          </cell>
          <cell r="CC590">
            <v>0</v>
          </cell>
          <cell r="CD590">
            <v>0</v>
          </cell>
          <cell r="CE590">
            <v>-614.48499999940395</v>
          </cell>
          <cell r="CF590">
            <v>0</v>
          </cell>
          <cell r="CG590">
            <v>0</v>
          </cell>
          <cell r="CH590">
            <v>0</v>
          </cell>
          <cell r="CI590">
            <v>-161.18999999994412</v>
          </cell>
          <cell r="CJ590">
            <v>0</v>
          </cell>
          <cell r="CK590">
            <v>-199.84499999997206</v>
          </cell>
          <cell r="CL590">
            <v>-102.35000000009313</v>
          </cell>
          <cell r="CM590">
            <v>-151.10000000009313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-6.9499999992549419</v>
          </cell>
          <cell r="CS590">
            <v>0</v>
          </cell>
          <cell r="CT590">
            <v>0</v>
          </cell>
          <cell r="CU590">
            <v>0</v>
          </cell>
          <cell r="CV590">
            <v>-0.84999999997671694</v>
          </cell>
          <cell r="CW590">
            <v>0</v>
          </cell>
          <cell r="CX590">
            <v>0</v>
          </cell>
          <cell r="CY590">
            <v>-1.4000000000232831</v>
          </cell>
          <cell r="CZ590">
            <v>-2.6999999999534339</v>
          </cell>
          <cell r="DA590">
            <v>-0.84999999997671694</v>
          </cell>
          <cell r="DB590">
            <v>-1.1500000000232831</v>
          </cell>
          <cell r="DC590">
            <v>0</v>
          </cell>
          <cell r="DD590">
            <v>0</v>
          </cell>
          <cell r="DE590">
            <v>-21.800000000745058</v>
          </cell>
          <cell r="DF590">
            <v>0</v>
          </cell>
          <cell r="DG590">
            <v>-2.8000000000465661</v>
          </cell>
          <cell r="DH590">
            <v>0</v>
          </cell>
          <cell r="DI590">
            <v>-1.5</v>
          </cell>
          <cell r="DJ590">
            <v>0</v>
          </cell>
          <cell r="DK590">
            <v>0</v>
          </cell>
          <cell r="DL590">
            <v>-4</v>
          </cell>
          <cell r="DM590">
            <v>-4</v>
          </cell>
          <cell r="DN590">
            <v>-4</v>
          </cell>
          <cell r="DO590">
            <v>-5.5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-1401.2999999998137</v>
          </cell>
          <cell r="G591">
            <v>-1082.1000000000931</v>
          </cell>
          <cell r="H591">
            <v>-1309.6000000000931</v>
          </cell>
          <cell r="I591">
            <v>0</v>
          </cell>
          <cell r="J591">
            <v>0</v>
          </cell>
          <cell r="K591">
            <v>0</v>
          </cell>
          <cell r="L591">
            <v>-1627.3000000002794</v>
          </cell>
          <cell r="M591">
            <v>-2174.9000000001397</v>
          </cell>
          <cell r="N591">
            <v>-1225.5</v>
          </cell>
          <cell r="O591">
            <v>-96.300000000046566</v>
          </cell>
          <cell r="P591">
            <v>-424.89999999990687</v>
          </cell>
          <cell r="Q591">
            <v>-370.20000000018626</v>
          </cell>
          <cell r="R591">
            <v>-4291.8999999985099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-1071.6000000000931</v>
          </cell>
          <cell r="Z591">
            <v>-442.29999999981374</v>
          </cell>
          <cell r="AA591">
            <v>-1944.2000000001863</v>
          </cell>
          <cell r="AB591">
            <v>-304.29999999981374</v>
          </cell>
          <cell r="AC591">
            <v>0</v>
          </cell>
          <cell r="AD591">
            <v>-529.5</v>
          </cell>
          <cell r="AE591">
            <v>-4677.2999999988824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-2168</v>
          </cell>
          <cell r="AM591">
            <v>-1635</v>
          </cell>
          <cell r="AN591">
            <v>-590.29999999981374</v>
          </cell>
          <cell r="AO591">
            <v>-65.800000000046566</v>
          </cell>
          <cell r="AP591">
            <v>-45.200000000186265</v>
          </cell>
          <cell r="AQ591">
            <v>-173</v>
          </cell>
          <cell r="AR591">
            <v>-4065.6999999992549</v>
          </cell>
          <cell r="AS591">
            <v>-118.4000000001397</v>
          </cell>
          <cell r="AT591">
            <v>-47</v>
          </cell>
          <cell r="AU591">
            <v>-79.600000000093132</v>
          </cell>
          <cell r="AV591">
            <v>-37.700000000186265</v>
          </cell>
          <cell r="AW591">
            <v>-66.199999999953434</v>
          </cell>
          <cell r="AX591">
            <v>0</v>
          </cell>
          <cell r="AY591">
            <v>-1567.1000000000931</v>
          </cell>
          <cell r="AZ591">
            <v>-649.79999999981374</v>
          </cell>
          <cell r="BA591">
            <v>-1355.5</v>
          </cell>
          <cell r="BB591">
            <v>-39.399999999906868</v>
          </cell>
          <cell r="BC591">
            <v>-37.199999999953434</v>
          </cell>
          <cell r="BD591">
            <v>-67.799999999813735</v>
          </cell>
          <cell r="BE591">
            <v>-2699.6999999992549</v>
          </cell>
          <cell r="BF591">
            <v>-74.800000000046566</v>
          </cell>
          <cell r="BG591">
            <v>-47.099999999860302</v>
          </cell>
          <cell r="BH591">
            <v>-70</v>
          </cell>
          <cell r="BI591">
            <v>-39.199999999953434</v>
          </cell>
          <cell r="BJ591">
            <v>-55.599999999860302</v>
          </cell>
          <cell r="BK591">
            <v>0</v>
          </cell>
          <cell r="BL591">
            <v>-869.70000000018626</v>
          </cell>
          <cell r="BM591">
            <v>-377</v>
          </cell>
          <cell r="BN591">
            <v>-1030.5</v>
          </cell>
          <cell r="BO591">
            <v>-28.699999999953434</v>
          </cell>
          <cell r="BP591">
            <v>-22.600000000093132</v>
          </cell>
          <cell r="BQ591">
            <v>-84.5</v>
          </cell>
          <cell r="BR591">
            <v>-789.50000000372529</v>
          </cell>
          <cell r="BS591">
            <v>-19.100000000093132</v>
          </cell>
          <cell r="BT591">
            <v>-13.5</v>
          </cell>
          <cell r="BU591">
            <v>-11.600000000093132</v>
          </cell>
          <cell r="BV591">
            <v>-36.899999999906868</v>
          </cell>
          <cell r="BW591">
            <v>-5.2999999998137355</v>
          </cell>
          <cell r="BX591">
            <v>-31.899999999906868</v>
          </cell>
          <cell r="BY591">
            <v>856.20000000018626</v>
          </cell>
          <cell r="BZ591">
            <v>-498.10000000009313</v>
          </cell>
          <cell r="CA591">
            <v>-990.10000000009313</v>
          </cell>
          <cell r="CB591">
            <v>-11</v>
          </cell>
          <cell r="CC591">
            <v>-9.3000000000465661</v>
          </cell>
          <cell r="CD591">
            <v>-18.899999999906868</v>
          </cell>
          <cell r="CE591">
            <v>-8214.0999999977648</v>
          </cell>
          <cell r="CF591">
            <v>-2.7000000001862645</v>
          </cell>
          <cell r="CG591">
            <v>-26.600000000093132</v>
          </cell>
          <cell r="CH591">
            <v>-30.099999999860302</v>
          </cell>
          <cell r="CI591">
            <v>-33.5</v>
          </cell>
          <cell r="CJ591">
            <v>-981.8000000002794</v>
          </cell>
          <cell r="CK591">
            <v>-11.599999999860302</v>
          </cell>
          <cell r="CL591">
            <v>-1903.8999999999069</v>
          </cell>
          <cell r="CM591">
            <v>-4073.5</v>
          </cell>
          <cell r="CN591">
            <v>-1075.3999999999069</v>
          </cell>
          <cell r="CO591">
            <v>-16.199999999953434</v>
          </cell>
          <cell r="CP591">
            <v>-12.100000000093132</v>
          </cell>
          <cell r="CQ591">
            <v>-46.699999999953434</v>
          </cell>
          <cell r="CR591">
            <v>-116.00000000372529</v>
          </cell>
          <cell r="CS591">
            <v>0</v>
          </cell>
          <cell r="CT591">
            <v>-0.29999999981373549</v>
          </cell>
          <cell r="CU591">
            <v>-0.19999999995343387</v>
          </cell>
          <cell r="CV591">
            <v>-0.30000000004656613</v>
          </cell>
          <cell r="CW591">
            <v>-7.7000000001862645</v>
          </cell>
          <cell r="CX591">
            <v>-0.40000000013969839</v>
          </cell>
          <cell r="CY591">
            <v>-55.600000000093132</v>
          </cell>
          <cell r="CZ591">
            <v>-29.800000000046566</v>
          </cell>
          <cell r="DA591">
            <v>-21.299999999813735</v>
          </cell>
          <cell r="DB591">
            <v>-0.19999999995343387</v>
          </cell>
          <cell r="DC591">
            <v>-0.10000000009313226</v>
          </cell>
          <cell r="DD591">
            <v>-0.10000000009313226</v>
          </cell>
          <cell r="DE591">
            <v>-180.93999999761581</v>
          </cell>
          <cell r="DF591">
            <v>0</v>
          </cell>
          <cell r="DG591">
            <v>-0.5</v>
          </cell>
          <cell r="DH591">
            <v>-0.30000000004656613</v>
          </cell>
          <cell r="DI591">
            <v>-0.10000000009313226</v>
          </cell>
          <cell r="DJ591">
            <v>-9.1000000000931323</v>
          </cell>
          <cell r="DK591">
            <v>-19.900000000139698</v>
          </cell>
          <cell r="DL591">
            <v>-50</v>
          </cell>
          <cell r="DM591">
            <v>-35.699999999953434</v>
          </cell>
          <cell r="DN591">
            <v>-63.799999999813735</v>
          </cell>
          <cell r="DO591">
            <v>-0.13999999989755452</v>
          </cell>
          <cell r="DP591">
            <v>0</v>
          </cell>
          <cell r="DQ591">
            <v>-1.3999999999068677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-0.39999999990686774</v>
          </cell>
          <cell r="G592">
            <v>-37.300000000046566</v>
          </cell>
          <cell r="H592">
            <v>-173.4000000001397</v>
          </cell>
          <cell r="I592">
            <v>-40.400000000139698</v>
          </cell>
          <cell r="J592">
            <v>-3.6999999999534339</v>
          </cell>
          <cell r="K592">
            <v>0</v>
          </cell>
          <cell r="L592">
            <v>-361.5</v>
          </cell>
          <cell r="M592">
            <v>-124.80000000004657</v>
          </cell>
          <cell r="N592">
            <v>-283.29999999981374</v>
          </cell>
          <cell r="O592">
            <v>-56.199999999953434</v>
          </cell>
          <cell r="P592">
            <v>-27.5</v>
          </cell>
          <cell r="Q592">
            <v>-3.1000000000931323</v>
          </cell>
          <cell r="R592">
            <v>-34752.39999999851</v>
          </cell>
          <cell r="S592">
            <v>-18.5</v>
          </cell>
          <cell r="T592">
            <v>-22</v>
          </cell>
          <cell r="U592">
            <v>-42.300000000046566</v>
          </cell>
          <cell r="V592">
            <v>-33.100000000093132</v>
          </cell>
          <cell r="W592">
            <v>-6.7000000001862645</v>
          </cell>
          <cell r="X592">
            <v>0</v>
          </cell>
          <cell r="Y592">
            <v>-30</v>
          </cell>
          <cell r="Z592">
            <v>-34476.5</v>
          </cell>
          <cell r="AA592">
            <v>-98.900000000139698</v>
          </cell>
          <cell r="AB592">
            <v>-17.5</v>
          </cell>
          <cell r="AC592">
            <v>-6.9000000001396984</v>
          </cell>
          <cell r="AD592">
            <v>0</v>
          </cell>
          <cell r="AE592">
            <v>-39.199999995529652</v>
          </cell>
          <cell r="AF592">
            <v>-2.2000000001862645</v>
          </cell>
          <cell r="AG592">
            <v>0</v>
          </cell>
          <cell r="AH592">
            <v>-0.69999999995343387</v>
          </cell>
          <cell r="AI592">
            <v>-7.5</v>
          </cell>
          <cell r="AJ592">
            <v>0</v>
          </cell>
          <cell r="AK592">
            <v>0</v>
          </cell>
          <cell r="AL592">
            <v>-1</v>
          </cell>
          <cell r="AM592">
            <v>-12.699999999953434</v>
          </cell>
          <cell r="AN592">
            <v>-11.300000000046566</v>
          </cell>
          <cell r="AO592">
            <v>-0.90000000013969839</v>
          </cell>
          <cell r="AP592">
            <v>0</v>
          </cell>
          <cell r="AQ592">
            <v>-2.8999999999068677</v>
          </cell>
          <cell r="AR592">
            <v>-176.47999999672174</v>
          </cell>
          <cell r="AS592">
            <v>-1.3999999999068677</v>
          </cell>
          <cell r="AT592">
            <v>0</v>
          </cell>
          <cell r="AU592">
            <v>0</v>
          </cell>
          <cell r="AV592">
            <v>0</v>
          </cell>
          <cell r="AW592">
            <v>-156.67999999993481</v>
          </cell>
          <cell r="AX592">
            <v>0</v>
          </cell>
          <cell r="AY592">
            <v>-0.29999999981373549</v>
          </cell>
          <cell r="AZ592">
            <v>-4.3999999999068677</v>
          </cell>
          <cell r="BA592">
            <v>-12.800000000046566</v>
          </cell>
          <cell r="BB592">
            <v>-0.90000000013969839</v>
          </cell>
          <cell r="BC592">
            <v>0</v>
          </cell>
          <cell r="BD592">
            <v>0</v>
          </cell>
          <cell r="BE592">
            <v>-25.100000001490116</v>
          </cell>
          <cell r="BF592">
            <v>-0.39999999990686774</v>
          </cell>
          <cell r="BG592">
            <v>-0.29999999981373549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-8.6000000000931323</v>
          </cell>
          <cell r="BN592">
            <v>-15</v>
          </cell>
          <cell r="BO592">
            <v>-0.79999999981373549</v>
          </cell>
          <cell r="BP592">
            <v>0</v>
          </cell>
          <cell r="BQ592">
            <v>0</v>
          </cell>
          <cell r="BR592">
            <v>-2.3999999985098839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-2.4000000001396984</v>
          </cell>
          <cell r="CB592">
            <v>0</v>
          </cell>
          <cell r="CC592">
            <v>0</v>
          </cell>
          <cell r="CD592">
            <v>0</v>
          </cell>
          <cell r="CE592">
            <v>154.77400000020862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156.67399999988265</v>
          </cell>
          <cell r="CK592">
            <v>0</v>
          </cell>
          <cell r="CL592">
            <v>0</v>
          </cell>
          <cell r="CM592">
            <v>0</v>
          </cell>
          <cell r="CN592">
            <v>-1.8999999999068677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-1287.3169999999809</v>
          </cell>
          <cell r="S595">
            <v>-47.006000000001222</v>
          </cell>
          <cell r="T595">
            <v>-179.57700000000114</v>
          </cell>
          <cell r="U595">
            <v>-52.402999999998428</v>
          </cell>
          <cell r="V595">
            <v>-86.558000000000902</v>
          </cell>
          <cell r="W595">
            <v>-160.95499999999811</v>
          </cell>
          <cell r="X595">
            <v>-203.59799999999996</v>
          </cell>
          <cell r="Y595">
            <v>-35.958999999998923</v>
          </cell>
          <cell r="Z595">
            <v>-45.450000000002547</v>
          </cell>
          <cell r="AA595">
            <v>-118.28799999999865</v>
          </cell>
          <cell r="AB595">
            <v>-98.512999999995372</v>
          </cell>
          <cell r="AC595">
            <v>-194.54599999999846</v>
          </cell>
          <cell r="AD595">
            <v>-64.463999999999942</v>
          </cell>
          <cell r="AE595">
            <v>-1614.0149999999267</v>
          </cell>
          <cell r="AF595">
            <v>-71.222000000001572</v>
          </cell>
          <cell r="AG595">
            <v>-296.62899999999718</v>
          </cell>
          <cell r="AH595">
            <v>-111.5769999999975</v>
          </cell>
          <cell r="AI595">
            <v>-81.610999999998967</v>
          </cell>
          <cell r="AJ595">
            <v>-270.54800000000068</v>
          </cell>
          <cell r="AK595">
            <v>-217.84799999999996</v>
          </cell>
          <cell r="AL595">
            <v>-51.321999999996478</v>
          </cell>
          <cell r="AM595">
            <v>-187.77799999999843</v>
          </cell>
          <cell r="AN595">
            <v>-73.942999999999302</v>
          </cell>
          <cell r="AO595">
            <v>-75.360000000000582</v>
          </cell>
          <cell r="AP595">
            <v>-131.37699999999677</v>
          </cell>
          <cell r="AQ595">
            <v>-44.80000000000291</v>
          </cell>
          <cell r="AR595">
            <v>-1354.2680000000109</v>
          </cell>
          <cell r="AS595">
            <v>-47.290999999997439</v>
          </cell>
          <cell r="AT595">
            <v>-203.00300000000061</v>
          </cell>
          <cell r="AU595">
            <v>-125.28499999999985</v>
          </cell>
          <cell r="AV595">
            <v>-69.020000000000437</v>
          </cell>
          <cell r="AW595">
            <v>-93.350000000000364</v>
          </cell>
          <cell r="AX595">
            <v>-187.97699999999895</v>
          </cell>
          <cell r="AY595">
            <v>-73.920000000001892</v>
          </cell>
          <cell r="AZ595">
            <v>-85.896999999997206</v>
          </cell>
          <cell r="BA595">
            <v>-142.41800000000148</v>
          </cell>
          <cell r="BB595">
            <v>-135.57999999999811</v>
          </cell>
          <cell r="BC595">
            <v>-151.59500000000116</v>
          </cell>
          <cell r="BD595">
            <v>-38.932000000000698</v>
          </cell>
          <cell r="BE595">
            <v>-1901.5789999999397</v>
          </cell>
          <cell r="BF595">
            <v>-53.927999999999884</v>
          </cell>
          <cell r="BG595">
            <v>-123.49099999999817</v>
          </cell>
          <cell r="BH595">
            <v>-185.88999999999578</v>
          </cell>
          <cell r="BI595">
            <v>-136.61199999999917</v>
          </cell>
          <cell r="BJ595">
            <v>-167.34600000000137</v>
          </cell>
          <cell r="BK595">
            <v>-260.34499999999753</v>
          </cell>
          <cell r="BL595">
            <v>-89.46900000000096</v>
          </cell>
          <cell r="BM595">
            <v>-154.03999999999724</v>
          </cell>
          <cell r="BN595">
            <v>-255.69599999999809</v>
          </cell>
          <cell r="BO595">
            <v>-175.0769999999975</v>
          </cell>
          <cell r="BP595">
            <v>-166.82599999999729</v>
          </cell>
          <cell r="BQ595">
            <v>-132.85900000000038</v>
          </cell>
          <cell r="BR595">
            <v>-1403.0769999999902</v>
          </cell>
          <cell r="BS595">
            <v>-40.012000000002445</v>
          </cell>
          <cell r="BT595">
            <v>-159.59700000000157</v>
          </cell>
          <cell r="BU595">
            <v>-229.20000000000073</v>
          </cell>
          <cell r="BV595">
            <v>-50.355000000001382</v>
          </cell>
          <cell r="BW595">
            <v>-21.717000000000553</v>
          </cell>
          <cell r="BX595">
            <v>-226.74599999999919</v>
          </cell>
          <cell r="BY595">
            <v>-175.55600000000049</v>
          </cell>
          <cell r="BZ595">
            <v>-113.48500000000058</v>
          </cell>
          <cell r="CA595">
            <v>-227.15599999999904</v>
          </cell>
          <cell r="CB595">
            <v>-138.77200000000084</v>
          </cell>
          <cell r="CC595">
            <v>-2.2690000000002328</v>
          </cell>
          <cell r="CD595">
            <v>-18.211999999999534</v>
          </cell>
          <cell r="CE595">
            <v>-1275.1070000000182</v>
          </cell>
          <cell r="CF595">
            <v>-2.6349999999983993</v>
          </cell>
          <cell r="CG595">
            <v>-134.73300000000381</v>
          </cell>
          <cell r="CH595">
            <v>-139.79699999999866</v>
          </cell>
          <cell r="CI595">
            <v>-93.813000000000102</v>
          </cell>
          <cell r="CJ595">
            <v>-94.11200000000099</v>
          </cell>
          <cell r="CK595">
            <v>-184.70099999999729</v>
          </cell>
          <cell r="CL595">
            <v>-36.883999999998196</v>
          </cell>
          <cell r="CM595">
            <v>-123.72599999999511</v>
          </cell>
          <cell r="CN595">
            <v>-154.83100000000195</v>
          </cell>
          <cell r="CO595">
            <v>-241.43299999999726</v>
          </cell>
          <cell r="CP595">
            <v>-68.442000000002736</v>
          </cell>
          <cell r="CQ595">
            <v>0</v>
          </cell>
          <cell r="CR595">
            <v>-3.945999999938067</v>
          </cell>
          <cell r="CS595">
            <v>0</v>
          </cell>
          <cell r="CT595">
            <v>0</v>
          </cell>
          <cell r="CU595">
            <v>-0.81200000000171713</v>
          </cell>
          <cell r="CV595">
            <v>-2.282999999999447</v>
          </cell>
          <cell r="CW595">
            <v>-0.45800000000235741</v>
          </cell>
          <cell r="CX595">
            <v>0</v>
          </cell>
          <cell r="CY595">
            <v>0</v>
          </cell>
          <cell r="CZ595">
            <v>0</v>
          </cell>
          <cell r="DA595">
            <v>-0.39299999999639113</v>
          </cell>
          <cell r="DB595">
            <v>0</v>
          </cell>
          <cell r="DC595">
            <v>0</v>
          </cell>
          <cell r="DD595">
            <v>0</v>
          </cell>
          <cell r="DE595">
            <v>-4.853000000002794</v>
          </cell>
          <cell r="DF595">
            <v>0</v>
          </cell>
          <cell r="DG595">
            <v>0</v>
          </cell>
          <cell r="DH595">
            <v>0</v>
          </cell>
          <cell r="DI595">
            <v>-2.385999999998603</v>
          </cell>
          <cell r="DJ595">
            <v>-1.9619999999995343</v>
          </cell>
          <cell r="DK595">
            <v>-0.50500000000101863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4.0000000000000001E-3</v>
          </cell>
          <cell r="G606">
            <v>1.0999999999999999E-2</v>
          </cell>
          <cell r="H606">
            <v>1.4999999999999999E-2</v>
          </cell>
          <cell r="I606">
            <v>1.0999999999999999E-2</v>
          </cell>
          <cell r="J606">
            <v>1.4999999999999999E-2</v>
          </cell>
          <cell r="K606">
            <v>1.9E-2</v>
          </cell>
          <cell r="L606">
            <v>1.2E-2</v>
          </cell>
          <cell r="M606">
            <v>1.2999999999999999E-2</v>
          </cell>
          <cell r="N606">
            <v>0.01</v>
          </cell>
          <cell r="O606">
            <v>6.0000000000000001E-3</v>
          </cell>
          <cell r="P606">
            <v>1.4E-2</v>
          </cell>
          <cell r="Q606">
            <v>4.0000000000000001E-3</v>
          </cell>
          <cell r="R606">
            <v>0.01</v>
          </cell>
          <cell r="S606">
            <v>3.0000000000000001E-3</v>
          </cell>
          <cell r="T606">
            <v>1.2999999999999999E-2</v>
          </cell>
          <cell r="U606">
            <v>0.01</v>
          </cell>
          <cell r="V606">
            <v>1.0999999999999999E-2</v>
          </cell>
          <cell r="W606">
            <v>1.4E-2</v>
          </cell>
          <cell r="X606">
            <v>1.6E-2</v>
          </cell>
          <cell r="Y606">
            <v>1.2999999999999999E-2</v>
          </cell>
          <cell r="Z606">
            <v>1.0999999999999999E-2</v>
          </cell>
          <cell r="AA606">
            <v>1.2999999999999999E-2</v>
          </cell>
          <cell r="AB606">
            <v>8.0000000000000002E-3</v>
          </cell>
          <cell r="AC606">
            <v>8.0000000000000002E-3</v>
          </cell>
          <cell r="AD606">
            <v>8.0000000000000002E-3</v>
          </cell>
          <cell r="AE606">
            <v>0.01</v>
          </cell>
          <cell r="AF606">
            <v>2E-3</v>
          </cell>
          <cell r="AG606">
            <v>1.2999999999999999E-2</v>
          </cell>
          <cell r="AH606">
            <v>7.0000000000000001E-3</v>
          </cell>
          <cell r="AI606">
            <v>1.7000000000000001E-2</v>
          </cell>
          <cell r="AJ606">
            <v>1.4E-2</v>
          </cell>
          <cell r="AK606">
            <v>2.3E-2</v>
          </cell>
          <cell r="AL606">
            <v>1.0999999999999999E-2</v>
          </cell>
          <cell r="AM606">
            <v>1.0999999999999999E-2</v>
          </cell>
          <cell r="AN606">
            <v>1.0999999999999999E-2</v>
          </cell>
          <cell r="AO606">
            <v>5.0000000000000001E-3</v>
          </cell>
          <cell r="AP606">
            <v>8.0000000000000002E-3</v>
          </cell>
          <cell r="AQ606">
            <v>1E-3</v>
          </cell>
          <cell r="AR606">
            <v>1.0999999999999999E-2</v>
          </cell>
          <cell r="AS606">
            <v>6.0000000000000001E-3</v>
          </cell>
          <cell r="AT606">
            <v>1.0999999999999999E-2</v>
          </cell>
          <cell r="AU606">
            <v>1.2E-2</v>
          </cell>
          <cell r="AV606">
            <v>1.2E-2</v>
          </cell>
          <cell r="AW606">
            <v>1.7000000000000001E-2</v>
          </cell>
          <cell r="AX606">
            <v>2.1000000000000001E-2</v>
          </cell>
          <cell r="AY606">
            <v>1.4E-2</v>
          </cell>
          <cell r="AZ606">
            <v>0.01</v>
          </cell>
          <cell r="BA606">
            <v>1.2E-2</v>
          </cell>
          <cell r="BB606">
            <v>8.0000000000000002E-3</v>
          </cell>
          <cell r="BC606">
            <v>8.0000000000000002E-3</v>
          </cell>
          <cell r="BD606">
            <v>4.0000000000000001E-3</v>
          </cell>
          <cell r="BE606">
            <v>1.0999999999999999E-2</v>
          </cell>
          <cell r="BF606">
            <v>6.0000000000000001E-3</v>
          </cell>
          <cell r="BG606">
            <v>0.01</v>
          </cell>
          <cell r="BH606">
            <v>6.0000000000000001E-3</v>
          </cell>
          <cell r="BI606">
            <v>1.2E-2</v>
          </cell>
          <cell r="BJ606">
            <v>1.4999999999999999E-2</v>
          </cell>
          <cell r="BK606">
            <v>2.1000000000000001E-2</v>
          </cell>
          <cell r="BL606">
            <v>7.0000000000000001E-3</v>
          </cell>
          <cell r="BM606">
            <v>1.4E-2</v>
          </cell>
          <cell r="BN606">
            <v>1.2E-2</v>
          </cell>
          <cell r="BO606">
            <v>1.0999999999999999E-2</v>
          </cell>
          <cell r="BP606">
            <v>0.01</v>
          </cell>
          <cell r="BQ606">
            <v>5.0000000000000001E-3</v>
          </cell>
          <cell r="BR606">
            <v>1.0999999999999999E-2</v>
          </cell>
          <cell r="BS606">
            <v>4.0000000000000001E-3</v>
          </cell>
          <cell r="BT606">
            <v>1.0999999999999999E-2</v>
          </cell>
          <cell r="BU606">
            <v>1.4999999999999999E-2</v>
          </cell>
          <cell r="BV606">
            <v>0.01</v>
          </cell>
          <cell r="BW606">
            <v>1.2999999999999999E-2</v>
          </cell>
          <cell r="BX606">
            <v>2.1999999999999999E-2</v>
          </cell>
          <cell r="BY606">
            <v>1.6E-2</v>
          </cell>
          <cell r="BZ606">
            <v>1.0999999999999999E-2</v>
          </cell>
          <cell r="CA606">
            <v>1.4E-2</v>
          </cell>
          <cell r="CB606">
            <v>1.2999999999999999E-2</v>
          </cell>
          <cell r="CC606">
            <v>5.0000000000000001E-3</v>
          </cell>
          <cell r="CD606">
            <v>3.0000000000000001E-3</v>
          </cell>
          <cell r="CE606">
            <v>8.9999999999999993E-3</v>
          </cell>
          <cell r="CF606">
            <v>2E-3</v>
          </cell>
          <cell r="CG606">
            <v>0.01</v>
          </cell>
          <cell r="CH606">
            <v>1.7999999999999999E-2</v>
          </cell>
          <cell r="CI606">
            <v>1.2999999999999999E-2</v>
          </cell>
          <cell r="CJ606">
            <v>1.4999999999999999E-2</v>
          </cell>
          <cell r="CK606">
            <v>2.1000000000000001E-2</v>
          </cell>
          <cell r="CL606">
            <v>6.0000000000000001E-3</v>
          </cell>
          <cell r="CM606">
            <v>8.9999999999999993E-3</v>
          </cell>
          <cell r="CN606">
            <v>1.0999999999999999E-2</v>
          </cell>
          <cell r="CO606">
            <v>1.2E-2</v>
          </cell>
          <cell r="CP606">
            <v>2E-3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3.0000000000000001E-3</v>
          </cell>
          <cell r="G607">
            <v>4.0000000000000001E-3</v>
          </cell>
          <cell r="H607">
            <v>3.0000000000000001E-3</v>
          </cell>
          <cell r="I607">
            <v>3.0000000000000001E-3</v>
          </cell>
          <cell r="J607">
            <v>2E-3</v>
          </cell>
          <cell r="K607">
            <v>5.0000000000000001E-3</v>
          </cell>
          <cell r="L607">
            <v>6.0000000000000001E-3</v>
          </cell>
          <cell r="M607">
            <v>5.0000000000000001E-3</v>
          </cell>
          <cell r="N607">
            <v>5.0000000000000001E-3</v>
          </cell>
          <cell r="O607">
            <v>1E-3</v>
          </cell>
          <cell r="P607">
            <v>3.0000000000000001E-3</v>
          </cell>
          <cell r="Q607">
            <v>3.0000000000000001E-3</v>
          </cell>
          <cell r="R607">
            <v>2E-3</v>
          </cell>
          <cell r="S607">
            <v>3.0000000000000001E-3</v>
          </cell>
          <cell r="T607">
            <v>1E-3</v>
          </cell>
          <cell r="U607">
            <v>4.0000000000000001E-3</v>
          </cell>
          <cell r="V607">
            <v>3.0000000000000001E-3</v>
          </cell>
          <cell r="W607">
            <v>3.0000000000000001E-3</v>
          </cell>
          <cell r="X607">
            <v>0</v>
          </cell>
          <cell r="Y607">
            <v>3.0000000000000001E-3</v>
          </cell>
          <cell r="Z607">
            <v>1E-3</v>
          </cell>
          <cell r="AA607">
            <v>1E-3</v>
          </cell>
          <cell r="AB607">
            <v>0</v>
          </cell>
          <cell r="AC607">
            <v>2E-3</v>
          </cell>
          <cell r="AD607">
            <v>1E-3</v>
          </cell>
          <cell r="AE607">
            <v>2E-3</v>
          </cell>
          <cell r="AF607">
            <v>2E-3</v>
          </cell>
          <cell r="AG607">
            <v>1E-3</v>
          </cell>
          <cell r="AH607">
            <v>2E-3</v>
          </cell>
          <cell r="AI607">
            <v>2E-3</v>
          </cell>
          <cell r="AJ607">
            <v>3.0000000000000001E-3</v>
          </cell>
          <cell r="AK607">
            <v>2E-3</v>
          </cell>
          <cell r="AL607">
            <v>2E-3</v>
          </cell>
          <cell r="AM607">
            <v>1E-3</v>
          </cell>
          <cell r="AN607">
            <v>2E-3</v>
          </cell>
          <cell r="AO607">
            <v>2E-3</v>
          </cell>
          <cell r="AP607">
            <v>3.0000000000000001E-3</v>
          </cell>
          <cell r="AQ607">
            <v>1E-3</v>
          </cell>
          <cell r="AR607">
            <v>1E-3</v>
          </cell>
          <cell r="AS607">
            <v>1E-3</v>
          </cell>
          <cell r="AT607">
            <v>1E-3</v>
          </cell>
          <cell r="AU607">
            <v>1E-3</v>
          </cell>
          <cell r="AV607">
            <v>1E-3</v>
          </cell>
          <cell r="AW607">
            <v>0</v>
          </cell>
          <cell r="AX607">
            <v>2E-3</v>
          </cell>
          <cell r="AY607">
            <v>1E-3</v>
          </cell>
          <cell r="AZ607">
            <v>0</v>
          </cell>
          <cell r="BA607">
            <v>0</v>
          </cell>
          <cell r="BB607">
            <v>2E-3</v>
          </cell>
          <cell r="BC607">
            <v>1E-3</v>
          </cell>
          <cell r="BD607">
            <v>2E-3</v>
          </cell>
          <cell r="BE607">
            <v>1E-3</v>
          </cell>
          <cell r="BF607">
            <v>1E-3</v>
          </cell>
          <cell r="BG607">
            <v>1E-3</v>
          </cell>
          <cell r="BH607">
            <v>0</v>
          </cell>
          <cell r="BI607">
            <v>3.0000000000000001E-3</v>
          </cell>
          <cell r="BJ607">
            <v>2E-3</v>
          </cell>
          <cell r="BK607">
            <v>3.0000000000000001E-3</v>
          </cell>
          <cell r="BL607">
            <v>1E-3</v>
          </cell>
          <cell r="BM607">
            <v>0</v>
          </cell>
          <cell r="BN607">
            <v>2E-3</v>
          </cell>
          <cell r="BO607">
            <v>3.0000000000000001E-3</v>
          </cell>
          <cell r="BP607">
            <v>1E-3</v>
          </cell>
          <cell r="BQ607">
            <v>1E-3</v>
          </cell>
          <cell r="BR607">
            <v>2E-3</v>
          </cell>
          <cell r="BS607">
            <v>1E-3</v>
          </cell>
          <cell r="BT607">
            <v>2E-3</v>
          </cell>
          <cell r="BU607">
            <v>1E-3</v>
          </cell>
          <cell r="BV607">
            <v>0</v>
          </cell>
          <cell r="BW607">
            <v>6.0000000000000001E-3</v>
          </cell>
          <cell r="BX607">
            <v>1E-3</v>
          </cell>
          <cell r="BY607">
            <v>0</v>
          </cell>
          <cell r="BZ607">
            <v>3.0000000000000001E-3</v>
          </cell>
          <cell r="CA607">
            <v>3.0000000000000001E-3</v>
          </cell>
          <cell r="CB607">
            <v>1E-3</v>
          </cell>
          <cell r="CC607">
            <v>2E-3</v>
          </cell>
          <cell r="CD607">
            <v>1E-3</v>
          </cell>
          <cell r="CE607">
            <v>2E-3</v>
          </cell>
          <cell r="CF607">
            <v>1E-3</v>
          </cell>
          <cell r="CG607">
            <v>0</v>
          </cell>
          <cell r="CH607">
            <v>1E-3</v>
          </cell>
          <cell r="CI607">
            <v>3.0000000000000001E-3</v>
          </cell>
          <cell r="CJ607">
            <v>0</v>
          </cell>
          <cell r="CK607">
            <v>1E-3</v>
          </cell>
          <cell r="CL607">
            <v>6.0000000000000001E-3</v>
          </cell>
          <cell r="CM607">
            <v>5.0000000000000001E-3</v>
          </cell>
          <cell r="CN607">
            <v>2E-3</v>
          </cell>
          <cell r="CO607">
            <v>1E-3</v>
          </cell>
          <cell r="CP607">
            <v>4.0000000000000001E-3</v>
          </cell>
          <cell r="CQ607">
            <v>1E-3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1E-3</v>
          </cell>
          <cell r="L609">
            <v>0</v>
          </cell>
          <cell r="M609">
            <v>2E-3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1E-3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1E-3</v>
          </cell>
          <cell r="AA609">
            <v>0</v>
          </cell>
          <cell r="AB609">
            <v>1E-3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1E-3</v>
          </cell>
          <cell r="AL609">
            <v>1E-3</v>
          </cell>
          <cell r="AM609">
            <v>1E-3</v>
          </cell>
          <cell r="AN609">
            <v>0</v>
          </cell>
          <cell r="AO609">
            <v>1E-3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2E-3</v>
          </cell>
          <cell r="G610">
            <v>1E-3</v>
          </cell>
          <cell r="H610">
            <v>0</v>
          </cell>
          <cell r="I610">
            <v>1E-3</v>
          </cell>
          <cell r="J610">
            <v>2E-3</v>
          </cell>
          <cell r="K610">
            <v>1E-3</v>
          </cell>
          <cell r="L610">
            <v>2E-3</v>
          </cell>
          <cell r="M610">
            <v>2E-3</v>
          </cell>
          <cell r="N610">
            <v>1E-3</v>
          </cell>
          <cell r="O610">
            <v>1E-3</v>
          </cell>
          <cell r="P610">
            <v>1E-3</v>
          </cell>
          <cell r="Q610">
            <v>1E-3</v>
          </cell>
          <cell r="R610">
            <v>2E-3</v>
          </cell>
          <cell r="S610">
            <v>2E-3</v>
          </cell>
          <cell r="T610">
            <v>2E-3</v>
          </cell>
          <cell r="U610">
            <v>1E-3</v>
          </cell>
          <cell r="V610">
            <v>1E-3</v>
          </cell>
          <cell r="W610">
            <v>1E-3</v>
          </cell>
          <cell r="X610">
            <v>2E-3</v>
          </cell>
          <cell r="Y610">
            <v>4.0000000000000001E-3</v>
          </cell>
          <cell r="Z610">
            <v>3.0000000000000001E-3</v>
          </cell>
          <cell r="AA610">
            <v>1E-3</v>
          </cell>
          <cell r="AB610">
            <v>1E-3</v>
          </cell>
          <cell r="AC610">
            <v>2E-3</v>
          </cell>
          <cell r="AD610">
            <v>2E-3</v>
          </cell>
          <cell r="AE610">
            <v>2E-3</v>
          </cell>
          <cell r="AF610">
            <v>3.0000000000000001E-3</v>
          </cell>
          <cell r="AG610">
            <v>2E-3</v>
          </cell>
          <cell r="AH610">
            <v>1E-3</v>
          </cell>
          <cell r="AI610">
            <v>1E-3</v>
          </cell>
          <cell r="AJ610">
            <v>2E-3</v>
          </cell>
          <cell r="AK610">
            <v>3.0000000000000001E-3</v>
          </cell>
          <cell r="AL610">
            <v>4.0000000000000001E-3</v>
          </cell>
          <cell r="AM610">
            <v>3.0000000000000001E-3</v>
          </cell>
          <cell r="AN610">
            <v>1E-3</v>
          </cell>
          <cell r="AO610">
            <v>2E-3</v>
          </cell>
          <cell r="AP610">
            <v>2E-3</v>
          </cell>
          <cell r="AQ610">
            <v>2E-3</v>
          </cell>
          <cell r="AR610">
            <v>2E-3</v>
          </cell>
          <cell r="AS610">
            <v>2E-3</v>
          </cell>
          <cell r="AT610">
            <v>2E-3</v>
          </cell>
          <cell r="AU610">
            <v>2E-3</v>
          </cell>
          <cell r="AV610">
            <v>1E-3</v>
          </cell>
          <cell r="AW610">
            <v>2E-3</v>
          </cell>
          <cell r="AX610">
            <v>3.0000000000000001E-3</v>
          </cell>
          <cell r="AY610">
            <v>4.0000000000000001E-3</v>
          </cell>
          <cell r="AZ610">
            <v>3.0000000000000001E-3</v>
          </cell>
          <cell r="BA610">
            <v>2E-3</v>
          </cell>
          <cell r="BB610">
            <v>2E-3</v>
          </cell>
          <cell r="BC610">
            <v>2E-3</v>
          </cell>
          <cell r="BD610">
            <v>1E-3</v>
          </cell>
          <cell r="BE610">
            <v>2E-3</v>
          </cell>
          <cell r="BF610">
            <v>2E-3</v>
          </cell>
          <cell r="BG610">
            <v>2E-3</v>
          </cell>
          <cell r="BH610">
            <v>2E-3</v>
          </cell>
          <cell r="BI610">
            <v>1E-3</v>
          </cell>
          <cell r="BJ610">
            <v>1E-3</v>
          </cell>
          <cell r="BK610">
            <v>3.0000000000000001E-3</v>
          </cell>
          <cell r="BL610">
            <v>3.0000000000000001E-3</v>
          </cell>
          <cell r="BM610">
            <v>3.0000000000000001E-3</v>
          </cell>
          <cell r="BN610">
            <v>2E-3</v>
          </cell>
          <cell r="BO610">
            <v>2E-3</v>
          </cell>
          <cell r="BP610">
            <v>2E-3</v>
          </cell>
          <cell r="BQ610">
            <v>1E-3</v>
          </cell>
          <cell r="BR610">
            <v>2E-3</v>
          </cell>
          <cell r="BS610">
            <v>2E-3</v>
          </cell>
          <cell r="BT610">
            <v>1E-3</v>
          </cell>
          <cell r="BU610">
            <v>3.0000000000000001E-3</v>
          </cell>
          <cell r="BV610">
            <v>1E-3</v>
          </cell>
          <cell r="BW610">
            <v>1E-3</v>
          </cell>
          <cell r="BX610">
            <v>3.0000000000000001E-3</v>
          </cell>
          <cell r="BY610">
            <v>4.0000000000000001E-3</v>
          </cell>
          <cell r="BZ610">
            <v>4.0000000000000001E-3</v>
          </cell>
          <cell r="CA610">
            <v>3.0000000000000001E-3</v>
          </cell>
          <cell r="CB610">
            <v>3.0000000000000001E-3</v>
          </cell>
          <cell r="CC610">
            <v>2E-3</v>
          </cell>
          <cell r="CD610">
            <v>1E-3</v>
          </cell>
          <cell r="CE610">
            <v>2E-3</v>
          </cell>
          <cell r="CF610">
            <v>1E-3</v>
          </cell>
          <cell r="CG610">
            <v>2E-3</v>
          </cell>
          <cell r="CH610">
            <v>2E-3</v>
          </cell>
          <cell r="CI610">
            <v>1E-3</v>
          </cell>
          <cell r="CJ610">
            <v>2E-3</v>
          </cell>
          <cell r="CK610">
            <v>3.0000000000000001E-3</v>
          </cell>
          <cell r="CL610">
            <v>4.0000000000000001E-3</v>
          </cell>
          <cell r="CM610">
            <v>3.0000000000000001E-3</v>
          </cell>
          <cell r="CN610">
            <v>3.0000000000000001E-3</v>
          </cell>
          <cell r="CO610">
            <v>2E-3</v>
          </cell>
          <cell r="CP610">
            <v>2E-3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5.0000000000000001E-3</v>
          </cell>
          <cell r="G611">
            <v>4.0000000000000001E-3</v>
          </cell>
          <cell r="H611">
            <v>5.0000000000000001E-3</v>
          </cell>
          <cell r="I611">
            <v>5.0000000000000001E-3</v>
          </cell>
          <cell r="J611">
            <v>6.0000000000000001E-3</v>
          </cell>
          <cell r="K611">
            <v>0.01</v>
          </cell>
          <cell r="L611">
            <v>1.2E-2</v>
          </cell>
          <cell r="M611">
            <v>8.9999999999999993E-3</v>
          </cell>
          <cell r="N611">
            <v>4.0000000000000001E-3</v>
          </cell>
          <cell r="O611">
            <v>3.0000000000000001E-3</v>
          </cell>
          <cell r="P611">
            <v>5.0000000000000001E-3</v>
          </cell>
          <cell r="Q611">
            <v>4.0000000000000001E-3</v>
          </cell>
          <cell r="R611">
            <v>6.0000000000000001E-3</v>
          </cell>
          <cell r="S611">
            <v>4.0000000000000001E-3</v>
          </cell>
          <cell r="T611">
            <v>8.0000000000000002E-3</v>
          </cell>
          <cell r="U611">
            <v>5.0000000000000001E-3</v>
          </cell>
          <cell r="V611">
            <v>4.0000000000000001E-3</v>
          </cell>
          <cell r="W611">
            <v>7.0000000000000001E-3</v>
          </cell>
          <cell r="X611">
            <v>8.0000000000000002E-3</v>
          </cell>
          <cell r="Y611">
            <v>1.2999999999999999E-2</v>
          </cell>
          <cell r="Z611">
            <v>8.0000000000000002E-3</v>
          </cell>
          <cell r="AA611">
            <v>6.0000000000000001E-3</v>
          </cell>
          <cell r="AB611">
            <v>4.0000000000000001E-3</v>
          </cell>
          <cell r="AC611">
            <v>6.0000000000000001E-3</v>
          </cell>
          <cell r="AD611">
            <v>4.0000000000000001E-3</v>
          </cell>
          <cell r="AE611">
            <v>6.0000000000000001E-3</v>
          </cell>
          <cell r="AF611">
            <v>4.0000000000000001E-3</v>
          </cell>
          <cell r="AG611">
            <v>6.0000000000000001E-3</v>
          </cell>
          <cell r="AH611">
            <v>7.0000000000000001E-3</v>
          </cell>
          <cell r="AI611">
            <v>5.0000000000000001E-3</v>
          </cell>
          <cell r="AJ611">
            <v>8.9999999999999993E-3</v>
          </cell>
          <cell r="AK611">
            <v>8.0000000000000002E-3</v>
          </cell>
          <cell r="AL611">
            <v>1.0999999999999999E-2</v>
          </cell>
          <cell r="AM611">
            <v>0.01</v>
          </cell>
          <cell r="AN611">
            <v>6.0000000000000001E-3</v>
          </cell>
          <cell r="AO611">
            <v>4.0000000000000001E-3</v>
          </cell>
          <cell r="AP611">
            <v>4.0000000000000001E-3</v>
          </cell>
          <cell r="AQ611">
            <v>3.0000000000000001E-3</v>
          </cell>
          <cell r="AR611">
            <v>6.0000000000000001E-3</v>
          </cell>
          <cell r="AS611">
            <v>5.0000000000000001E-3</v>
          </cell>
          <cell r="AT611">
            <v>6.0000000000000001E-3</v>
          </cell>
          <cell r="AU611">
            <v>7.0000000000000001E-3</v>
          </cell>
          <cell r="AV611">
            <v>4.0000000000000001E-3</v>
          </cell>
          <cell r="AW611">
            <v>5.0000000000000001E-3</v>
          </cell>
          <cell r="AX611">
            <v>0.01</v>
          </cell>
          <cell r="AY611">
            <v>1.2E-2</v>
          </cell>
          <cell r="AZ611">
            <v>1.0999999999999999E-2</v>
          </cell>
          <cell r="BA611">
            <v>4.0000000000000001E-3</v>
          </cell>
          <cell r="BB611">
            <v>3.0000000000000001E-3</v>
          </cell>
          <cell r="BC611">
            <v>5.0000000000000001E-3</v>
          </cell>
          <cell r="BD611">
            <v>3.0000000000000001E-3</v>
          </cell>
          <cell r="BE611">
            <v>7.0000000000000001E-3</v>
          </cell>
          <cell r="BF611">
            <v>5.0000000000000001E-3</v>
          </cell>
          <cell r="BG611">
            <v>6.0000000000000001E-3</v>
          </cell>
          <cell r="BH611">
            <v>6.0000000000000001E-3</v>
          </cell>
          <cell r="BI611">
            <v>4.0000000000000001E-3</v>
          </cell>
          <cell r="BJ611">
            <v>7.0000000000000001E-3</v>
          </cell>
          <cell r="BK611">
            <v>1.2999999999999999E-2</v>
          </cell>
          <cell r="BL611">
            <v>1.2E-2</v>
          </cell>
          <cell r="BM611">
            <v>1.2E-2</v>
          </cell>
          <cell r="BN611">
            <v>4.0000000000000001E-3</v>
          </cell>
          <cell r="BO611">
            <v>4.0000000000000001E-3</v>
          </cell>
          <cell r="BP611">
            <v>5.0000000000000001E-3</v>
          </cell>
          <cell r="BQ611">
            <v>4.0000000000000001E-3</v>
          </cell>
          <cell r="BR611">
            <v>6.0000000000000001E-3</v>
          </cell>
          <cell r="BS611">
            <v>3.0000000000000001E-3</v>
          </cell>
          <cell r="BT611">
            <v>5.0000000000000001E-3</v>
          </cell>
          <cell r="BU611">
            <v>6.0000000000000001E-3</v>
          </cell>
          <cell r="BV611">
            <v>4.0000000000000001E-3</v>
          </cell>
          <cell r="BW611">
            <v>7.0000000000000001E-3</v>
          </cell>
          <cell r="BX611">
            <v>7.0000000000000001E-3</v>
          </cell>
          <cell r="BY611">
            <v>0.01</v>
          </cell>
          <cell r="BZ611">
            <v>0.01</v>
          </cell>
          <cell r="CA611">
            <v>6.0000000000000001E-3</v>
          </cell>
          <cell r="CB611">
            <v>7.0000000000000001E-3</v>
          </cell>
          <cell r="CC611">
            <v>5.0000000000000001E-3</v>
          </cell>
          <cell r="CD611">
            <v>2E-3</v>
          </cell>
          <cell r="CE611">
            <v>6.0000000000000001E-3</v>
          </cell>
          <cell r="CF611">
            <v>3.0000000000000001E-3</v>
          </cell>
          <cell r="CG611">
            <v>8.0000000000000002E-3</v>
          </cell>
          <cell r="CH611">
            <v>6.0000000000000001E-3</v>
          </cell>
          <cell r="CI611">
            <v>7.0000000000000001E-3</v>
          </cell>
          <cell r="CJ611">
            <v>8.0000000000000002E-3</v>
          </cell>
          <cell r="CK611">
            <v>1.0999999999999999E-2</v>
          </cell>
          <cell r="CL611">
            <v>0.01</v>
          </cell>
          <cell r="CM611">
            <v>8.0000000000000002E-3</v>
          </cell>
          <cell r="CN611">
            <v>8.9999999999999993E-3</v>
          </cell>
          <cell r="CO611">
            <v>8.0000000000000002E-3</v>
          </cell>
          <cell r="CP611">
            <v>4.0000000000000001E-3</v>
          </cell>
          <cell r="CQ611">
            <v>1E-3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2E-3</v>
          </cell>
          <cell r="G612">
            <v>1E-3</v>
          </cell>
          <cell r="H612">
            <v>2E-3</v>
          </cell>
          <cell r="I612">
            <v>1E-3</v>
          </cell>
          <cell r="J612">
            <v>1E-3</v>
          </cell>
          <cell r="K612">
            <v>1E-3</v>
          </cell>
          <cell r="L612">
            <v>1E-3</v>
          </cell>
          <cell r="M612">
            <v>1E-3</v>
          </cell>
          <cell r="N612">
            <v>1E-3</v>
          </cell>
          <cell r="O612">
            <v>1E-3</v>
          </cell>
          <cell r="P612">
            <v>1E-3</v>
          </cell>
          <cell r="Q612">
            <v>2E-3</v>
          </cell>
          <cell r="R612">
            <v>1E-3</v>
          </cell>
          <cell r="S612">
            <v>2E-3</v>
          </cell>
          <cell r="T612">
            <v>2E-3</v>
          </cell>
          <cell r="U612">
            <v>2E-3</v>
          </cell>
          <cell r="V612">
            <v>1E-3</v>
          </cell>
          <cell r="W612">
            <v>1E-3</v>
          </cell>
          <cell r="X612">
            <v>1E-3</v>
          </cell>
          <cell r="Y612">
            <v>1E-3</v>
          </cell>
          <cell r="Z612">
            <v>1E-3</v>
          </cell>
          <cell r="AA612">
            <v>1E-3</v>
          </cell>
          <cell r="AB612">
            <v>1E-3</v>
          </cell>
          <cell r="AC612">
            <v>1E-3</v>
          </cell>
          <cell r="AD612">
            <v>1E-3</v>
          </cell>
          <cell r="AE612">
            <v>1E-3</v>
          </cell>
          <cell r="AF612">
            <v>2E-3</v>
          </cell>
          <cell r="AG612">
            <v>1E-3</v>
          </cell>
          <cell r="AH612">
            <v>1E-3</v>
          </cell>
          <cell r="AI612">
            <v>1E-3</v>
          </cell>
          <cell r="AJ612">
            <v>1E-3</v>
          </cell>
          <cell r="AK612">
            <v>3.0000000000000001E-3</v>
          </cell>
          <cell r="AL612">
            <v>1E-3</v>
          </cell>
          <cell r="AM612">
            <v>1E-3</v>
          </cell>
          <cell r="AN612">
            <v>1E-3</v>
          </cell>
          <cell r="AO612">
            <v>1E-3</v>
          </cell>
          <cell r="AP612">
            <v>2E-3</v>
          </cell>
          <cell r="AQ612">
            <v>1E-3</v>
          </cell>
          <cell r="AR612">
            <v>1E-3</v>
          </cell>
          <cell r="AS612">
            <v>1E-3</v>
          </cell>
          <cell r="AT612">
            <v>1E-3</v>
          </cell>
          <cell r="AU612">
            <v>1E-3</v>
          </cell>
          <cell r="AV612">
            <v>2E-3</v>
          </cell>
          <cell r="AW612">
            <v>1E-3</v>
          </cell>
          <cell r="AX612">
            <v>1E-3</v>
          </cell>
          <cell r="AY612">
            <v>1E-3</v>
          </cell>
          <cell r="AZ612">
            <v>1E-3</v>
          </cell>
          <cell r="BA612">
            <v>1E-3</v>
          </cell>
          <cell r="BB612">
            <v>1E-3</v>
          </cell>
          <cell r="BC612">
            <v>2E-3</v>
          </cell>
          <cell r="BD612">
            <v>1E-3</v>
          </cell>
          <cell r="BE612">
            <v>1E-3</v>
          </cell>
          <cell r="BF612">
            <v>2E-3</v>
          </cell>
          <cell r="BG612">
            <v>1E-3</v>
          </cell>
          <cell r="BH612">
            <v>1E-3</v>
          </cell>
          <cell r="BI612">
            <v>1E-3</v>
          </cell>
          <cell r="BJ612">
            <v>1E-3</v>
          </cell>
          <cell r="BK612">
            <v>2E-3</v>
          </cell>
          <cell r="BL612">
            <v>2E-3</v>
          </cell>
          <cell r="BM612">
            <v>1E-3</v>
          </cell>
          <cell r="BN612">
            <v>1E-3</v>
          </cell>
          <cell r="BO612">
            <v>1E-3</v>
          </cell>
          <cell r="BP612">
            <v>2E-3</v>
          </cell>
          <cell r="BQ612">
            <v>1E-3</v>
          </cell>
          <cell r="BR612">
            <v>0</v>
          </cell>
          <cell r="BS612">
            <v>1E-3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-1E-3</v>
          </cell>
          <cell r="BZ612">
            <v>1E-3</v>
          </cell>
          <cell r="CA612">
            <v>0</v>
          </cell>
          <cell r="CB612">
            <v>0</v>
          </cell>
          <cell r="CC612">
            <v>1E-3</v>
          </cell>
          <cell r="CD612">
            <v>1E-3</v>
          </cell>
          <cell r="CE612">
            <v>1E-3</v>
          </cell>
          <cell r="CF612">
            <v>1E-3</v>
          </cell>
          <cell r="CG612">
            <v>0</v>
          </cell>
          <cell r="CH612">
            <v>1E-3</v>
          </cell>
          <cell r="CI612">
            <v>0</v>
          </cell>
          <cell r="CJ612">
            <v>1E-3</v>
          </cell>
          <cell r="CK612">
            <v>0</v>
          </cell>
          <cell r="CL612">
            <v>1E-3</v>
          </cell>
          <cell r="CM612">
            <v>2E-3</v>
          </cell>
          <cell r="CN612">
            <v>0</v>
          </cell>
          <cell r="CO612">
            <v>0</v>
          </cell>
          <cell r="CP612">
            <v>1E-3</v>
          </cell>
          <cell r="CQ612">
            <v>1E-3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5.0000000000000001E-3</v>
          </cell>
          <cell r="G613">
            <v>2E-3</v>
          </cell>
          <cell r="H613">
            <v>2E-3</v>
          </cell>
          <cell r="I613">
            <v>3.0000000000000001E-3</v>
          </cell>
          <cell r="J613">
            <v>2E-3</v>
          </cell>
          <cell r="K613">
            <v>1E-3</v>
          </cell>
          <cell r="L613">
            <v>3.0000000000000001E-3</v>
          </cell>
          <cell r="M613">
            <v>4.0000000000000001E-3</v>
          </cell>
          <cell r="N613">
            <v>3.0000000000000001E-3</v>
          </cell>
          <cell r="O613">
            <v>4.0000000000000001E-3</v>
          </cell>
          <cell r="P613">
            <v>3.0000000000000001E-3</v>
          </cell>
          <cell r="Q613">
            <v>4.0000000000000001E-3</v>
          </cell>
          <cell r="R613">
            <v>4.0000000000000001E-3</v>
          </cell>
          <cell r="S613">
            <v>8.0000000000000002E-3</v>
          </cell>
          <cell r="T613">
            <v>4.0000000000000001E-3</v>
          </cell>
          <cell r="U613">
            <v>4.0000000000000001E-3</v>
          </cell>
          <cell r="V613">
            <v>3.0000000000000001E-3</v>
          </cell>
          <cell r="W613">
            <v>4.0000000000000001E-3</v>
          </cell>
          <cell r="X613">
            <v>3.0000000000000001E-3</v>
          </cell>
          <cell r="Y613">
            <v>4.0000000000000001E-3</v>
          </cell>
          <cell r="Z613">
            <v>2E-3</v>
          </cell>
          <cell r="AA613">
            <v>3.0000000000000001E-3</v>
          </cell>
          <cell r="AB613">
            <v>6.0000000000000001E-3</v>
          </cell>
          <cell r="AC613">
            <v>3.0000000000000001E-3</v>
          </cell>
          <cell r="AD613">
            <v>4.0000000000000001E-3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1E-3</v>
          </cell>
          <cell r="G614">
            <v>1E-3</v>
          </cell>
          <cell r="H614">
            <v>4.0000000000000001E-3</v>
          </cell>
          <cell r="I614">
            <v>3.0000000000000001E-3</v>
          </cell>
          <cell r="J614">
            <v>6.0000000000000001E-3</v>
          </cell>
          <cell r="K614">
            <v>5.0000000000000001E-3</v>
          </cell>
          <cell r="L614">
            <v>6.0000000000000001E-3</v>
          </cell>
          <cell r="M614">
            <v>6.0000000000000001E-3</v>
          </cell>
          <cell r="N614">
            <v>6.0000000000000001E-3</v>
          </cell>
          <cell r="O614">
            <v>3.0000000000000001E-3</v>
          </cell>
          <cell r="P614">
            <v>1E-3</v>
          </cell>
          <cell r="Q614">
            <v>0</v>
          </cell>
          <cell r="R614">
            <v>3.0000000000000001E-3</v>
          </cell>
          <cell r="S614">
            <v>0</v>
          </cell>
          <cell r="T614">
            <v>2E-3</v>
          </cell>
          <cell r="U614">
            <v>3.0000000000000001E-3</v>
          </cell>
          <cell r="V614">
            <v>3.0000000000000001E-3</v>
          </cell>
          <cell r="W614">
            <v>5.0000000000000001E-3</v>
          </cell>
          <cell r="X614">
            <v>6.0000000000000001E-3</v>
          </cell>
          <cell r="Y614">
            <v>6.0000000000000001E-3</v>
          </cell>
          <cell r="Z614">
            <v>5.0000000000000001E-3</v>
          </cell>
          <cell r="AA614">
            <v>3.0000000000000001E-3</v>
          </cell>
          <cell r="AB614">
            <v>2E-3</v>
          </cell>
          <cell r="AC614">
            <v>1E-3</v>
          </cell>
          <cell r="AD614">
            <v>0</v>
          </cell>
          <cell r="AE614">
            <v>4.0000000000000001E-3</v>
          </cell>
          <cell r="AF614">
            <v>1E-3</v>
          </cell>
          <cell r="AG614">
            <v>2E-3</v>
          </cell>
          <cell r="AH614">
            <v>4.0000000000000001E-3</v>
          </cell>
          <cell r="AI614">
            <v>3.0000000000000001E-3</v>
          </cell>
          <cell r="AJ614">
            <v>5.0000000000000001E-3</v>
          </cell>
          <cell r="AK614">
            <v>6.0000000000000001E-3</v>
          </cell>
          <cell r="AL614">
            <v>8.0000000000000002E-3</v>
          </cell>
          <cell r="AM614">
            <v>8.9999999999999993E-3</v>
          </cell>
          <cell r="AN614">
            <v>4.0000000000000001E-3</v>
          </cell>
          <cell r="AO614">
            <v>3.0000000000000001E-3</v>
          </cell>
          <cell r="AP614">
            <v>1E-3</v>
          </cell>
          <cell r="AQ614">
            <v>0</v>
          </cell>
          <cell r="AR614">
            <v>3.0000000000000001E-3</v>
          </cell>
          <cell r="AS614">
            <v>2E-3</v>
          </cell>
          <cell r="AT614">
            <v>2E-3</v>
          </cell>
          <cell r="AU614">
            <v>3.0000000000000001E-3</v>
          </cell>
          <cell r="AV614">
            <v>3.0000000000000001E-3</v>
          </cell>
          <cell r="AW614">
            <v>5.0000000000000001E-3</v>
          </cell>
          <cell r="AX614">
            <v>6.0000000000000001E-3</v>
          </cell>
          <cell r="AY614">
            <v>5.0000000000000001E-3</v>
          </cell>
          <cell r="AZ614">
            <v>8.0000000000000002E-3</v>
          </cell>
          <cell r="BA614">
            <v>4.0000000000000001E-3</v>
          </cell>
          <cell r="BB614">
            <v>2E-3</v>
          </cell>
          <cell r="BC614">
            <v>1E-3</v>
          </cell>
          <cell r="BD614">
            <v>0</v>
          </cell>
          <cell r="BE614">
            <v>4.0000000000000001E-3</v>
          </cell>
          <cell r="BF614">
            <v>1E-3</v>
          </cell>
          <cell r="BG614">
            <v>3.0000000000000001E-3</v>
          </cell>
          <cell r="BH614">
            <v>5.0000000000000001E-3</v>
          </cell>
          <cell r="BI614">
            <v>3.0000000000000001E-3</v>
          </cell>
          <cell r="BJ614">
            <v>5.0000000000000001E-3</v>
          </cell>
          <cell r="BK614">
            <v>6.0000000000000001E-3</v>
          </cell>
          <cell r="BL614">
            <v>6.0000000000000001E-3</v>
          </cell>
          <cell r="BM614">
            <v>7.0000000000000001E-3</v>
          </cell>
          <cell r="BN614">
            <v>2E-3</v>
          </cell>
          <cell r="BO614">
            <v>4.0000000000000001E-3</v>
          </cell>
          <cell r="BP614">
            <v>2E-3</v>
          </cell>
          <cell r="BQ614">
            <v>0</v>
          </cell>
          <cell r="BR614">
            <v>4.0000000000000001E-3</v>
          </cell>
          <cell r="BS614">
            <v>1E-3</v>
          </cell>
          <cell r="BT614">
            <v>2E-3</v>
          </cell>
          <cell r="BU614">
            <v>4.0000000000000001E-3</v>
          </cell>
          <cell r="BV614">
            <v>3.0000000000000001E-3</v>
          </cell>
          <cell r="BW614">
            <v>7.0000000000000001E-3</v>
          </cell>
          <cell r="BX614">
            <v>8.0000000000000002E-3</v>
          </cell>
          <cell r="BY614">
            <v>6.0000000000000001E-3</v>
          </cell>
          <cell r="BZ614">
            <v>8.0000000000000002E-3</v>
          </cell>
          <cell r="CA614">
            <v>4.0000000000000001E-3</v>
          </cell>
          <cell r="CB614">
            <v>5.0000000000000001E-3</v>
          </cell>
          <cell r="CC614">
            <v>1E-3</v>
          </cell>
          <cell r="CD614">
            <v>0</v>
          </cell>
          <cell r="CE614">
            <v>3.0000000000000001E-3</v>
          </cell>
          <cell r="CF614">
            <v>1E-3</v>
          </cell>
          <cell r="CG614">
            <v>2E-3</v>
          </cell>
          <cell r="CH614">
            <v>2E-3</v>
          </cell>
          <cell r="CI614">
            <v>4.0000000000000001E-3</v>
          </cell>
          <cell r="CJ614">
            <v>5.0000000000000001E-3</v>
          </cell>
          <cell r="CK614">
            <v>5.0000000000000001E-3</v>
          </cell>
          <cell r="CL614">
            <v>6.0000000000000001E-3</v>
          </cell>
          <cell r="CM614">
            <v>6.0000000000000001E-3</v>
          </cell>
          <cell r="CN614">
            <v>5.0000000000000001E-3</v>
          </cell>
          <cell r="CO614">
            <v>4.0000000000000001E-3</v>
          </cell>
          <cell r="CP614">
            <v>1E-3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2E-3</v>
          </cell>
          <cell r="M616">
            <v>1E-3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1E-3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2E-3</v>
          </cell>
          <cell r="Z616">
            <v>1E-3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1E-3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1E-3</v>
          </cell>
          <cell r="AM616">
            <v>2E-3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1E-3</v>
          </cell>
          <cell r="AZ616">
            <v>0</v>
          </cell>
          <cell r="BA616">
            <v>1E-3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1E-3</v>
          </cell>
          <cell r="BM616">
            <v>1E-3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3.0000000000000001E-3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8.0000000000000002E-3</v>
          </cell>
          <cell r="BZ616">
            <v>1E-3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1E-3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1E-3</v>
          </cell>
          <cell r="M618">
            <v>1E-3</v>
          </cell>
          <cell r="N618">
            <v>1E-3</v>
          </cell>
          <cell r="O618">
            <v>1E-3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2E-3</v>
          </cell>
          <cell r="AA618">
            <v>1E-3</v>
          </cell>
          <cell r="AB618">
            <v>0</v>
          </cell>
          <cell r="AC618">
            <v>0</v>
          </cell>
          <cell r="AD618">
            <v>0</v>
          </cell>
          <cell r="AE618">
            <v>1E-3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1E-3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1E-3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1E-3</v>
          </cell>
          <cell r="J621">
            <v>0</v>
          </cell>
          <cell r="K621">
            <v>1E-3</v>
          </cell>
          <cell r="L621">
            <v>1E-3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1E-3</v>
          </cell>
          <cell r="T621">
            <v>0</v>
          </cell>
          <cell r="U621">
            <v>1E-3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1E-3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1E-3</v>
          </cell>
          <cell r="AJ621">
            <v>0</v>
          </cell>
          <cell r="AK621">
            <v>0</v>
          </cell>
          <cell r="AL621">
            <v>1E-3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1E-3</v>
          </cell>
          <cell r="BA621">
            <v>1E-3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2E-3</v>
          </cell>
          <cell r="BL621">
            <v>1E-3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1E-3</v>
          </cell>
          <cell r="BW621">
            <v>0</v>
          </cell>
          <cell r="BX621">
            <v>1E-3</v>
          </cell>
          <cell r="BY621">
            <v>1E-3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1E-3</v>
          </cell>
          <cell r="CJ621">
            <v>0</v>
          </cell>
          <cell r="CK621">
            <v>1E-3</v>
          </cell>
          <cell r="CL621">
            <v>0</v>
          </cell>
          <cell r="CM621">
            <v>1E-3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1E-3</v>
          </cell>
          <cell r="G622">
            <v>1E-3</v>
          </cell>
          <cell r="H622">
            <v>1E-3</v>
          </cell>
          <cell r="I622">
            <v>0</v>
          </cell>
          <cell r="J622">
            <v>0</v>
          </cell>
          <cell r="K622">
            <v>0</v>
          </cell>
          <cell r="L622">
            <v>2E-3</v>
          </cell>
          <cell r="M622">
            <v>2E-3</v>
          </cell>
          <cell r="N622">
            <v>1E-3</v>
          </cell>
          <cell r="O622">
            <v>0</v>
          </cell>
          <cell r="P622">
            <v>0</v>
          </cell>
          <cell r="Q622">
            <v>0</v>
          </cell>
          <cell r="R622">
            <v>1E-3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1E-3</v>
          </cell>
          <cell r="Z622">
            <v>0</v>
          </cell>
          <cell r="AA622">
            <v>1E-3</v>
          </cell>
          <cell r="AB622">
            <v>1E-3</v>
          </cell>
          <cell r="AC622">
            <v>0</v>
          </cell>
          <cell r="AD622">
            <v>1E-3</v>
          </cell>
          <cell r="AE622">
            <v>1E-3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2E-3</v>
          </cell>
          <cell r="AM622">
            <v>2E-3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2E-3</v>
          </cell>
          <cell r="AZ622">
            <v>1E-3</v>
          </cell>
          <cell r="BA622">
            <v>1E-3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1E-3</v>
          </cell>
          <cell r="BM622">
            <v>0</v>
          </cell>
          <cell r="BN622">
            <v>1E-3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-1E-3</v>
          </cell>
          <cell r="BZ622">
            <v>1E-3</v>
          </cell>
          <cell r="CA622">
            <v>1E-3</v>
          </cell>
          <cell r="CB622">
            <v>0</v>
          </cell>
          <cell r="CC622">
            <v>0</v>
          </cell>
          <cell r="CD622">
            <v>0</v>
          </cell>
          <cell r="CE622">
            <v>1E-3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1E-3</v>
          </cell>
          <cell r="CK622">
            <v>0</v>
          </cell>
          <cell r="CL622">
            <v>2E-3</v>
          </cell>
          <cell r="CM622">
            <v>2E-3</v>
          </cell>
          <cell r="CN622">
            <v>1E-3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4.0000000000000001E-3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-3.0000000000000001E-3</v>
          </cell>
          <cell r="G711">
            <v>-4.0000000000000001E-3</v>
          </cell>
          <cell r="H711">
            <v>-3.0000000000000001E-3</v>
          </cell>
          <cell r="I711">
            <v>-4.0000000000000001E-3</v>
          </cell>
          <cell r="J711">
            <v>-5.0000000000000001E-3</v>
          </cell>
          <cell r="K711">
            <v>-7.0000000000000001E-3</v>
          </cell>
          <cell r="L711">
            <v>-5.0000000000000001E-3</v>
          </cell>
          <cell r="M711">
            <v>-5.0000000000000001E-3</v>
          </cell>
          <cell r="N711">
            <v>-4.0000000000000001E-3</v>
          </cell>
          <cell r="O711">
            <v>-2E-3</v>
          </cell>
          <cell r="P711">
            <v>-5.0000000000000001E-3</v>
          </cell>
          <cell r="Q711">
            <v>-2E-3</v>
          </cell>
          <cell r="R711">
            <v>-4.0000000000000001E-3</v>
          </cell>
          <cell r="S711">
            <v>-2E-3</v>
          </cell>
          <cell r="T711">
            <v>-5.0000000000000001E-3</v>
          </cell>
          <cell r="U711">
            <v>-2E-3</v>
          </cell>
          <cell r="V711">
            <v>-4.0000000000000001E-3</v>
          </cell>
          <cell r="W711">
            <v>-5.0000000000000001E-3</v>
          </cell>
          <cell r="X711">
            <v>-6.0000000000000001E-3</v>
          </cell>
          <cell r="Y711">
            <v>-5.0000000000000001E-3</v>
          </cell>
          <cell r="Z711">
            <v>-5.0000000000000001E-3</v>
          </cell>
          <cell r="AA711">
            <v>-5.0000000000000001E-3</v>
          </cell>
          <cell r="AB711">
            <v>-2E-3</v>
          </cell>
          <cell r="AC711">
            <v>-3.0000000000000001E-3</v>
          </cell>
          <cell r="AD711">
            <v>-5.0000000000000001E-3</v>
          </cell>
          <cell r="AE711">
            <v>-4.0000000000000001E-3</v>
          </cell>
          <cell r="AF711">
            <v>-2E-3</v>
          </cell>
          <cell r="AG711">
            <v>-5.0000000000000001E-3</v>
          </cell>
          <cell r="AH711">
            <v>-2E-3</v>
          </cell>
          <cell r="AI711">
            <v>-6.0000000000000001E-3</v>
          </cell>
          <cell r="AJ711">
            <v>-5.0000000000000001E-3</v>
          </cell>
          <cell r="AK711">
            <v>-8.9999999999999993E-3</v>
          </cell>
          <cell r="AL711">
            <v>-5.0000000000000001E-3</v>
          </cell>
          <cell r="AM711">
            <v>-5.0000000000000001E-3</v>
          </cell>
          <cell r="AN711">
            <v>-5.0000000000000001E-3</v>
          </cell>
          <cell r="AO711">
            <v>-2E-3</v>
          </cell>
          <cell r="AP711">
            <v>-3.0000000000000001E-3</v>
          </cell>
          <cell r="AQ711">
            <v>-1E-3</v>
          </cell>
          <cell r="AR711">
            <v>-5.0000000000000001E-3</v>
          </cell>
          <cell r="AS711">
            <v>-4.0000000000000001E-3</v>
          </cell>
          <cell r="AT711">
            <v>-4.0000000000000001E-3</v>
          </cell>
          <cell r="AU711">
            <v>-3.0000000000000001E-3</v>
          </cell>
          <cell r="AV711">
            <v>-5.0000000000000001E-3</v>
          </cell>
          <cell r="AW711">
            <v>-7.0000000000000001E-3</v>
          </cell>
          <cell r="AX711">
            <v>-8.0000000000000002E-3</v>
          </cell>
          <cell r="AY711">
            <v>-6.0000000000000001E-3</v>
          </cell>
          <cell r="AZ711">
            <v>-5.0000000000000001E-3</v>
          </cell>
          <cell r="BA711">
            <v>-5.0000000000000001E-3</v>
          </cell>
          <cell r="BB711">
            <v>-3.0000000000000001E-3</v>
          </cell>
          <cell r="BC711">
            <v>-3.0000000000000001E-3</v>
          </cell>
          <cell r="BD711">
            <v>-3.0000000000000001E-3</v>
          </cell>
          <cell r="BE711">
            <v>-4.0000000000000001E-3</v>
          </cell>
          <cell r="BF711">
            <v>-4.0000000000000001E-3</v>
          </cell>
          <cell r="BG711">
            <v>-4.0000000000000001E-3</v>
          </cell>
          <cell r="BH711">
            <v>-1E-3</v>
          </cell>
          <cell r="BI711">
            <v>-4.0000000000000001E-3</v>
          </cell>
          <cell r="BJ711">
            <v>-6.0000000000000001E-3</v>
          </cell>
          <cell r="BK711">
            <v>-8.0000000000000002E-3</v>
          </cell>
          <cell r="BL711">
            <v>-3.0000000000000001E-3</v>
          </cell>
          <cell r="BM711">
            <v>-7.0000000000000001E-3</v>
          </cell>
          <cell r="BN711">
            <v>-5.0000000000000001E-3</v>
          </cell>
          <cell r="BO711">
            <v>-4.0000000000000001E-3</v>
          </cell>
          <cell r="BP711">
            <v>-4.0000000000000001E-3</v>
          </cell>
          <cell r="BQ711">
            <v>-3.0000000000000001E-3</v>
          </cell>
          <cell r="BR711">
            <v>-5.0000000000000001E-3</v>
          </cell>
          <cell r="BS711">
            <v>-3.0000000000000001E-3</v>
          </cell>
          <cell r="BT711">
            <v>-4.0000000000000001E-3</v>
          </cell>
          <cell r="BU711">
            <v>-4.0000000000000001E-3</v>
          </cell>
          <cell r="BV711">
            <v>-4.0000000000000001E-3</v>
          </cell>
          <cell r="BW711">
            <v>-5.0000000000000001E-3</v>
          </cell>
          <cell r="BX711">
            <v>-8.0000000000000002E-3</v>
          </cell>
          <cell r="BY711">
            <v>-8.0000000000000002E-3</v>
          </cell>
          <cell r="BZ711">
            <v>-6.0000000000000001E-3</v>
          </cell>
          <cell r="CA711">
            <v>-6.0000000000000001E-3</v>
          </cell>
          <cell r="CB711">
            <v>-5.0000000000000001E-3</v>
          </cell>
          <cell r="CC711">
            <v>-2E-3</v>
          </cell>
          <cell r="CD711">
            <v>-2E-3</v>
          </cell>
          <cell r="CE711">
            <v>-4.0000000000000001E-3</v>
          </cell>
          <cell r="CF711">
            <v>-1E-3</v>
          </cell>
          <cell r="CG711">
            <v>-4.0000000000000001E-3</v>
          </cell>
          <cell r="CH711">
            <v>-5.0000000000000001E-3</v>
          </cell>
          <cell r="CI711">
            <v>-5.0000000000000001E-3</v>
          </cell>
          <cell r="CJ711">
            <v>-6.0000000000000001E-3</v>
          </cell>
          <cell r="CK711">
            <v>-8.9999999999999993E-3</v>
          </cell>
          <cell r="CL711">
            <v>-3.0000000000000001E-3</v>
          </cell>
          <cell r="CM711">
            <v>-5.0000000000000001E-3</v>
          </cell>
          <cell r="CN711">
            <v>-6.0000000000000001E-3</v>
          </cell>
          <cell r="CO711">
            <v>-4.0000000000000001E-3</v>
          </cell>
          <cell r="CP711">
            <v>-1E-3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-5.0000000000000001E-3</v>
          </cell>
          <cell r="G712">
            <v>-5.0000000000000001E-3</v>
          </cell>
          <cell r="H712">
            <v>-3.0000000000000001E-3</v>
          </cell>
          <cell r="I712">
            <v>-3.0000000000000001E-3</v>
          </cell>
          <cell r="J712">
            <v>0</v>
          </cell>
          <cell r="K712">
            <v>-4.0000000000000001E-3</v>
          </cell>
          <cell r="L712">
            <v>-7.0000000000000001E-3</v>
          </cell>
          <cell r="M712">
            <v>-6.0000000000000001E-3</v>
          </cell>
          <cell r="N712">
            <v>-5.0000000000000001E-3</v>
          </cell>
          <cell r="O712">
            <v>-1E-3</v>
          </cell>
          <cell r="P712">
            <v>-4.0000000000000001E-3</v>
          </cell>
          <cell r="Q712">
            <v>-5.0000000000000001E-3</v>
          </cell>
          <cell r="R712">
            <v>-2E-3</v>
          </cell>
          <cell r="S712">
            <v>-4.0000000000000001E-3</v>
          </cell>
          <cell r="T712">
            <v>-2E-3</v>
          </cell>
          <cell r="U712">
            <v>-4.0000000000000001E-3</v>
          </cell>
          <cell r="V712">
            <v>-2E-3</v>
          </cell>
          <cell r="W712">
            <v>0</v>
          </cell>
          <cell r="X712">
            <v>0</v>
          </cell>
          <cell r="Y712">
            <v>-3.0000000000000001E-3</v>
          </cell>
          <cell r="Z712">
            <v>-1E-3</v>
          </cell>
          <cell r="AA712">
            <v>-1E-3</v>
          </cell>
          <cell r="AB712">
            <v>0</v>
          </cell>
          <cell r="AC712">
            <v>-2E-3</v>
          </cell>
          <cell r="AD712">
            <v>-1E-3</v>
          </cell>
          <cell r="AE712">
            <v>-2E-3</v>
          </cell>
          <cell r="AF712">
            <v>-2E-3</v>
          </cell>
          <cell r="AG712">
            <v>-1E-3</v>
          </cell>
          <cell r="AH712">
            <v>-2E-3</v>
          </cell>
          <cell r="AI712">
            <v>-2E-3</v>
          </cell>
          <cell r="AJ712">
            <v>0</v>
          </cell>
          <cell r="AK712">
            <v>-1E-3</v>
          </cell>
          <cell r="AL712">
            <v>-1E-3</v>
          </cell>
          <cell r="AM712">
            <v>-1E-3</v>
          </cell>
          <cell r="AN712">
            <v>-2E-3</v>
          </cell>
          <cell r="AO712">
            <v>-2E-3</v>
          </cell>
          <cell r="AP712">
            <v>-3.0000000000000001E-3</v>
          </cell>
          <cell r="AQ712">
            <v>-1E-3</v>
          </cell>
          <cell r="AR712">
            <v>-1E-3</v>
          </cell>
          <cell r="AS712">
            <v>-1E-3</v>
          </cell>
          <cell r="AT712">
            <v>-1E-3</v>
          </cell>
          <cell r="AU712">
            <v>-1E-3</v>
          </cell>
          <cell r="AV712">
            <v>0</v>
          </cell>
          <cell r="AW712">
            <v>0</v>
          </cell>
          <cell r="AX712">
            <v>-2E-3</v>
          </cell>
          <cell r="AY712">
            <v>-1E-3</v>
          </cell>
          <cell r="AZ712">
            <v>0</v>
          </cell>
          <cell r="BA712">
            <v>0</v>
          </cell>
          <cell r="BB712">
            <v>-2E-3</v>
          </cell>
          <cell r="BC712">
            <v>-1E-3</v>
          </cell>
          <cell r="BD712">
            <v>-3.0000000000000001E-3</v>
          </cell>
          <cell r="BE712">
            <v>-1E-3</v>
          </cell>
          <cell r="BF712">
            <v>-2E-3</v>
          </cell>
          <cell r="BG712">
            <v>-1E-3</v>
          </cell>
          <cell r="BH712">
            <v>0</v>
          </cell>
          <cell r="BI712">
            <v>-2E-3</v>
          </cell>
          <cell r="BJ712">
            <v>0</v>
          </cell>
          <cell r="BK712">
            <v>-2E-3</v>
          </cell>
          <cell r="BL712">
            <v>-1E-3</v>
          </cell>
          <cell r="BM712">
            <v>0</v>
          </cell>
          <cell r="BN712">
            <v>-2E-3</v>
          </cell>
          <cell r="BO712">
            <v>-3.0000000000000001E-3</v>
          </cell>
          <cell r="BP712">
            <v>-2E-3</v>
          </cell>
          <cell r="BQ712">
            <v>-2E-3</v>
          </cell>
          <cell r="BR712">
            <v>-2E-3</v>
          </cell>
          <cell r="BS712">
            <v>-2E-3</v>
          </cell>
          <cell r="BT712">
            <v>-3.0000000000000001E-3</v>
          </cell>
          <cell r="BU712">
            <v>-1E-3</v>
          </cell>
          <cell r="BV712">
            <v>0</v>
          </cell>
          <cell r="BW712">
            <v>-2E-3</v>
          </cell>
          <cell r="BX712">
            <v>-1E-3</v>
          </cell>
          <cell r="BY712">
            <v>0</v>
          </cell>
          <cell r="BZ712">
            <v>-4.0000000000000001E-3</v>
          </cell>
          <cell r="CA712">
            <v>-3.0000000000000001E-3</v>
          </cell>
          <cell r="CB712">
            <v>-2E-3</v>
          </cell>
          <cell r="CC712">
            <v>-3.0000000000000001E-3</v>
          </cell>
          <cell r="CD712">
            <v>-1E-3</v>
          </cell>
          <cell r="CE712">
            <v>-3.0000000000000001E-3</v>
          </cell>
          <cell r="CF712">
            <v>-2E-3</v>
          </cell>
          <cell r="CG712">
            <v>-1E-3</v>
          </cell>
          <cell r="CH712">
            <v>-1E-3</v>
          </cell>
          <cell r="CI712">
            <v>-3.0000000000000001E-3</v>
          </cell>
          <cell r="CJ712">
            <v>0</v>
          </cell>
          <cell r="CK712">
            <v>-1E-3</v>
          </cell>
          <cell r="CL712">
            <v>-6.0000000000000001E-3</v>
          </cell>
          <cell r="CM712">
            <v>-6.0000000000000001E-3</v>
          </cell>
          <cell r="CN712">
            <v>-1E-3</v>
          </cell>
          <cell r="CO712">
            <v>-2E-3</v>
          </cell>
          <cell r="CP712">
            <v>-6.0000000000000001E-3</v>
          </cell>
          <cell r="CQ712">
            <v>-3.0000000000000001E-3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-1E-3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-1E-3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-2E-3</v>
          </cell>
          <cell r="G715">
            <v>-2E-3</v>
          </cell>
          <cell r="H715">
            <v>-1E-3</v>
          </cell>
          <cell r="I715">
            <v>0</v>
          </cell>
          <cell r="J715">
            <v>-1E-3</v>
          </cell>
          <cell r="K715">
            <v>-1E-3</v>
          </cell>
          <cell r="L715">
            <v>-2E-3</v>
          </cell>
          <cell r="M715">
            <v>-2E-3</v>
          </cell>
          <cell r="N715">
            <v>-1E-3</v>
          </cell>
          <cell r="O715">
            <v>-1E-3</v>
          </cell>
          <cell r="P715">
            <v>-2E-3</v>
          </cell>
          <cell r="Q715">
            <v>-1E-3</v>
          </cell>
          <cell r="R715">
            <v>-2E-3</v>
          </cell>
          <cell r="S715">
            <v>-3.0000000000000001E-3</v>
          </cell>
          <cell r="T715">
            <v>-2E-3</v>
          </cell>
          <cell r="U715">
            <v>-1E-3</v>
          </cell>
          <cell r="V715">
            <v>-1E-3</v>
          </cell>
          <cell r="W715">
            <v>-1E-3</v>
          </cell>
          <cell r="X715">
            <v>-2E-3</v>
          </cell>
          <cell r="Y715">
            <v>-5.0000000000000001E-3</v>
          </cell>
          <cell r="Z715">
            <v>-4.0000000000000001E-3</v>
          </cell>
          <cell r="AA715">
            <v>-1E-3</v>
          </cell>
          <cell r="AB715">
            <v>-2E-3</v>
          </cell>
          <cell r="AC715">
            <v>-3.0000000000000001E-3</v>
          </cell>
          <cell r="AD715">
            <v>-2E-3</v>
          </cell>
          <cell r="AE715">
            <v>-3.0000000000000001E-3</v>
          </cell>
          <cell r="AF715">
            <v>-3.0000000000000001E-3</v>
          </cell>
          <cell r="AG715">
            <v>-2E-3</v>
          </cell>
          <cell r="AH715">
            <v>-1E-3</v>
          </cell>
          <cell r="AI715">
            <v>-1E-3</v>
          </cell>
          <cell r="AJ715">
            <v>-1E-3</v>
          </cell>
          <cell r="AK715">
            <v>-3.0000000000000001E-3</v>
          </cell>
          <cell r="AL715">
            <v>-5.0000000000000001E-3</v>
          </cell>
          <cell r="AM715">
            <v>-4.0000000000000001E-3</v>
          </cell>
          <cell r="AN715">
            <v>-2E-3</v>
          </cell>
          <cell r="AO715">
            <v>-3.0000000000000001E-3</v>
          </cell>
          <cell r="AP715">
            <v>-3.0000000000000001E-3</v>
          </cell>
          <cell r="AQ715">
            <v>-3.0000000000000001E-3</v>
          </cell>
          <cell r="AR715">
            <v>-3.0000000000000001E-3</v>
          </cell>
          <cell r="AS715">
            <v>-3.0000000000000001E-3</v>
          </cell>
          <cell r="AT715">
            <v>-2E-3</v>
          </cell>
          <cell r="AU715">
            <v>-2E-3</v>
          </cell>
          <cell r="AV715">
            <v>-1E-3</v>
          </cell>
          <cell r="AW715">
            <v>-2E-3</v>
          </cell>
          <cell r="AX715">
            <v>-3.0000000000000001E-3</v>
          </cell>
          <cell r="AY715">
            <v>-6.0000000000000001E-3</v>
          </cell>
          <cell r="AZ715">
            <v>-5.0000000000000001E-3</v>
          </cell>
          <cell r="BA715">
            <v>-2E-3</v>
          </cell>
          <cell r="BB715">
            <v>-3.0000000000000001E-3</v>
          </cell>
          <cell r="BC715">
            <v>-3.0000000000000001E-3</v>
          </cell>
          <cell r="BD715">
            <v>-2E-3</v>
          </cell>
          <cell r="BE715">
            <v>-3.0000000000000001E-3</v>
          </cell>
          <cell r="BF715">
            <v>-3.0000000000000001E-3</v>
          </cell>
          <cell r="BG715">
            <v>-2E-3</v>
          </cell>
          <cell r="BH715">
            <v>-2E-3</v>
          </cell>
          <cell r="BI715">
            <v>-1E-3</v>
          </cell>
          <cell r="BJ715">
            <v>-1E-3</v>
          </cell>
          <cell r="BK715">
            <v>-3.0000000000000001E-3</v>
          </cell>
          <cell r="BL715">
            <v>-5.0000000000000001E-3</v>
          </cell>
          <cell r="BM715">
            <v>-4.0000000000000001E-3</v>
          </cell>
          <cell r="BN715">
            <v>-3.0000000000000001E-3</v>
          </cell>
          <cell r="BO715">
            <v>-3.0000000000000001E-3</v>
          </cell>
          <cell r="BP715">
            <v>-3.0000000000000001E-3</v>
          </cell>
          <cell r="BQ715">
            <v>-2E-3</v>
          </cell>
          <cell r="BR715">
            <v>-3.0000000000000001E-3</v>
          </cell>
          <cell r="BS715">
            <v>-3.0000000000000001E-3</v>
          </cell>
          <cell r="BT715">
            <v>-2E-3</v>
          </cell>
          <cell r="BU715">
            <v>-2E-3</v>
          </cell>
          <cell r="BV715">
            <v>-1E-3</v>
          </cell>
          <cell r="BW715">
            <v>-1E-3</v>
          </cell>
          <cell r="BX715">
            <v>-2E-3</v>
          </cell>
          <cell r="BY715">
            <v>-6.0000000000000001E-3</v>
          </cell>
          <cell r="BZ715">
            <v>-6.0000000000000001E-3</v>
          </cell>
          <cell r="CA715">
            <v>-4.0000000000000001E-3</v>
          </cell>
          <cell r="CB715">
            <v>-3.0000000000000001E-3</v>
          </cell>
          <cell r="CC715">
            <v>-3.0000000000000001E-3</v>
          </cell>
          <cell r="CD715">
            <v>-2E-3</v>
          </cell>
          <cell r="CE715">
            <v>-3.0000000000000001E-3</v>
          </cell>
          <cell r="CF715">
            <v>-3.0000000000000001E-3</v>
          </cell>
          <cell r="CG715">
            <v>-2E-3</v>
          </cell>
          <cell r="CH715">
            <v>-2E-3</v>
          </cell>
          <cell r="CI715">
            <v>-1E-3</v>
          </cell>
          <cell r="CJ715">
            <v>-2E-3</v>
          </cell>
          <cell r="CK715">
            <v>-4.0000000000000001E-3</v>
          </cell>
          <cell r="CL715">
            <v>-7.0000000000000001E-3</v>
          </cell>
          <cell r="CM715">
            <v>-6.0000000000000001E-3</v>
          </cell>
          <cell r="CN715">
            <v>-4.0000000000000001E-3</v>
          </cell>
          <cell r="CO715">
            <v>-3.0000000000000001E-3</v>
          </cell>
          <cell r="CP715">
            <v>-4.0000000000000001E-3</v>
          </cell>
          <cell r="CQ715">
            <v>-1E-3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-5.0000000000000001E-3</v>
          </cell>
          <cell r="G716">
            <v>-3.0000000000000001E-3</v>
          </cell>
          <cell r="H716">
            <v>-3.0000000000000001E-3</v>
          </cell>
          <cell r="I716">
            <v>-2E-3</v>
          </cell>
          <cell r="J716">
            <v>-2E-3</v>
          </cell>
          <cell r="K716">
            <v>-5.0000000000000001E-3</v>
          </cell>
          <cell r="L716">
            <v>-8.0000000000000002E-3</v>
          </cell>
          <cell r="M716">
            <v>-6.0000000000000001E-3</v>
          </cell>
          <cell r="N716">
            <v>-2E-3</v>
          </cell>
          <cell r="O716">
            <v>-2E-3</v>
          </cell>
          <cell r="P716">
            <v>-4.0000000000000001E-3</v>
          </cell>
          <cell r="Q716">
            <v>-4.0000000000000001E-3</v>
          </cell>
          <cell r="R716">
            <v>-4.0000000000000001E-3</v>
          </cell>
          <cell r="S716">
            <v>-4.0000000000000001E-3</v>
          </cell>
          <cell r="T716">
            <v>-5.0000000000000001E-3</v>
          </cell>
          <cell r="U716">
            <v>-3.0000000000000001E-3</v>
          </cell>
          <cell r="V716">
            <v>-2E-3</v>
          </cell>
          <cell r="W716">
            <v>-2E-3</v>
          </cell>
          <cell r="X716">
            <v>-4.0000000000000001E-3</v>
          </cell>
          <cell r="Y716">
            <v>-0.01</v>
          </cell>
          <cell r="Z716">
            <v>-5.0000000000000001E-3</v>
          </cell>
          <cell r="AA716">
            <v>-2E-3</v>
          </cell>
          <cell r="AB716">
            <v>-3.0000000000000001E-3</v>
          </cell>
          <cell r="AC716">
            <v>-5.0000000000000001E-3</v>
          </cell>
          <cell r="AD716">
            <v>-3.0000000000000001E-3</v>
          </cell>
          <cell r="AE716">
            <v>-4.0000000000000001E-3</v>
          </cell>
          <cell r="AF716">
            <v>-3.0000000000000001E-3</v>
          </cell>
          <cell r="AG716">
            <v>-4.0000000000000001E-3</v>
          </cell>
          <cell r="AH716">
            <v>-3.0000000000000001E-3</v>
          </cell>
          <cell r="AI716">
            <v>-2E-3</v>
          </cell>
          <cell r="AJ716">
            <v>-3.0000000000000001E-3</v>
          </cell>
          <cell r="AK716">
            <v>-3.0000000000000001E-3</v>
          </cell>
          <cell r="AL716">
            <v>-6.0000000000000001E-3</v>
          </cell>
          <cell r="AM716">
            <v>-6.0000000000000001E-3</v>
          </cell>
          <cell r="AN716">
            <v>-3.0000000000000001E-3</v>
          </cell>
          <cell r="AO716">
            <v>-2E-3</v>
          </cell>
          <cell r="AP716">
            <v>-3.0000000000000001E-3</v>
          </cell>
          <cell r="AQ716">
            <v>-3.0000000000000001E-3</v>
          </cell>
          <cell r="AR716">
            <v>-4.0000000000000001E-3</v>
          </cell>
          <cell r="AS716">
            <v>-4.0000000000000001E-3</v>
          </cell>
          <cell r="AT716">
            <v>-3.0000000000000001E-3</v>
          </cell>
          <cell r="AU716">
            <v>-4.0000000000000001E-3</v>
          </cell>
          <cell r="AV716">
            <v>-2E-3</v>
          </cell>
          <cell r="AW716">
            <v>-2E-3</v>
          </cell>
          <cell r="AX716">
            <v>-4.0000000000000001E-3</v>
          </cell>
          <cell r="AY716">
            <v>-8.0000000000000002E-3</v>
          </cell>
          <cell r="AZ716">
            <v>-7.0000000000000001E-3</v>
          </cell>
          <cell r="BA716">
            <v>-2E-3</v>
          </cell>
          <cell r="BB716">
            <v>-2E-3</v>
          </cell>
          <cell r="BC716">
            <v>-4.0000000000000001E-3</v>
          </cell>
          <cell r="BD716">
            <v>-3.0000000000000001E-3</v>
          </cell>
          <cell r="BE716">
            <v>-4.0000000000000001E-3</v>
          </cell>
          <cell r="BF716">
            <v>-4.0000000000000001E-3</v>
          </cell>
          <cell r="BG716">
            <v>-3.0000000000000001E-3</v>
          </cell>
          <cell r="BH716">
            <v>-3.0000000000000001E-3</v>
          </cell>
          <cell r="BI716">
            <v>-2E-3</v>
          </cell>
          <cell r="BJ716">
            <v>-2E-3</v>
          </cell>
          <cell r="BK716">
            <v>-6.0000000000000001E-3</v>
          </cell>
          <cell r="BL716">
            <v>-8.0000000000000002E-3</v>
          </cell>
          <cell r="BM716">
            <v>-7.0000000000000001E-3</v>
          </cell>
          <cell r="BN716">
            <v>-2E-3</v>
          </cell>
          <cell r="BO716">
            <v>-2E-3</v>
          </cell>
          <cell r="BP716">
            <v>-4.0000000000000001E-3</v>
          </cell>
          <cell r="BQ716">
            <v>-3.0000000000000001E-3</v>
          </cell>
          <cell r="BR716">
            <v>-4.0000000000000001E-3</v>
          </cell>
          <cell r="BS716">
            <v>-3.0000000000000001E-3</v>
          </cell>
          <cell r="BT716">
            <v>-3.0000000000000001E-3</v>
          </cell>
          <cell r="BU716">
            <v>-3.0000000000000001E-3</v>
          </cell>
          <cell r="BV716">
            <v>-2E-3</v>
          </cell>
          <cell r="BW716">
            <v>-3.0000000000000001E-3</v>
          </cell>
          <cell r="BX716">
            <v>-3.0000000000000001E-3</v>
          </cell>
          <cell r="BY716">
            <v>-6.0000000000000001E-3</v>
          </cell>
          <cell r="BZ716">
            <v>-6.0000000000000001E-3</v>
          </cell>
          <cell r="CA716">
            <v>-3.0000000000000001E-3</v>
          </cell>
          <cell r="CB716">
            <v>-4.0000000000000001E-3</v>
          </cell>
          <cell r="CC716">
            <v>-4.0000000000000001E-3</v>
          </cell>
          <cell r="CD716">
            <v>-3.0000000000000001E-3</v>
          </cell>
          <cell r="CE716">
            <v>-4.0000000000000001E-3</v>
          </cell>
          <cell r="CF716">
            <v>-3.0000000000000001E-3</v>
          </cell>
          <cell r="CG716">
            <v>-5.0000000000000001E-3</v>
          </cell>
          <cell r="CH716">
            <v>-4.0000000000000001E-3</v>
          </cell>
          <cell r="CI716">
            <v>-4.0000000000000001E-3</v>
          </cell>
          <cell r="CJ716">
            <v>-3.0000000000000001E-3</v>
          </cell>
          <cell r="CK716">
            <v>-5.0000000000000001E-3</v>
          </cell>
          <cell r="CL716">
            <v>-8.0000000000000002E-3</v>
          </cell>
          <cell r="CM716">
            <v>-5.0000000000000001E-3</v>
          </cell>
          <cell r="CN716">
            <v>-4.0000000000000001E-3</v>
          </cell>
          <cell r="CO716">
            <v>-5.0000000000000001E-3</v>
          </cell>
          <cell r="CP716">
            <v>-4.0000000000000001E-3</v>
          </cell>
          <cell r="CQ716">
            <v>-1E-3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-1E-3</v>
          </cell>
          <cell r="G717">
            <v>-1E-3</v>
          </cell>
          <cell r="H717">
            <v>-1E-3</v>
          </cell>
          <cell r="I717">
            <v>-1E-3</v>
          </cell>
          <cell r="J717">
            <v>0</v>
          </cell>
          <cell r="K717">
            <v>-1E-3</v>
          </cell>
          <cell r="L717">
            <v>-1E-3</v>
          </cell>
          <cell r="M717">
            <v>-1E-3</v>
          </cell>
          <cell r="N717">
            <v>-1E-3</v>
          </cell>
          <cell r="O717">
            <v>-1E-3</v>
          </cell>
          <cell r="P717">
            <v>-1E-3</v>
          </cell>
          <cell r="Q717">
            <v>-1E-3</v>
          </cell>
          <cell r="R717">
            <v>-1E-3</v>
          </cell>
          <cell r="S717">
            <v>-2E-3</v>
          </cell>
          <cell r="T717">
            <v>-1E-3</v>
          </cell>
          <cell r="U717">
            <v>-1E-3</v>
          </cell>
          <cell r="V717">
            <v>-1E-3</v>
          </cell>
          <cell r="W717">
            <v>-1E-3</v>
          </cell>
          <cell r="X717">
            <v>-1E-3</v>
          </cell>
          <cell r="Y717">
            <v>-1E-3</v>
          </cell>
          <cell r="Z717">
            <v>-1E-3</v>
          </cell>
          <cell r="AA717">
            <v>-1E-3</v>
          </cell>
          <cell r="AB717">
            <v>-1E-3</v>
          </cell>
          <cell r="AC717">
            <v>-1E-3</v>
          </cell>
          <cell r="AD717">
            <v>-1E-3</v>
          </cell>
          <cell r="AE717">
            <v>-1E-3</v>
          </cell>
          <cell r="AF717">
            <v>-2E-3</v>
          </cell>
          <cell r="AG717">
            <v>-1E-3</v>
          </cell>
          <cell r="AH717">
            <v>-1E-3</v>
          </cell>
          <cell r="AI717">
            <v>-1E-3</v>
          </cell>
          <cell r="AJ717">
            <v>-1E-3</v>
          </cell>
          <cell r="AK717">
            <v>-1E-3</v>
          </cell>
          <cell r="AL717">
            <v>-1E-3</v>
          </cell>
          <cell r="AM717">
            <v>-1E-3</v>
          </cell>
          <cell r="AN717">
            <v>-1E-3</v>
          </cell>
          <cell r="AO717">
            <v>-1E-3</v>
          </cell>
          <cell r="AP717">
            <v>-1E-3</v>
          </cell>
          <cell r="AQ717">
            <v>-2E-3</v>
          </cell>
          <cell r="AR717">
            <v>-1E-3</v>
          </cell>
          <cell r="AS717">
            <v>-2E-3</v>
          </cell>
          <cell r="AT717">
            <v>-1E-3</v>
          </cell>
          <cell r="AU717">
            <v>-1E-3</v>
          </cell>
          <cell r="AV717">
            <v>-1E-3</v>
          </cell>
          <cell r="AW717">
            <v>-1E-3</v>
          </cell>
          <cell r="AX717">
            <v>-1E-3</v>
          </cell>
          <cell r="AY717">
            <v>-1E-3</v>
          </cell>
          <cell r="AZ717">
            <v>-1E-3</v>
          </cell>
          <cell r="BA717">
            <v>-1E-3</v>
          </cell>
          <cell r="BB717">
            <v>-1E-3</v>
          </cell>
          <cell r="BC717">
            <v>-1E-3</v>
          </cell>
          <cell r="BD717">
            <v>-1E-3</v>
          </cell>
          <cell r="BE717">
            <v>-1E-3</v>
          </cell>
          <cell r="BF717">
            <v>-2E-3</v>
          </cell>
          <cell r="BG717">
            <v>-1E-3</v>
          </cell>
          <cell r="BH717">
            <v>-1E-3</v>
          </cell>
          <cell r="BI717">
            <v>-1E-3</v>
          </cell>
          <cell r="BJ717">
            <v>-1E-3</v>
          </cell>
          <cell r="BK717">
            <v>-1E-3</v>
          </cell>
          <cell r="BL717">
            <v>-2E-3</v>
          </cell>
          <cell r="BM717">
            <v>-1E-3</v>
          </cell>
          <cell r="BN717">
            <v>-1E-3</v>
          </cell>
          <cell r="BO717">
            <v>-1E-3</v>
          </cell>
          <cell r="BP717">
            <v>-2E-3</v>
          </cell>
          <cell r="BQ717">
            <v>-1E-3</v>
          </cell>
          <cell r="BR717">
            <v>-1E-3</v>
          </cell>
          <cell r="BS717">
            <v>-1E-3</v>
          </cell>
          <cell r="BT717">
            <v>-1E-3</v>
          </cell>
          <cell r="BU717">
            <v>-1E-3</v>
          </cell>
          <cell r="BV717">
            <v>0</v>
          </cell>
          <cell r="BW717">
            <v>0</v>
          </cell>
          <cell r="BX717">
            <v>-1E-3</v>
          </cell>
          <cell r="BY717">
            <v>-3.0000000000000001E-3</v>
          </cell>
          <cell r="BZ717">
            <v>-2E-3</v>
          </cell>
          <cell r="CA717">
            <v>-1E-3</v>
          </cell>
          <cell r="CB717">
            <v>-1E-3</v>
          </cell>
          <cell r="CC717">
            <v>-2E-3</v>
          </cell>
          <cell r="CD717">
            <v>-1E-3</v>
          </cell>
          <cell r="CE717">
            <v>-1E-3</v>
          </cell>
          <cell r="CF717">
            <v>-2E-3</v>
          </cell>
          <cell r="CG717">
            <v>-1E-3</v>
          </cell>
          <cell r="CH717">
            <v>-1E-3</v>
          </cell>
          <cell r="CI717">
            <v>0</v>
          </cell>
          <cell r="CJ717">
            <v>0</v>
          </cell>
          <cell r="CK717">
            <v>-1E-3</v>
          </cell>
          <cell r="CL717">
            <v>-2E-3</v>
          </cell>
          <cell r="CM717">
            <v>-3.0000000000000001E-3</v>
          </cell>
          <cell r="CN717">
            <v>-1E-3</v>
          </cell>
          <cell r="CO717">
            <v>-1E-3</v>
          </cell>
          <cell r="CP717">
            <v>-1E-3</v>
          </cell>
          <cell r="CQ717">
            <v>-1E-3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-1E-3</v>
          </cell>
          <cell r="R718">
            <v>-1E-3</v>
          </cell>
          <cell r="S718">
            <v>-1E-3</v>
          </cell>
          <cell r="T718">
            <v>-1E-3</v>
          </cell>
          <cell r="U718">
            <v>-1E-3</v>
          </cell>
          <cell r="V718">
            <v>0</v>
          </cell>
          <cell r="W718">
            <v>0</v>
          </cell>
          <cell r="X718">
            <v>0</v>
          </cell>
          <cell r="Y718">
            <v>-1E-3</v>
          </cell>
          <cell r="Z718">
            <v>0</v>
          </cell>
          <cell r="AA718">
            <v>0</v>
          </cell>
          <cell r="AB718">
            <v>-1E-3</v>
          </cell>
          <cell r="AC718">
            <v>-1E-3</v>
          </cell>
          <cell r="AD718">
            <v>-1E-3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-1E-3</v>
          </cell>
          <cell r="G719">
            <v>-1E-3</v>
          </cell>
          <cell r="H719">
            <v>-2E-3</v>
          </cell>
          <cell r="I719">
            <v>-2E-3</v>
          </cell>
          <cell r="J719">
            <v>-4.0000000000000001E-3</v>
          </cell>
          <cell r="K719">
            <v>-4.0000000000000001E-3</v>
          </cell>
          <cell r="L719">
            <v>-4.0000000000000001E-3</v>
          </cell>
          <cell r="M719">
            <v>-4.0000000000000001E-3</v>
          </cell>
          <cell r="N719">
            <v>-5.0000000000000001E-3</v>
          </cell>
          <cell r="O719">
            <v>-3.0000000000000001E-3</v>
          </cell>
          <cell r="P719">
            <v>-1E-3</v>
          </cell>
          <cell r="Q719">
            <v>0</v>
          </cell>
          <cell r="R719">
            <v>-2E-3</v>
          </cell>
          <cell r="S719">
            <v>0</v>
          </cell>
          <cell r="T719">
            <v>-1E-3</v>
          </cell>
          <cell r="U719">
            <v>-1E-3</v>
          </cell>
          <cell r="V719">
            <v>-2E-3</v>
          </cell>
          <cell r="W719">
            <v>-4.0000000000000001E-3</v>
          </cell>
          <cell r="X719">
            <v>-5.0000000000000001E-3</v>
          </cell>
          <cell r="Y719">
            <v>-6.0000000000000001E-3</v>
          </cell>
          <cell r="Z719">
            <v>-4.0000000000000001E-3</v>
          </cell>
          <cell r="AA719">
            <v>-2E-3</v>
          </cell>
          <cell r="AB719">
            <v>-2E-3</v>
          </cell>
          <cell r="AC719">
            <v>-1E-3</v>
          </cell>
          <cell r="AD719">
            <v>0</v>
          </cell>
          <cell r="AE719">
            <v>-3.0000000000000001E-3</v>
          </cell>
          <cell r="AF719">
            <v>0</v>
          </cell>
          <cell r="AG719">
            <v>-1E-3</v>
          </cell>
          <cell r="AH719">
            <v>-2E-3</v>
          </cell>
          <cell r="AI719">
            <v>-1E-3</v>
          </cell>
          <cell r="AJ719">
            <v>-4.0000000000000001E-3</v>
          </cell>
          <cell r="AK719">
            <v>-5.0000000000000001E-3</v>
          </cell>
          <cell r="AL719">
            <v>-7.0000000000000001E-3</v>
          </cell>
          <cell r="AM719">
            <v>-7.0000000000000001E-3</v>
          </cell>
          <cell r="AN719">
            <v>-3.0000000000000001E-3</v>
          </cell>
          <cell r="AO719">
            <v>-3.0000000000000001E-3</v>
          </cell>
          <cell r="AP719">
            <v>-1E-3</v>
          </cell>
          <cell r="AQ719">
            <v>0</v>
          </cell>
          <cell r="AR719">
            <v>-2E-3</v>
          </cell>
          <cell r="AS719">
            <v>-1E-3</v>
          </cell>
          <cell r="AT719">
            <v>-1E-3</v>
          </cell>
          <cell r="AU719">
            <v>-1E-3</v>
          </cell>
          <cell r="AV719">
            <v>-2E-3</v>
          </cell>
          <cell r="AW719">
            <v>-3.0000000000000001E-3</v>
          </cell>
          <cell r="AX719">
            <v>-4.0000000000000001E-3</v>
          </cell>
          <cell r="AY719">
            <v>-4.0000000000000001E-3</v>
          </cell>
          <cell r="AZ719">
            <v>-7.0000000000000001E-3</v>
          </cell>
          <cell r="BA719">
            <v>-3.0000000000000001E-3</v>
          </cell>
          <cell r="BB719">
            <v>-1E-3</v>
          </cell>
          <cell r="BC719">
            <v>0</v>
          </cell>
          <cell r="BD719">
            <v>0</v>
          </cell>
          <cell r="BE719">
            <v>-3.0000000000000001E-3</v>
          </cell>
          <cell r="BF719">
            <v>0</v>
          </cell>
          <cell r="BG719">
            <v>-2E-3</v>
          </cell>
          <cell r="BH719">
            <v>-2E-3</v>
          </cell>
          <cell r="BI719">
            <v>-2E-3</v>
          </cell>
          <cell r="BJ719">
            <v>-4.0000000000000001E-3</v>
          </cell>
          <cell r="BK719">
            <v>-5.0000000000000001E-3</v>
          </cell>
          <cell r="BL719">
            <v>-6.0000000000000001E-3</v>
          </cell>
          <cell r="BM719">
            <v>-6.0000000000000001E-3</v>
          </cell>
          <cell r="BN719">
            <v>-2E-3</v>
          </cell>
          <cell r="BO719">
            <v>-3.0000000000000001E-3</v>
          </cell>
          <cell r="BP719">
            <v>-1E-3</v>
          </cell>
          <cell r="BQ719">
            <v>0</v>
          </cell>
          <cell r="BR719">
            <v>-3.0000000000000001E-3</v>
          </cell>
          <cell r="BS719">
            <v>-1E-3</v>
          </cell>
          <cell r="BT719">
            <v>-2E-3</v>
          </cell>
          <cell r="BU719">
            <v>-2E-3</v>
          </cell>
          <cell r="BV719">
            <v>-2E-3</v>
          </cell>
          <cell r="BW719">
            <v>-5.0000000000000001E-3</v>
          </cell>
          <cell r="BX719">
            <v>-7.0000000000000001E-3</v>
          </cell>
          <cell r="BY719">
            <v>-5.0000000000000001E-3</v>
          </cell>
          <cell r="BZ719">
            <v>-7.0000000000000001E-3</v>
          </cell>
          <cell r="CA719">
            <v>-3.0000000000000001E-3</v>
          </cell>
          <cell r="CB719">
            <v>-4.0000000000000001E-3</v>
          </cell>
          <cell r="CC719">
            <v>-1E-3</v>
          </cell>
          <cell r="CD719">
            <v>0</v>
          </cell>
          <cell r="CE719">
            <v>-3.0000000000000001E-3</v>
          </cell>
          <cell r="CF719">
            <v>0</v>
          </cell>
          <cell r="CG719">
            <v>-1E-3</v>
          </cell>
          <cell r="CH719">
            <v>-1E-3</v>
          </cell>
          <cell r="CI719">
            <v>-3.0000000000000001E-3</v>
          </cell>
          <cell r="CJ719">
            <v>-4.0000000000000001E-3</v>
          </cell>
          <cell r="CK719">
            <v>-4.0000000000000001E-3</v>
          </cell>
          <cell r="CL719">
            <v>-5.0000000000000001E-3</v>
          </cell>
          <cell r="CM719">
            <v>-5.0000000000000001E-3</v>
          </cell>
          <cell r="CN719">
            <v>-4.0000000000000001E-3</v>
          </cell>
          <cell r="CO719">
            <v>-4.0000000000000001E-3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-1E-3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-1E-3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-1E-3</v>
          </cell>
          <cell r="AM721">
            <v>-1E-3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-3.0000000000000001E-3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-0.04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-1E-3</v>
          </cell>
          <cell r="M723">
            <v>-1E-3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-1E-3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-1E-3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-1E-3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-1E-3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-1E-3</v>
          </cell>
          <cell r="G727">
            <v>0</v>
          </cell>
          <cell r="H727">
            <v>-1E-3</v>
          </cell>
          <cell r="I727">
            <v>0</v>
          </cell>
          <cell r="J727">
            <v>0</v>
          </cell>
          <cell r="K727">
            <v>0</v>
          </cell>
          <cell r="L727">
            <v>-1E-3</v>
          </cell>
          <cell r="M727">
            <v>-1E-3</v>
          </cell>
          <cell r="N727">
            <v>-1E-3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-1E-3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-1E-3</v>
          </cell>
          <cell r="AM727">
            <v>-1E-3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-1E-3</v>
          </cell>
          <cell r="AZ727">
            <v>0</v>
          </cell>
          <cell r="BA727">
            <v>-1E-3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-1E-3</v>
          </cell>
          <cell r="CM727">
            <v>-2E-3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-1E-3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-1.0999999999999999E-2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6">
          <cell r="F826">
            <v>10018.983</v>
          </cell>
          <cell r="G826">
            <v>11613.543</v>
          </cell>
          <cell r="H826">
            <v>17463.416000000001</v>
          </cell>
          <cell r="I826">
            <v>20170.29</v>
          </cell>
          <cell r="J826">
            <v>23348.704000000002</v>
          </cell>
          <cell r="K826">
            <v>24805.35</v>
          </cell>
          <cell r="L826">
            <v>22451.998</v>
          </cell>
          <cell r="M826">
            <v>22488.546999999999</v>
          </cell>
          <cell r="N826">
            <v>19823.400000000001</v>
          </cell>
          <cell r="O826">
            <v>16071.33</v>
          </cell>
          <cell r="P826">
            <v>10824.72</v>
          </cell>
          <cell r="Q826">
            <v>8350.9349999999995</v>
          </cell>
          <cell r="R826">
            <v>205995.45199999999</v>
          </cell>
          <cell r="S826">
            <v>9968.9179999999997</v>
          </cell>
          <cell r="T826">
            <v>11157.02</v>
          </cell>
          <cell r="U826">
            <v>17376.089</v>
          </cell>
          <cell r="V826">
            <v>20069.46</v>
          </cell>
          <cell r="W826">
            <v>23231.927</v>
          </cell>
          <cell r="X826">
            <v>24681.360000000001</v>
          </cell>
          <cell r="Y826">
            <v>22339.746999999999</v>
          </cell>
          <cell r="Z826">
            <v>22376.017</v>
          </cell>
          <cell r="AA826">
            <v>19724.25</v>
          </cell>
          <cell r="AB826">
            <v>15990.915999999999</v>
          </cell>
          <cell r="AC826">
            <v>10770.57</v>
          </cell>
          <cell r="AD826">
            <v>8309.1779999999999</v>
          </cell>
          <cell r="AE826">
            <v>204965.48900000003</v>
          </cell>
          <cell r="AF826">
            <v>9919.0390000000007</v>
          </cell>
          <cell r="AG826">
            <v>11101.244000000001</v>
          </cell>
          <cell r="AH826">
            <v>17289.258000000002</v>
          </cell>
          <cell r="AI826">
            <v>19969.11</v>
          </cell>
          <cell r="AJ826">
            <v>23115.739000000001</v>
          </cell>
          <cell r="AK826">
            <v>24557.85</v>
          </cell>
          <cell r="AL826">
            <v>22228.084999999999</v>
          </cell>
          <cell r="AM826">
            <v>22264.231</v>
          </cell>
          <cell r="AN826">
            <v>19625.669999999998</v>
          </cell>
          <cell r="AO826">
            <v>15910.967000000001</v>
          </cell>
          <cell r="AP826">
            <v>10716.72</v>
          </cell>
          <cell r="AQ826">
            <v>8267.5759999999991</v>
          </cell>
          <cell r="AR826">
            <v>203940.58200000005</v>
          </cell>
          <cell r="AS826">
            <v>9869.4699999999993</v>
          </cell>
          <cell r="AT826">
            <v>11045.664000000001</v>
          </cell>
          <cell r="AU826">
            <v>17202.737000000001</v>
          </cell>
          <cell r="AV826">
            <v>19869.27</v>
          </cell>
          <cell r="AW826">
            <v>23000.170999999998</v>
          </cell>
          <cell r="AX826">
            <v>24435.119999999999</v>
          </cell>
          <cell r="AY826">
            <v>22116.857</v>
          </cell>
          <cell r="AZ826">
            <v>22152.848000000002</v>
          </cell>
          <cell r="BA826">
            <v>19527.57</v>
          </cell>
          <cell r="BB826">
            <v>15831.483</v>
          </cell>
          <cell r="BC826">
            <v>10663.17</v>
          </cell>
          <cell r="BD826">
            <v>8226.2219999999998</v>
          </cell>
          <cell r="BE826">
            <v>203313.39799999999</v>
          </cell>
          <cell r="BF826">
            <v>9820.1180000000004</v>
          </cell>
          <cell r="BG826">
            <v>11382.964</v>
          </cell>
          <cell r="BH826">
            <v>17116.742999999999</v>
          </cell>
          <cell r="BI826">
            <v>19769.939999999999</v>
          </cell>
          <cell r="BJ826">
            <v>22885.254000000001</v>
          </cell>
          <cell r="BK826">
            <v>24312.9</v>
          </cell>
          <cell r="BL826">
            <v>22006.311000000002</v>
          </cell>
          <cell r="BM826">
            <v>22042.084999999999</v>
          </cell>
          <cell r="BN826">
            <v>19429.919999999998</v>
          </cell>
          <cell r="BO826">
            <v>15752.308999999999</v>
          </cell>
          <cell r="BP826">
            <v>10609.8</v>
          </cell>
          <cell r="BQ826">
            <v>8185.0540000000001</v>
          </cell>
          <cell r="BR826">
            <v>201906.41899999999</v>
          </cell>
          <cell r="BS826">
            <v>9771.0139999999992</v>
          </cell>
          <cell r="BT826">
            <v>10935.512000000001</v>
          </cell>
          <cell r="BU826">
            <v>17031.244999999999</v>
          </cell>
          <cell r="BV826">
            <v>19671.060000000001</v>
          </cell>
          <cell r="BW826">
            <v>22770.74</v>
          </cell>
          <cell r="BX826">
            <v>24191.37</v>
          </cell>
          <cell r="BY826">
            <v>21896.292000000001</v>
          </cell>
          <cell r="BZ826">
            <v>21931.911</v>
          </cell>
          <cell r="CA826">
            <v>19332.75</v>
          </cell>
          <cell r="CB826">
            <v>15673.569</v>
          </cell>
          <cell r="CC826">
            <v>10556.76</v>
          </cell>
          <cell r="CD826">
            <v>8144.1959999999999</v>
          </cell>
          <cell r="CE826">
            <v>200896.85399999999</v>
          </cell>
          <cell r="CF826">
            <v>9722.1579999999994</v>
          </cell>
          <cell r="CG826">
            <v>10880.856</v>
          </cell>
          <cell r="CH826">
            <v>16946.118999999999</v>
          </cell>
          <cell r="CI826">
            <v>19572.689999999999</v>
          </cell>
          <cell r="CJ826">
            <v>22656.907999999999</v>
          </cell>
          <cell r="CK826">
            <v>24070.44</v>
          </cell>
          <cell r="CL826">
            <v>21786.738000000001</v>
          </cell>
          <cell r="CM826">
            <v>21822.263999999999</v>
          </cell>
          <cell r="CN826">
            <v>19236.09</v>
          </cell>
          <cell r="CO826">
            <v>15595.138999999999</v>
          </cell>
          <cell r="CP826">
            <v>10503.99</v>
          </cell>
          <cell r="CQ826">
            <v>8103.4620000000004</v>
          </cell>
          <cell r="CR826">
            <v>199892.37600000002</v>
          </cell>
          <cell r="CS826">
            <v>9673.5499999999993</v>
          </cell>
          <cell r="CT826">
            <v>10826.451999999999</v>
          </cell>
          <cell r="CU826">
            <v>16861.333999999999</v>
          </cell>
          <cell r="CV826">
            <v>19474.830000000002</v>
          </cell>
          <cell r="CW826">
            <v>22543.602999999999</v>
          </cell>
          <cell r="CX826">
            <v>23950.080000000002</v>
          </cell>
          <cell r="CY826">
            <v>21677.834999999999</v>
          </cell>
          <cell r="CZ826">
            <v>21713.144</v>
          </cell>
          <cell r="DA826">
            <v>19140</v>
          </cell>
          <cell r="DB826">
            <v>15517.143</v>
          </cell>
          <cell r="DC826">
            <v>10451.459999999999</v>
          </cell>
          <cell r="DD826">
            <v>8062.9449999999997</v>
          </cell>
          <cell r="DE826">
            <v>199277.68699999998</v>
          </cell>
          <cell r="DF826">
            <v>9625.19</v>
          </cell>
          <cell r="DG826">
            <v>11156.995999999999</v>
          </cell>
          <cell r="DH826">
            <v>16777.013999999999</v>
          </cell>
          <cell r="DI826">
            <v>19377.48</v>
          </cell>
          <cell r="DJ826">
            <v>22430.98</v>
          </cell>
          <cell r="DK826">
            <v>23830.32</v>
          </cell>
          <cell r="DL826">
            <v>21569.458999999999</v>
          </cell>
          <cell r="DM826">
            <v>21604.52</v>
          </cell>
          <cell r="DN826">
            <v>19044.240000000002</v>
          </cell>
          <cell r="DO826">
            <v>15439.611999999999</v>
          </cell>
          <cell r="DP826">
            <v>10399.200000000001</v>
          </cell>
          <cell r="DQ826">
            <v>8022.6760000000004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9">
          <cell r="F829">
            <v>10018.983</v>
          </cell>
          <cell r="G829">
            <v>11613.543</v>
          </cell>
          <cell r="H829">
            <v>17463.416000000001</v>
          </cell>
          <cell r="I829">
            <v>20170.29</v>
          </cell>
          <cell r="J829">
            <v>23348.704000000002</v>
          </cell>
          <cell r="K829">
            <v>24805.35</v>
          </cell>
          <cell r="L829">
            <v>22451.998</v>
          </cell>
          <cell r="M829">
            <v>22488.546999999999</v>
          </cell>
          <cell r="N829">
            <v>19823.400000000001</v>
          </cell>
          <cell r="O829">
            <v>16071.33</v>
          </cell>
          <cell r="P829">
            <v>10824.72</v>
          </cell>
          <cell r="Q829">
            <v>8350.9349999999995</v>
          </cell>
          <cell r="R829">
            <v>205995.45199999999</v>
          </cell>
          <cell r="S829">
            <v>9968.9179999999997</v>
          </cell>
          <cell r="T829">
            <v>11157.02</v>
          </cell>
          <cell r="U829">
            <v>17376.089</v>
          </cell>
          <cell r="V829">
            <v>20069.46</v>
          </cell>
          <cell r="W829">
            <v>23231.927</v>
          </cell>
          <cell r="X829">
            <v>24681.360000000001</v>
          </cell>
          <cell r="Y829">
            <v>22339.746999999999</v>
          </cell>
          <cell r="Z829">
            <v>22376.017</v>
          </cell>
          <cell r="AA829">
            <v>19724.25</v>
          </cell>
          <cell r="AB829">
            <v>15990.915999999999</v>
          </cell>
          <cell r="AC829">
            <v>10770.57</v>
          </cell>
          <cell r="AD829">
            <v>8309.1779999999999</v>
          </cell>
          <cell r="AE829">
            <v>204965.48900000003</v>
          </cell>
          <cell r="AF829">
            <v>9919.0390000000007</v>
          </cell>
          <cell r="AG829">
            <v>11101.244000000001</v>
          </cell>
          <cell r="AH829">
            <v>17289.258000000002</v>
          </cell>
          <cell r="AI829">
            <v>19969.11</v>
          </cell>
          <cell r="AJ829">
            <v>23115.739000000001</v>
          </cell>
          <cell r="AK829">
            <v>24557.85</v>
          </cell>
          <cell r="AL829">
            <v>22228.084999999999</v>
          </cell>
          <cell r="AM829">
            <v>22264.231</v>
          </cell>
          <cell r="AN829">
            <v>19625.669999999998</v>
          </cell>
          <cell r="AO829">
            <v>15910.967000000001</v>
          </cell>
          <cell r="AP829">
            <v>10716.72</v>
          </cell>
          <cell r="AQ829">
            <v>8267.5759999999991</v>
          </cell>
          <cell r="AR829">
            <v>203940.58200000005</v>
          </cell>
          <cell r="AS829">
            <v>9869.4699999999993</v>
          </cell>
          <cell r="AT829">
            <v>11045.664000000001</v>
          </cell>
          <cell r="AU829">
            <v>17202.737000000001</v>
          </cell>
          <cell r="AV829">
            <v>19869.27</v>
          </cell>
          <cell r="AW829">
            <v>23000.170999999998</v>
          </cell>
          <cell r="AX829">
            <v>24435.119999999999</v>
          </cell>
          <cell r="AY829">
            <v>22116.857</v>
          </cell>
          <cell r="AZ829">
            <v>22152.848000000002</v>
          </cell>
          <cell r="BA829">
            <v>19527.57</v>
          </cell>
          <cell r="BB829">
            <v>15831.483</v>
          </cell>
          <cell r="BC829">
            <v>10663.17</v>
          </cell>
          <cell r="BD829">
            <v>8226.2219999999998</v>
          </cell>
          <cell r="BE829">
            <v>203313.39799999999</v>
          </cell>
          <cell r="BF829">
            <v>9820.1180000000004</v>
          </cell>
          <cell r="BG829">
            <v>11382.964</v>
          </cell>
          <cell r="BH829">
            <v>17116.742999999999</v>
          </cell>
          <cell r="BI829">
            <v>19769.939999999999</v>
          </cell>
          <cell r="BJ829">
            <v>22885.254000000001</v>
          </cell>
          <cell r="BK829">
            <v>24312.9</v>
          </cell>
          <cell r="BL829">
            <v>22006.311000000002</v>
          </cell>
          <cell r="BM829">
            <v>22042.084999999999</v>
          </cell>
          <cell r="BN829">
            <v>19429.919999999998</v>
          </cell>
          <cell r="BO829">
            <v>15752.308999999999</v>
          </cell>
          <cell r="BP829">
            <v>10609.8</v>
          </cell>
          <cell r="BQ829">
            <v>8185.0540000000001</v>
          </cell>
          <cell r="BR829">
            <v>201906.41899999999</v>
          </cell>
          <cell r="BS829">
            <v>9771.0139999999992</v>
          </cell>
          <cell r="BT829">
            <v>10935.512000000001</v>
          </cell>
          <cell r="BU829">
            <v>17031.244999999999</v>
          </cell>
          <cell r="BV829">
            <v>19671.060000000001</v>
          </cell>
          <cell r="BW829">
            <v>22770.74</v>
          </cell>
          <cell r="BX829">
            <v>24191.37</v>
          </cell>
          <cell r="BY829">
            <v>21896.292000000001</v>
          </cell>
          <cell r="BZ829">
            <v>21931.911</v>
          </cell>
          <cell r="CA829">
            <v>19332.75</v>
          </cell>
          <cell r="CB829">
            <v>15673.569</v>
          </cell>
          <cell r="CC829">
            <v>10556.76</v>
          </cell>
          <cell r="CD829">
            <v>8144.1959999999999</v>
          </cell>
          <cell r="CE829">
            <v>200896.85399999999</v>
          </cell>
          <cell r="CF829">
            <v>9722.1579999999994</v>
          </cell>
          <cell r="CG829">
            <v>10880.856</v>
          </cell>
          <cell r="CH829">
            <v>16946.118999999999</v>
          </cell>
          <cell r="CI829">
            <v>19572.689999999999</v>
          </cell>
          <cell r="CJ829">
            <v>22656.907999999999</v>
          </cell>
          <cell r="CK829">
            <v>24070.44</v>
          </cell>
          <cell r="CL829">
            <v>21786.738000000001</v>
          </cell>
          <cell r="CM829">
            <v>21822.263999999999</v>
          </cell>
          <cell r="CN829">
            <v>19236.09</v>
          </cell>
          <cell r="CO829">
            <v>15595.138999999999</v>
          </cell>
          <cell r="CP829">
            <v>10503.99</v>
          </cell>
          <cell r="CQ829">
            <v>8103.4620000000004</v>
          </cell>
          <cell r="CR829">
            <v>1521.5250000000233</v>
          </cell>
          <cell r="CS829">
            <v>73.655999999995402</v>
          </cell>
          <cell r="CT829">
            <v>82.403999999994994</v>
          </cell>
          <cell r="CU829">
            <v>128.37099999999919</v>
          </cell>
          <cell r="CV829">
            <v>148.26000000000931</v>
          </cell>
          <cell r="CW829">
            <v>171.5850000000064</v>
          </cell>
          <cell r="CX829">
            <v>182.31000000001222</v>
          </cell>
          <cell r="CY829">
            <v>164.91999999999825</v>
          </cell>
          <cell r="CZ829">
            <v>165.32300000000396</v>
          </cell>
          <cell r="DA829">
            <v>145.80000000000291</v>
          </cell>
          <cell r="DB829">
            <v>117.98599999999715</v>
          </cell>
          <cell r="DC829">
            <v>79.52999999999156</v>
          </cell>
          <cell r="DD829">
            <v>61.380000000001019</v>
          </cell>
          <cell r="DE829">
            <v>1475.2559999999357</v>
          </cell>
          <cell r="DF829">
            <v>71.30000000000291</v>
          </cell>
          <cell r="DG829">
            <v>82.591999999996915</v>
          </cell>
          <cell r="DH829">
            <v>124.27899999999499</v>
          </cell>
          <cell r="DI829">
            <v>143.48999999999069</v>
          </cell>
          <cell r="DJ829">
            <v>166.03599999999278</v>
          </cell>
          <cell r="DK829">
            <v>176.42999999999302</v>
          </cell>
          <cell r="DL829">
            <v>159.68099999999686</v>
          </cell>
          <cell r="DM829">
            <v>159.89800000000105</v>
          </cell>
          <cell r="DN829">
            <v>140.94000000000233</v>
          </cell>
          <cell r="DO829">
            <v>114.26600000000326</v>
          </cell>
          <cell r="DP829">
            <v>77.010000000002037</v>
          </cell>
          <cell r="DQ829">
            <v>59.333999999998923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8015.1864000000005</v>
          </cell>
          <cell r="G831">
            <v>9290.8343999999997</v>
          </cell>
          <cell r="H831">
            <v>13970.732800000002</v>
          </cell>
          <cell r="I831">
            <v>16136.232000000002</v>
          </cell>
          <cell r="J831">
            <v>18678.963200000002</v>
          </cell>
          <cell r="K831">
            <v>19844.28</v>
          </cell>
          <cell r="L831">
            <v>17961.598399999999</v>
          </cell>
          <cell r="M831">
            <v>17990.837599999999</v>
          </cell>
          <cell r="N831">
            <v>15858.720000000001</v>
          </cell>
          <cell r="O831">
            <v>12857.064</v>
          </cell>
          <cell r="P831">
            <v>8659.7759999999998</v>
          </cell>
          <cell r="Q831">
            <v>6680.7479999999996</v>
          </cell>
          <cell r="R831">
            <v>168916.27064</v>
          </cell>
          <cell r="S831">
            <v>8174.5127600000005</v>
          </cell>
          <cell r="T831">
            <v>9148.7564000000002</v>
          </cell>
          <cell r="U831">
            <v>14248.392980000001</v>
          </cell>
          <cell r="V831">
            <v>16456.957200000001</v>
          </cell>
          <cell r="W831">
            <v>19050.18014</v>
          </cell>
          <cell r="X831">
            <v>20238.715200000002</v>
          </cell>
          <cell r="Y831">
            <v>18318.592540000001</v>
          </cell>
          <cell r="Z831">
            <v>18348.33394</v>
          </cell>
          <cell r="AA831">
            <v>16173.885000000002</v>
          </cell>
          <cell r="AB831">
            <v>13112.55112</v>
          </cell>
          <cell r="AC831">
            <v>8831.867400000001</v>
          </cell>
          <cell r="AD831">
            <v>6813.5259600000009</v>
          </cell>
          <cell r="AE831">
            <v>172171.01076000003</v>
          </cell>
          <cell r="AF831">
            <v>8331.992760000001</v>
          </cell>
          <cell r="AG831">
            <v>9325.0449600000011</v>
          </cell>
          <cell r="AH831">
            <v>14522.976720000002</v>
          </cell>
          <cell r="AI831">
            <v>16774.0524</v>
          </cell>
          <cell r="AJ831">
            <v>19417.220760000004</v>
          </cell>
          <cell r="AK831">
            <v>20628.594000000001</v>
          </cell>
          <cell r="AL831">
            <v>18671.591400000001</v>
          </cell>
          <cell r="AM831">
            <v>18701.954040000001</v>
          </cell>
          <cell r="AN831">
            <v>16485.5628</v>
          </cell>
          <cell r="AO831">
            <v>13365.212280000002</v>
          </cell>
          <cell r="AP831">
            <v>9002.0447999999997</v>
          </cell>
          <cell r="AQ831">
            <v>6944.7638399999996</v>
          </cell>
          <cell r="AR831">
            <v>177428.30634000004</v>
          </cell>
          <cell r="AS831">
            <v>8586.4388999999992</v>
          </cell>
          <cell r="AT831">
            <v>9609.72768</v>
          </cell>
          <cell r="AU831">
            <v>14966.38119</v>
          </cell>
          <cell r="AV831">
            <v>17286.264900000002</v>
          </cell>
          <cell r="AW831">
            <v>20010.14877</v>
          </cell>
          <cell r="AX831">
            <v>21258.554399999997</v>
          </cell>
          <cell r="AY831">
            <v>19241.665590000001</v>
          </cell>
          <cell r="AZ831">
            <v>19272.977760000002</v>
          </cell>
          <cell r="BA831">
            <v>16988.9859</v>
          </cell>
          <cell r="BB831">
            <v>13773.39021</v>
          </cell>
          <cell r="BC831">
            <v>9276.9578999999994</v>
          </cell>
          <cell r="BD831">
            <v>7156.8131400000002</v>
          </cell>
          <cell r="BE831">
            <v>178915.79024</v>
          </cell>
          <cell r="BF831">
            <v>8641.7038400000001</v>
          </cell>
          <cell r="BG831">
            <v>10017.008320000001</v>
          </cell>
          <cell r="BH831">
            <v>15062.733839999999</v>
          </cell>
          <cell r="BI831">
            <v>17397.547199999997</v>
          </cell>
          <cell r="BJ831">
            <v>20139.023520000002</v>
          </cell>
          <cell r="BK831">
            <v>21395.352000000003</v>
          </cell>
          <cell r="BL831">
            <v>19365.553680000001</v>
          </cell>
          <cell r="BM831">
            <v>19397.034799999998</v>
          </cell>
          <cell r="BN831">
            <v>17098.329599999997</v>
          </cell>
          <cell r="BO831">
            <v>13862.031919999999</v>
          </cell>
          <cell r="BP831">
            <v>9336.6239999999998</v>
          </cell>
          <cell r="BQ831">
            <v>7202.8475200000003</v>
          </cell>
          <cell r="BR831">
            <v>183734.84128999998</v>
          </cell>
          <cell r="BS831">
            <v>8891.6227399999989</v>
          </cell>
          <cell r="BT831">
            <v>9951.3159199999991</v>
          </cell>
          <cell r="BU831">
            <v>15498.432949999999</v>
          </cell>
          <cell r="BV831">
            <v>17900.6646</v>
          </cell>
          <cell r="BW831">
            <v>20721.3734</v>
          </cell>
          <cell r="BX831">
            <v>22014.146699999998</v>
          </cell>
          <cell r="BY831">
            <v>19925.62572</v>
          </cell>
          <cell r="BZ831">
            <v>19958.039009999997</v>
          </cell>
          <cell r="CA831">
            <v>17592.802499999998</v>
          </cell>
          <cell r="CB831">
            <v>14262.947789999998</v>
          </cell>
          <cell r="CC831">
            <v>9606.6515999999992</v>
          </cell>
          <cell r="CD831">
            <v>7411.2183599999989</v>
          </cell>
          <cell r="CE831">
            <v>186834.07421999998</v>
          </cell>
          <cell r="CF831">
            <v>9041.6069399999997</v>
          </cell>
          <cell r="CG831">
            <v>10119.19608</v>
          </cell>
          <cell r="CH831">
            <v>15759.890669999997</v>
          </cell>
          <cell r="CI831">
            <v>18202.601699999999</v>
          </cell>
          <cell r="CJ831">
            <v>21070.924439999999</v>
          </cell>
          <cell r="CK831">
            <v>22385.509199999997</v>
          </cell>
          <cell r="CL831">
            <v>20261.66634</v>
          </cell>
          <cell r="CM831">
            <v>20294.70552</v>
          </cell>
          <cell r="CN831">
            <v>17889.563699999999</v>
          </cell>
          <cell r="CO831">
            <v>14503.479269999998</v>
          </cell>
          <cell r="CP831">
            <v>9768.7106999999996</v>
          </cell>
          <cell r="CQ831">
            <v>7536.2196599999997</v>
          </cell>
          <cell r="CR831">
            <v>1445.4487500000978</v>
          </cell>
          <cell r="CS831">
            <v>69.973200000000361</v>
          </cell>
          <cell r="CT831">
            <v>78.283799999990151</v>
          </cell>
          <cell r="CU831">
            <v>121.95244999999704</v>
          </cell>
          <cell r="CV831">
            <v>140.84700000000885</v>
          </cell>
          <cell r="CW831">
            <v>163.00574999999662</v>
          </cell>
          <cell r="CX831">
            <v>173.19450000001234</v>
          </cell>
          <cell r="CY831">
            <v>156.67399999999907</v>
          </cell>
          <cell r="CZ831">
            <v>157.05685000000813</v>
          </cell>
          <cell r="DA831">
            <v>138.50999999999476</v>
          </cell>
          <cell r="DB831">
            <v>112.08669999999984</v>
          </cell>
          <cell r="DC831">
            <v>75.553499999994528</v>
          </cell>
          <cell r="DD831">
            <v>58.311000000001513</v>
          </cell>
          <cell r="DE831">
            <v>1430.9983200000133</v>
          </cell>
          <cell r="DF831">
            <v>69.161000000000058</v>
          </cell>
          <cell r="DG831">
            <v>80.114239999995334</v>
          </cell>
          <cell r="DH831">
            <v>120.55062999999063</v>
          </cell>
          <cell r="DI831">
            <v>139.18529999998282</v>
          </cell>
          <cell r="DJ831">
            <v>161.05491999999504</v>
          </cell>
          <cell r="DK831">
            <v>171.13709999999264</v>
          </cell>
          <cell r="DL831">
            <v>154.89056999998866</v>
          </cell>
          <cell r="DM831">
            <v>155.10106000000087</v>
          </cell>
          <cell r="DN831">
            <v>136.71180000000459</v>
          </cell>
          <cell r="DO831">
            <v>110.83802000000287</v>
          </cell>
          <cell r="DP831">
            <v>74.699700000004668</v>
          </cell>
          <cell r="DQ831">
            <v>57.553980000000593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12.450222100000019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26.269518699999935</v>
          </cell>
          <cell r="S841">
            <v>0</v>
          </cell>
          <cell r="T841">
            <v>0</v>
          </cell>
          <cell r="U841">
            <v>1.6195999999999913</v>
          </cell>
          <cell r="V841">
            <v>22.843744699999888</v>
          </cell>
          <cell r="W841">
            <v>1.8061739999999986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60.497002800000701</v>
          </cell>
          <cell r="AF841">
            <v>0</v>
          </cell>
          <cell r="AG841">
            <v>0</v>
          </cell>
          <cell r="AH841">
            <v>7.1612049999999954</v>
          </cell>
          <cell r="AI841">
            <v>49.436517800000274</v>
          </cell>
          <cell r="AJ841">
            <v>1.9595100000000016</v>
          </cell>
          <cell r="AK841">
            <v>1.93977000000001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3.6301070000000095</v>
          </cell>
          <cell r="AS841">
            <v>0</v>
          </cell>
          <cell r="AT841">
            <v>0</v>
          </cell>
          <cell r="AU841">
            <v>1.5958870000000012</v>
          </cell>
          <cell r="AV841">
            <v>0</v>
          </cell>
          <cell r="AW841">
            <v>0</v>
          </cell>
          <cell r="AX841">
            <v>2.0342200000000048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5.2804414999999985</v>
          </cell>
          <cell r="BF841">
            <v>0</v>
          </cell>
          <cell r="BG841">
            <v>0</v>
          </cell>
          <cell r="BH841">
            <v>0</v>
          </cell>
          <cell r="BI841">
            <v>5.2804414999999985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3.5255409999999898</v>
          </cell>
          <cell r="BS841">
            <v>0</v>
          </cell>
          <cell r="BT841">
            <v>0</v>
          </cell>
          <cell r="BU841">
            <v>0</v>
          </cell>
          <cell r="BV841">
            <v>3.5255409999999898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8.181702400000006</v>
          </cell>
          <cell r="CF841">
            <v>0</v>
          </cell>
          <cell r="CG841">
            <v>1.2899320000000003</v>
          </cell>
          <cell r="CH841">
            <v>0</v>
          </cell>
          <cell r="CI841">
            <v>5.2968759999999975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1.5948944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1.163400000000081E-2</v>
          </cell>
          <cell r="DF841">
            <v>0</v>
          </cell>
          <cell r="DG841">
            <v>0</v>
          </cell>
          <cell r="DH841">
            <v>1.163400000000081E-2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1.2844452544413798E-3</v>
          </cell>
          <cell r="G842">
            <v>-7.5293366050033228E-4</v>
          </cell>
          <cell r="H842">
            <v>-1.8526205632838355E-3</v>
          </cell>
          <cell r="I842">
            <v>1.3428994839514985E-3</v>
          </cell>
          <cell r="J842">
            <v>-1.9044954977189832E-3</v>
          </cell>
          <cell r="K842">
            <v>-6.26627803786306E-4</v>
          </cell>
          <cell r="L842">
            <v>-4.9313069078223748E-2</v>
          </cell>
          <cell r="M842">
            <v>-4.2958050437711393E-3</v>
          </cell>
          <cell r="N842">
            <v>3.8203729853343305E-3</v>
          </cell>
          <cell r="O842">
            <v>-7.7306516864297237E-3</v>
          </cell>
          <cell r="P842">
            <v>2.6505852959992637E-3</v>
          </cell>
          <cell r="Q842">
            <v>1.5976939220859521E-2</v>
          </cell>
          <cell r="R842">
            <v>3.956232043261565E-3</v>
          </cell>
          <cell r="S842">
            <v>1.0000382482100889E-2</v>
          </cell>
          <cell r="T842">
            <v>8.7150354483611636E-3</v>
          </cell>
          <cell r="U842">
            <v>1.7404532088960423E-4</v>
          </cell>
          <cell r="V842">
            <v>4.7591952977192875E-3</v>
          </cell>
          <cell r="W842">
            <v>2.7164420843064363E-3</v>
          </cell>
          <cell r="X842">
            <v>-9.1309737594613694E-4</v>
          </cell>
          <cell r="Y842">
            <v>-6.2397171546912489E-2</v>
          </cell>
          <cell r="Z842">
            <v>-0.13205704537401175</v>
          </cell>
          <cell r="AA842">
            <v>-1.1497855908373822E-2</v>
          </cell>
          <cell r="AB842">
            <v>-7.7739045984124289E-3</v>
          </cell>
          <cell r="AC842">
            <v>7.6944255195137146E-3</v>
          </cell>
          <cell r="AD842">
            <v>1.8112389452795696E-3</v>
          </cell>
          <cell r="AE842">
            <v>-3.821800824006516E-3</v>
          </cell>
          <cell r="AF842">
            <v>8.106645158697745E-3</v>
          </cell>
          <cell r="AG842">
            <v>-1.4745593977828264E-2</v>
          </cell>
          <cell r="AH842">
            <v>-1.271296396150845E-2</v>
          </cell>
          <cell r="AI842">
            <v>-6.3393250368513065E-3</v>
          </cell>
          <cell r="AJ842">
            <v>-1.5584963390327999E-2</v>
          </cell>
          <cell r="AK842">
            <v>-1.8906059679689946E-2</v>
          </cell>
          <cell r="AL842">
            <v>-7.0382881102418082E-2</v>
          </cell>
          <cell r="AM842">
            <v>-4.2058825438317626E-2</v>
          </cell>
          <cell r="AN842">
            <v>-2.2775043193124844E-2</v>
          </cell>
          <cell r="AO842">
            <v>-2.2341606522800816E-2</v>
          </cell>
          <cell r="AP842">
            <v>2.0939597161699908E-3</v>
          </cell>
          <cell r="AQ842">
            <v>2.6699386269605441E-2</v>
          </cell>
          <cell r="AR842">
            <v>-1.2350476557912771E-2</v>
          </cell>
          <cell r="AS842">
            <v>-8.308165825603453E-4</v>
          </cell>
          <cell r="AT842">
            <v>-1.8270213414162129E-2</v>
          </cell>
          <cell r="AU842">
            <v>-2.235619922367249E-2</v>
          </cell>
          <cell r="AV842">
            <v>-3.7265810446385217E-3</v>
          </cell>
          <cell r="AW842">
            <v>1.2521967208794393E-2</v>
          </cell>
          <cell r="AX842">
            <v>-2.0254028383913436E-2</v>
          </cell>
          <cell r="AY842">
            <v>-8.0922678723965191E-2</v>
          </cell>
          <cell r="AZ842">
            <v>-5.3150932236427195E-2</v>
          </cell>
          <cell r="BA842">
            <v>-4.5980224893565236E-2</v>
          </cell>
          <cell r="BB842">
            <v>-1.5157719619363519E-2</v>
          </cell>
          <cell r="BC842">
            <v>-1.0216009582329377E-2</v>
          </cell>
          <cell r="BD842">
            <v>3.0370873434776513E-2</v>
          </cell>
          <cell r="BE842">
            <v>-2.8424666230968398E-3</v>
          </cell>
          <cell r="BF842">
            <v>-4.0986334228101384E-3</v>
          </cell>
          <cell r="BG842">
            <v>-4.4464152954866165E-3</v>
          </cell>
          <cell r="BH842">
            <v>-1.6575228242317053E-2</v>
          </cell>
          <cell r="BI842">
            <v>-2.8424666230968398E-3</v>
          </cell>
          <cell r="BJ842">
            <v>-9.7042443165200609E-3</v>
          </cell>
          <cell r="BK842">
            <v>-3.7419137795041024E-2</v>
          </cell>
          <cell r="BL842">
            <v>-8.1364557055287889E-2</v>
          </cell>
          <cell r="BM842">
            <v>-6.6287336759714321E-2</v>
          </cell>
          <cell r="BN842">
            <v>-1.3545597246775287E-2</v>
          </cell>
          <cell r="BO842">
            <v>-1.3251715350232729E-2</v>
          </cell>
          <cell r="BP842">
            <v>-9.2328265558911937E-3</v>
          </cell>
          <cell r="BQ842">
            <v>1.8708539997430051E-2</v>
          </cell>
          <cell r="BR842">
            <v>-8.3998179044861843E-3</v>
          </cell>
          <cell r="BS842">
            <v>1.2295781430822217E-3</v>
          </cell>
          <cell r="BT842">
            <v>-1.714318514673252E-2</v>
          </cell>
          <cell r="BU842">
            <v>-2.2963217280942416E-2</v>
          </cell>
          <cell r="BV842">
            <v>-8.3998179044861843E-3</v>
          </cell>
          <cell r="BW842">
            <v>-1.5018473848279257E-2</v>
          </cell>
          <cell r="BX842">
            <v>-2.4035191754819607E-2</v>
          </cell>
          <cell r="BY842">
            <v>9.6945796792418548E-2</v>
          </cell>
          <cell r="BZ842">
            <v>-5.1854196831413901E-2</v>
          </cell>
          <cell r="CA842">
            <v>-3.3756305353531246E-2</v>
          </cell>
          <cell r="CB842">
            <v>-2.4620947382945957E-2</v>
          </cell>
          <cell r="CC842">
            <v>-7.4143165183357951E-3</v>
          </cell>
          <cell r="CD842">
            <v>9.4213432410192866E-3</v>
          </cell>
          <cell r="CE842">
            <v>1.4627448116627306E-2</v>
          </cell>
          <cell r="CF842">
            <v>1.0233078360240455E-2</v>
          </cell>
          <cell r="CG842">
            <v>-1.1616621753073986E-2</v>
          </cell>
          <cell r="CH842">
            <v>-1.9382874667364547E-2</v>
          </cell>
          <cell r="CI842">
            <v>-1.693403610645916E-2</v>
          </cell>
          <cell r="CJ842">
            <v>-1.6534276577480966E-2</v>
          </cell>
          <cell r="CK842">
            <v>-5.0065945361755126E-2</v>
          </cell>
          <cell r="CL842">
            <v>-8.5793018862105441E-2</v>
          </cell>
          <cell r="CM842">
            <v>-4.5406694014047844E-2</v>
          </cell>
          <cell r="CN842">
            <v>-3.1801706652110795E-2</v>
          </cell>
          <cell r="CO842">
            <v>-2.7612163216083729E-2</v>
          </cell>
          <cell r="CP842">
            <v>-4.4788793700760721E-3</v>
          </cell>
          <cell r="CQ842">
            <v>2.9800192300626804E-2</v>
          </cell>
          <cell r="CR842">
            <v>-1.5175779046217031E-4</v>
          </cell>
          <cell r="CS842">
            <v>2.759118977344599E-4</v>
          </cell>
          <cell r="CT842">
            <v>5.6712218565735384E-6</v>
          </cell>
          <cell r="CU842">
            <v>1.0125835116170379E-4</v>
          </cell>
          <cell r="CV842">
            <v>-1.3933905383112233E-4</v>
          </cell>
          <cell r="CW842">
            <v>-1.3245221619939684E-5</v>
          </cell>
          <cell r="CX842">
            <v>-4.1640363803807645E-4</v>
          </cell>
          <cell r="CY842">
            <v>-4.9641902575814356E-4</v>
          </cell>
          <cell r="CZ842">
            <v>-1.0682776999644261E-3</v>
          </cell>
          <cell r="DA842">
            <v>-3.6706589764179398E-4</v>
          </cell>
          <cell r="DB842">
            <v>-1.1063190676097179E-4</v>
          </cell>
          <cell r="DC842">
            <v>1.7683879783447765E-4</v>
          </cell>
          <cell r="DD842">
            <v>2.3060868942081925E-4</v>
          </cell>
          <cell r="DE842">
            <v>2.6226029318365818E-4</v>
          </cell>
          <cell r="DF842">
            <v>2.6014023817566567E-4</v>
          </cell>
          <cell r="DG842">
            <v>3.3232244223313501E-4</v>
          </cell>
          <cell r="DH842">
            <v>2.6226029318721089E-4</v>
          </cell>
          <cell r="DI842">
            <v>2.5351446261367983E-4</v>
          </cell>
          <cell r="DJ842">
            <v>9.7208285763628055E-4</v>
          </cell>
          <cell r="DK842">
            <v>-3.3498764083716992E-4</v>
          </cell>
          <cell r="DL842">
            <v>-5.5366209325313775E-4</v>
          </cell>
          <cell r="DM842">
            <v>-8.2060798597183293E-4</v>
          </cell>
          <cell r="DN842">
            <v>-7.4425514090137312E-4</v>
          </cell>
          <cell r="DO842">
            <v>-6.9948677747788679E-6</v>
          </cell>
          <cell r="DP842">
            <v>3.1704484585048931E-4</v>
          </cell>
          <cell r="DQ842">
            <v>2.3045312613589886E-4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174.39942218209444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431.33880428148041</v>
          </cell>
          <cell r="S843">
            <v>0</v>
          </cell>
          <cell r="T843">
            <v>0</v>
          </cell>
          <cell r="U843">
            <v>29.05895301140481</v>
          </cell>
          <cell r="V843">
            <v>366.982901300511</v>
          </cell>
          <cell r="W843">
            <v>35.296949969564821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1012.8169860785929</v>
          </cell>
          <cell r="AF843">
            <v>0</v>
          </cell>
          <cell r="AG843">
            <v>0</v>
          </cell>
          <cell r="AH843">
            <v>135.60542217939474</v>
          </cell>
          <cell r="AI843">
            <v>814.02306453588244</v>
          </cell>
          <cell r="AJ843">
            <v>37.331078810960662</v>
          </cell>
          <cell r="AK843">
            <v>25.857420552368239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65.977169313813647</v>
          </cell>
          <cell r="AS843">
            <v>0</v>
          </cell>
          <cell r="AT843">
            <v>0</v>
          </cell>
          <cell r="AU843">
            <v>32.395327192834259</v>
          </cell>
          <cell r="AV843">
            <v>0</v>
          </cell>
          <cell r="AW843">
            <v>0</v>
          </cell>
          <cell r="AX843">
            <v>33.581842120979672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116.80683093633132</v>
          </cell>
          <cell r="BF843">
            <v>0</v>
          </cell>
          <cell r="BG843">
            <v>0</v>
          </cell>
          <cell r="BH843">
            <v>0</v>
          </cell>
          <cell r="BI843">
            <v>116.80683093633132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78.395899386672227</v>
          </cell>
          <cell r="BS843">
            <v>0</v>
          </cell>
          <cell r="BT843">
            <v>0</v>
          </cell>
          <cell r="BU843">
            <v>0</v>
          </cell>
          <cell r="BV843">
            <v>78.395899386672227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196.05709058036155</v>
          </cell>
          <cell r="CF843">
            <v>0</v>
          </cell>
          <cell r="CG843">
            <v>39.213732171386539</v>
          </cell>
          <cell r="CH843">
            <v>0</v>
          </cell>
          <cell r="CI843">
            <v>117.70207328216111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39.141285126813685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0.34757795911195899</v>
          </cell>
          <cell r="DF843">
            <v>0</v>
          </cell>
          <cell r="DG843">
            <v>0</v>
          </cell>
          <cell r="DH843">
            <v>0.34757795911195899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-8.0258816825846679E-3</v>
          </cell>
          <cell r="G846">
            <v>-4.4032697574856172E-3</v>
          </cell>
          <cell r="H846">
            <v>-6.3592742486413556E-3</v>
          </cell>
          <cell r="I846">
            <v>-7.6467432322324669E-3</v>
          </cell>
          <cell r="J846">
            <v>-8.2416506925007127E-3</v>
          </cell>
          <cell r="K846">
            <v>-3.945858734422103E-3</v>
          </cell>
          <cell r="L846">
            <v>-1.3575029657054927E-2</v>
          </cell>
          <cell r="M846">
            <v>-9.7042617159175393E-3</v>
          </cell>
          <cell r="N846">
            <v>-2.0970578161545461E-3</v>
          </cell>
          <cell r="O846">
            <v>-1.3255536274421331E-3</v>
          </cell>
          <cell r="P846">
            <v>-3.5258594798577292E-3</v>
          </cell>
          <cell r="Q846">
            <v>-5.7073768693527427E-3</v>
          </cell>
          <cell r="R846">
            <v>-1.1443702563584068E-2</v>
          </cell>
          <cell r="S846">
            <v>-1.028586489248795E-2</v>
          </cell>
          <cell r="T846">
            <v>-1.4007412611015013E-2</v>
          </cell>
          <cell r="U846">
            <v>-1.3037376633132425E-2</v>
          </cell>
          <cell r="V846">
            <v>-7.8653202028178271E-3</v>
          </cell>
          <cell r="W846">
            <v>-1.082301987841916E-2</v>
          </cell>
          <cell r="X846">
            <v>-5.4993952631789966E-3</v>
          </cell>
          <cell r="Y846">
            <v>-4.4396695354755877E-3</v>
          </cell>
          <cell r="Z846">
            <v>-5.9436619660363732E-2</v>
          </cell>
          <cell r="AA846">
            <v>2.6086489520302791E-3</v>
          </cell>
          <cell r="AB846">
            <v>-2.6537892000284558E-3</v>
          </cell>
          <cell r="AC846">
            <v>-4.7162867203489611E-3</v>
          </cell>
          <cell r="AD846">
            <v>-2.9462421763462032E-3</v>
          </cell>
          <cell r="AE846">
            <v>-1.0310363776530274E-2</v>
          </cell>
          <cell r="AF846">
            <v>-1.0221871963192797E-2</v>
          </cell>
          <cell r="AG846">
            <v>-7.2343862739430165E-3</v>
          </cell>
          <cell r="AH846">
            <v>-1.5588483011296006E-2</v>
          </cell>
          <cell r="AI846">
            <v>-1.1215896543227188E-2</v>
          </cell>
          <cell r="AJ846">
            <v>-1.0181902537055976E-2</v>
          </cell>
          <cell r="AK846">
            <v>0</v>
          </cell>
          <cell r="AL846">
            <v>-3.8460538567370861E-3</v>
          </cell>
          <cell r="AM846">
            <v>-1.068667511629684E-2</v>
          </cell>
          <cell r="AN846">
            <v>5.4244983489759591E-3</v>
          </cell>
          <cell r="AO846">
            <v>-2.8182849442721647E-3</v>
          </cell>
          <cell r="AP846">
            <v>-3.0198622823043308E-3</v>
          </cell>
          <cell r="AQ846">
            <v>-2.3356172054462832E-3</v>
          </cell>
          <cell r="AR846">
            <v>-1.0942574944999173E-2</v>
          </cell>
          <cell r="AS846">
            <v>-8.2448945696675935E-3</v>
          </cell>
          <cell r="AT846">
            <v>-1.1188966118638177E-3</v>
          </cell>
          <cell r="AU846">
            <v>-9.8381150916679871E-3</v>
          </cell>
          <cell r="AV846">
            <v>-1.3505372478512356E-2</v>
          </cell>
          <cell r="AW846">
            <v>-1.0255930767375077E-2</v>
          </cell>
          <cell r="AX846">
            <v>-7.7556473309670082E-3</v>
          </cell>
          <cell r="AY846">
            <v>-7.6507682815574185E-3</v>
          </cell>
          <cell r="AZ846">
            <v>-1.7624714192866264E-2</v>
          </cell>
          <cell r="BA846">
            <v>4.1868752408014132E-3</v>
          </cell>
          <cell r="BB846">
            <v>-3.2037408610676721E-3</v>
          </cell>
          <cell r="BC846">
            <v>-3.6017770812009076E-3</v>
          </cell>
          <cell r="BD846">
            <v>-4.0826329411061124E-3</v>
          </cell>
          <cell r="BE846">
            <v>-6.977836672571236E-3</v>
          </cell>
          <cell r="BF846">
            <v>-9.1991233640484893E-3</v>
          </cell>
          <cell r="BG846">
            <v>-3.2008318885665688E-3</v>
          </cell>
          <cell r="BH846">
            <v>-1.2812624541041373E-2</v>
          </cell>
          <cell r="BI846">
            <v>-1.4153237019385756E-2</v>
          </cell>
          <cell r="BJ846">
            <v>-7.6275967587200455E-3</v>
          </cell>
          <cell r="BK846">
            <v>-4.3296114844473266E-3</v>
          </cell>
          <cell r="BL846">
            <v>-4.8961672139178347E-3</v>
          </cell>
          <cell r="BM846">
            <v>-2.562249781611925E-2</v>
          </cell>
          <cell r="BN846">
            <v>1.1387724591109816E-3</v>
          </cell>
          <cell r="BO846">
            <v>-5.1180868301159421E-3</v>
          </cell>
          <cell r="BP846">
            <v>-6.2750292797986162E-3</v>
          </cell>
          <cell r="BQ846">
            <v>-5.8916768660424168E-3</v>
          </cell>
          <cell r="BR846">
            <v>-6.1196332144124455E-3</v>
          </cell>
          <cell r="BS846">
            <v>-4.4637820269457507E-3</v>
          </cell>
          <cell r="BT846">
            <v>-5.1347151672302971E-3</v>
          </cell>
          <cell r="BU846">
            <v>-1.3624422862221763E-2</v>
          </cell>
          <cell r="BV846">
            <v>-5.2636932706136008E-3</v>
          </cell>
          <cell r="BW846">
            <v>-7.6343542642618445E-3</v>
          </cell>
          <cell r="BX846">
            <v>-3.1603697460695912E-3</v>
          </cell>
          <cell r="BY846">
            <v>0.27589661951586919</v>
          </cell>
          <cell r="BZ846">
            <v>-3.756060467642186E-2</v>
          </cell>
          <cell r="CA846">
            <v>4.0094806308204056E-3</v>
          </cell>
          <cell r="CB846">
            <v>-2.4268230203432495E-3</v>
          </cell>
          <cell r="CC846">
            <v>-5.1646149111164164E-3</v>
          </cell>
          <cell r="CD846">
            <v>-1.5904578739949216E-3</v>
          </cell>
          <cell r="CE846">
            <v>-6.1711295870061633E-3</v>
          </cell>
          <cell r="CF846">
            <v>-7.7688554657839859E-3</v>
          </cell>
          <cell r="CG846">
            <v>-8.0980395234888647E-3</v>
          </cell>
          <cell r="CH846">
            <v>-1.1765925182196213E-2</v>
          </cell>
          <cell r="CI846">
            <v>-6.8083550089923506E-3</v>
          </cell>
          <cell r="CJ846">
            <v>-8.6155878668208175E-3</v>
          </cell>
          <cell r="CK846">
            <v>-6.3353035721291917E-4</v>
          </cell>
          <cell r="CL846">
            <v>9.5199826622447858E-2</v>
          </cell>
          <cell r="CM846">
            <v>-4.0172575448799819E-2</v>
          </cell>
          <cell r="CN846">
            <v>3.7336444370481559E-3</v>
          </cell>
          <cell r="CO846">
            <v>-4.2204764292392838E-3</v>
          </cell>
          <cell r="CP846">
            <v>-7.3902658719475767E-3</v>
          </cell>
          <cell r="CQ846">
            <v>5.5386536077364212E-3</v>
          </cell>
          <cell r="CR846">
            <v>-1.4146635541578689E-4</v>
          </cell>
          <cell r="CS846">
            <v>-4.1353797577414753E-5</v>
          </cell>
          <cell r="CT846">
            <v>-1.0363485647246762E-4</v>
          </cell>
          <cell r="CU846">
            <v>-3.3541587406205053E-4</v>
          </cell>
          <cell r="CV846">
            <v>-1.2890102848217566E-4</v>
          </cell>
          <cell r="CW846">
            <v>-2.1172902081190159E-4</v>
          </cell>
          <cell r="CX846">
            <v>-1.8664876965601707E-4</v>
          </cell>
          <cell r="CY846">
            <v>-2.0767767414042737E-4</v>
          </cell>
          <cell r="CZ846">
            <v>-1.9346096902950194E-4</v>
          </cell>
          <cell r="DA846">
            <v>2.9706760351189132E-5</v>
          </cell>
          <cell r="DB846">
            <v>-1.2576623580429214E-4</v>
          </cell>
          <cell r="DC846">
            <v>-3.119547135099765E-5</v>
          </cell>
          <cell r="DD846">
            <v>8.3236015235854666E-5</v>
          </cell>
          <cell r="DE846">
            <v>-6.4983648254468562E-5</v>
          </cell>
          <cell r="DF846">
            <v>2.346058204949486E-5</v>
          </cell>
          <cell r="DG846">
            <v>-2.100902554857953E-4</v>
          </cell>
          <cell r="DH846">
            <v>-3.6006470460847595E-4</v>
          </cell>
          <cell r="DI846">
            <v>-3.5378408144026707E-4</v>
          </cell>
          <cell r="DJ846">
            <v>-4.9147574316066311E-4</v>
          </cell>
          <cell r="DK846">
            <v>-1.4050857714664744E-4</v>
          </cell>
          <cell r="DL846">
            <v>6.3712737770060812E-6</v>
          </cell>
          <cell r="DM846">
            <v>6.6918345879685148E-5</v>
          </cell>
          <cell r="DN846">
            <v>-1.3950402809825846E-5</v>
          </cell>
          <cell r="DO846">
            <v>-2.5721806367329236E-4</v>
          </cell>
          <cell r="DP846">
            <v>-6.8420070263641719E-5</v>
          </cell>
          <cell r="DQ846">
            <v>1.0918455216568645E-4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-3.6145385026856047E-2</v>
          </cell>
          <cell r="R847">
            <v>-4.5341477783290429</v>
          </cell>
          <cell r="S847">
            <v>-0.3998923093246276</v>
          </cell>
          <cell r="T847">
            <v>-1.408422309851403</v>
          </cell>
          <cell r="U847">
            <v>0</v>
          </cell>
          <cell r="V847">
            <v>-0.14194981782974025</v>
          </cell>
          <cell r="W847">
            <v>-2.5838833413232578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-2.1706603734915006</v>
          </cell>
          <cell r="AF847">
            <v>0</v>
          </cell>
          <cell r="AG847">
            <v>0</v>
          </cell>
          <cell r="AH847">
            <v>0</v>
          </cell>
          <cell r="AI847">
            <v>-0.29336342740461419</v>
          </cell>
          <cell r="AJ847">
            <v>-1.8772969460869433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-1.7102464433440332</v>
          </cell>
          <cell r="AS847">
            <v>0</v>
          </cell>
          <cell r="AT847">
            <v>0</v>
          </cell>
          <cell r="AU847">
            <v>0</v>
          </cell>
          <cell r="AV847">
            <v>-0.44603477900042776</v>
          </cell>
          <cell r="AW847">
            <v>-1.264211664343577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-6.3579632661412688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-6.4348705443053404</v>
          </cell>
          <cell r="BK847">
            <v>0</v>
          </cell>
          <cell r="BL847">
            <v>0</v>
          </cell>
          <cell r="BM847">
            <v>0</v>
          </cell>
          <cell r="BN847">
            <v>7.6907278164071613E-2</v>
          </cell>
          <cell r="BO847">
            <v>0</v>
          </cell>
          <cell r="BP847">
            <v>0</v>
          </cell>
          <cell r="BQ847">
            <v>0</v>
          </cell>
          <cell r="BR847">
            <v>-75.581835962599143</v>
          </cell>
          <cell r="BS847">
            <v>-9.8711016823217506</v>
          </cell>
          <cell r="BT847">
            <v>0</v>
          </cell>
          <cell r="BU847">
            <v>-2.7830648404851672</v>
          </cell>
          <cell r="BV847">
            <v>-5.7440761924535764</v>
          </cell>
          <cell r="BW847">
            <v>-54.1036973664377</v>
          </cell>
          <cell r="BX847">
            <v>-1.2773440210380613</v>
          </cell>
          <cell r="BY847">
            <v>0</v>
          </cell>
          <cell r="BZ847">
            <v>0</v>
          </cell>
          <cell r="CA847">
            <v>0.25744791332340355</v>
          </cell>
          <cell r="CB847">
            <v>0</v>
          </cell>
          <cell r="CC847">
            <v>-1.5349758174863837E-2</v>
          </cell>
          <cell r="CD847">
            <v>-2.0446500150137581</v>
          </cell>
          <cell r="CE847">
            <v>-83.152072198950918</v>
          </cell>
          <cell r="CF847">
            <v>-16.377166261445382</v>
          </cell>
          <cell r="CG847">
            <v>0</v>
          </cell>
          <cell r="CH847">
            <v>-3.0927605314018365</v>
          </cell>
          <cell r="CI847">
            <v>-8.9556874593490647</v>
          </cell>
          <cell r="CJ847">
            <v>-63.559414594812552</v>
          </cell>
          <cell r="CK847">
            <v>-0.44695836686605617</v>
          </cell>
          <cell r="CL847">
            <v>0</v>
          </cell>
          <cell r="CM847">
            <v>0</v>
          </cell>
          <cell r="CN847">
            <v>0.27914335012110314</v>
          </cell>
          <cell r="CO847">
            <v>0</v>
          </cell>
          <cell r="CP847">
            <v>-1.7256391272326255E-2</v>
          </cell>
          <cell r="CQ847">
            <v>9.0180280560889514</v>
          </cell>
          <cell r="CR847">
            <v>-1.323365657881368</v>
          </cell>
          <cell r="CS847">
            <v>-8.7061365375120658E-2</v>
          </cell>
          <cell r="CT847">
            <v>0</v>
          </cell>
          <cell r="CU847">
            <v>0</v>
          </cell>
          <cell r="CV847">
            <v>-1.1004555211229672E-2</v>
          </cell>
          <cell r="CW847">
            <v>-1.2494344083388569</v>
          </cell>
          <cell r="CX847">
            <v>-5.6006223838494407E-2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8.0140894864598522E-2</v>
          </cell>
          <cell r="DE847">
            <v>-0.18667902341985609</v>
          </cell>
          <cell r="DF847">
            <v>3.8692084475769661E-2</v>
          </cell>
          <cell r="DG847">
            <v>0</v>
          </cell>
          <cell r="DH847">
            <v>0</v>
          </cell>
          <cell r="DI847">
            <v>-8.3898437323455255E-3</v>
          </cell>
          <cell r="DJ847">
            <v>-0.28472291886555467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6.7741654707788257E-2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174.39942218209444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-3.6145385026856047E-2</v>
          </cell>
          <cell r="R848">
            <v>426.80465650315091</v>
          </cell>
          <cell r="S848">
            <v>-0.3998923093246276</v>
          </cell>
          <cell r="T848">
            <v>-1.408422309851403</v>
          </cell>
          <cell r="U848">
            <v>29.05895301140481</v>
          </cell>
          <cell r="V848">
            <v>366.8409514826817</v>
          </cell>
          <cell r="W848">
            <v>32.71306662824145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1010.6463257051</v>
          </cell>
          <cell r="AF848">
            <v>0</v>
          </cell>
          <cell r="AG848">
            <v>0</v>
          </cell>
          <cell r="AH848">
            <v>135.60542217939474</v>
          </cell>
          <cell r="AI848">
            <v>813.72970110847382</v>
          </cell>
          <cell r="AJ848">
            <v>35.45378186487369</v>
          </cell>
          <cell r="AK848">
            <v>25.857420552368239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64.266922870469898</v>
          </cell>
          <cell r="AS848">
            <v>0</v>
          </cell>
          <cell r="AT848">
            <v>0</v>
          </cell>
          <cell r="AU848">
            <v>32.395327192834259</v>
          </cell>
          <cell r="AV848">
            <v>-0.44603477900042776</v>
          </cell>
          <cell r="AW848">
            <v>-1.264211664343577</v>
          </cell>
          <cell r="AX848">
            <v>33.581842120979672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110.44886767019034</v>
          </cell>
          <cell r="BF848">
            <v>0</v>
          </cell>
          <cell r="BG848">
            <v>0</v>
          </cell>
          <cell r="BH848">
            <v>0</v>
          </cell>
          <cell r="BI848">
            <v>116.80683093633132</v>
          </cell>
          <cell r="BJ848">
            <v>-6.4348705443053404</v>
          </cell>
          <cell r="BK848">
            <v>0</v>
          </cell>
          <cell r="BL848">
            <v>0</v>
          </cell>
          <cell r="BM848">
            <v>0</v>
          </cell>
          <cell r="BN848">
            <v>7.6907278164071613E-2</v>
          </cell>
          <cell r="BO848">
            <v>0</v>
          </cell>
          <cell r="BP848">
            <v>0</v>
          </cell>
          <cell r="BQ848">
            <v>0</v>
          </cell>
          <cell r="BR848">
            <v>2.8140634240699001</v>
          </cell>
          <cell r="BS848">
            <v>-9.8711016823217506</v>
          </cell>
          <cell r="BT848">
            <v>0</v>
          </cell>
          <cell r="BU848">
            <v>-2.7830648404851672</v>
          </cell>
          <cell r="BV848">
            <v>72.651823194217286</v>
          </cell>
          <cell r="BW848">
            <v>-54.1036973664377</v>
          </cell>
          <cell r="BX848">
            <v>-1.2773440210380613</v>
          </cell>
          <cell r="BY848">
            <v>0</v>
          </cell>
          <cell r="BZ848">
            <v>0</v>
          </cell>
          <cell r="CA848">
            <v>0.25744791332340355</v>
          </cell>
          <cell r="CB848">
            <v>0</v>
          </cell>
          <cell r="CC848">
            <v>-1.5349758174863837E-2</v>
          </cell>
          <cell r="CD848">
            <v>-2.0446500150137581</v>
          </cell>
          <cell r="CE848">
            <v>112.90501838139608</v>
          </cell>
          <cell r="CF848">
            <v>-16.377166261445382</v>
          </cell>
          <cell r="CG848">
            <v>39.213732171386539</v>
          </cell>
          <cell r="CH848">
            <v>-3.0927605314018365</v>
          </cell>
          <cell r="CI848">
            <v>108.74638582281113</v>
          </cell>
          <cell r="CJ848">
            <v>-63.559414594812552</v>
          </cell>
          <cell r="CK848">
            <v>-0.44695836686605617</v>
          </cell>
          <cell r="CL848">
            <v>0</v>
          </cell>
          <cell r="CM848">
            <v>0</v>
          </cell>
          <cell r="CN848">
            <v>0.27914335012110314</v>
          </cell>
          <cell r="CO848">
            <v>39.141285126813685</v>
          </cell>
          <cell r="CP848">
            <v>-1.7256391272326255E-2</v>
          </cell>
          <cell r="CQ848">
            <v>9.0180280560889514</v>
          </cell>
          <cell r="CR848">
            <v>-1.323365657881368</v>
          </cell>
          <cell r="CS848">
            <v>-8.7061365375120658E-2</v>
          </cell>
          <cell r="CT848">
            <v>0</v>
          </cell>
          <cell r="CU848">
            <v>0</v>
          </cell>
          <cell r="CV848">
            <v>-1.1004555211229672E-2</v>
          </cell>
          <cell r="CW848">
            <v>-1.2494344083388569</v>
          </cell>
          <cell r="CX848">
            <v>-5.6006223838494407E-2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8.0140894864598522E-2</v>
          </cell>
          <cell r="DE848">
            <v>0.16089893569005653</v>
          </cell>
          <cell r="DF848">
            <v>3.8692084475769661E-2</v>
          </cell>
          <cell r="DG848">
            <v>0</v>
          </cell>
          <cell r="DH848">
            <v>0.34757795911195899</v>
          </cell>
          <cell r="DI848">
            <v>-8.3898437323455255E-3</v>
          </cell>
          <cell r="DJ848">
            <v>-0.28472291886555467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6.7741654707788257E-2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7">
          <cell r="F857">
            <v>8015.186400000006</v>
          </cell>
          <cell r="G857">
            <v>9290.8343999999925</v>
          </cell>
          <cell r="H857">
            <v>13970.732799999998</v>
          </cell>
          <cell r="I857">
            <v>16310.631422182079</v>
          </cell>
          <cell r="J857">
            <v>18678.963199999998</v>
          </cell>
          <cell r="K857">
            <v>19844.280000000028</v>
          </cell>
          <cell r="L857">
            <v>17961.598399999988</v>
          </cell>
          <cell r="M857">
            <v>17990.837599999999</v>
          </cell>
          <cell r="N857">
            <v>15858.720000000001</v>
          </cell>
          <cell r="O857">
            <v>12857.064000000013</v>
          </cell>
          <cell r="P857">
            <v>8659.7760000000126</v>
          </cell>
          <cell r="Q857">
            <v>6680.7118546150159</v>
          </cell>
          <cell r="R857">
            <v>169343.07529650256</v>
          </cell>
          <cell r="S857">
            <v>8174.112867690681</v>
          </cell>
          <cell r="T857">
            <v>9147.3479776901659</v>
          </cell>
          <cell r="U857">
            <v>14277.451933011413</v>
          </cell>
          <cell r="V857">
            <v>16823.798151482712</v>
          </cell>
          <cell r="W857">
            <v>19082.893206628272</v>
          </cell>
          <cell r="X857">
            <v>20238.715199999977</v>
          </cell>
          <cell r="Y857">
            <v>18318.592540000012</v>
          </cell>
          <cell r="Z857">
            <v>18348.333940000011</v>
          </cell>
          <cell r="AA857">
            <v>16173.885000000009</v>
          </cell>
          <cell r="AB857">
            <v>13112.551120000018</v>
          </cell>
          <cell r="AC857">
            <v>8831.8673999999883</v>
          </cell>
          <cell r="AD857">
            <v>6813.525959999999</v>
          </cell>
          <cell r="AE857">
            <v>173181.65708570555</v>
          </cell>
          <cell r="AF857">
            <v>8331.9927599999937</v>
          </cell>
          <cell r="AG857">
            <v>9325.0449600000284</v>
          </cell>
          <cell r="AH857">
            <v>14658.582142179366</v>
          </cell>
          <cell r="AI857">
            <v>17587.78210110846</v>
          </cell>
          <cell r="AJ857">
            <v>19452.674541864835</v>
          </cell>
          <cell r="AK857">
            <v>20654.451420552388</v>
          </cell>
          <cell r="AL857">
            <v>18671.591400000005</v>
          </cell>
          <cell r="AM857">
            <v>18701.954040000011</v>
          </cell>
          <cell r="AN857">
            <v>16485.562800000014</v>
          </cell>
          <cell r="AO857">
            <v>13365.212279999978</v>
          </cell>
          <cell r="AP857">
            <v>9002.0447999999742</v>
          </cell>
          <cell r="AQ857">
            <v>6944.7638400000287</v>
          </cell>
          <cell r="AR857">
            <v>177492.57326287031</v>
          </cell>
          <cell r="AS857">
            <v>8586.4389000000083</v>
          </cell>
          <cell r="AT857">
            <v>9609.7276800000109</v>
          </cell>
          <cell r="AU857">
            <v>14998.776517192833</v>
          </cell>
          <cell r="AV857">
            <v>17285.818865221052</v>
          </cell>
          <cell r="AW857">
            <v>20008.884558335703</v>
          </cell>
          <cell r="AX857">
            <v>21292.136242120992</v>
          </cell>
          <cell r="AY857">
            <v>19241.66558999999</v>
          </cell>
          <cell r="AZ857">
            <v>19272.977760000009</v>
          </cell>
          <cell r="BA857">
            <v>16988.985899999971</v>
          </cell>
          <cell r="BB857">
            <v>13773.390209999983</v>
          </cell>
          <cell r="BC857">
            <v>9276.9578999999794</v>
          </cell>
          <cell r="BD857">
            <v>7156.8131399999838</v>
          </cell>
          <cell r="BE857">
            <v>179026.23910767026</v>
          </cell>
          <cell r="BF857">
            <v>8641.7038399999728</v>
          </cell>
          <cell r="BG857">
            <v>10017.008320000023</v>
          </cell>
          <cell r="BH857">
            <v>15062.733840000001</v>
          </cell>
          <cell r="BI857">
            <v>17514.354030936258</v>
          </cell>
          <cell r="BJ857">
            <v>20132.588649455691</v>
          </cell>
          <cell r="BK857">
            <v>21395.352000000014</v>
          </cell>
          <cell r="BL857">
            <v>19365.553680000012</v>
          </cell>
          <cell r="BM857">
            <v>19397.034799999994</v>
          </cell>
          <cell r="BN857">
            <v>17098.406507278152</v>
          </cell>
          <cell r="BO857">
            <v>13862.031919999979</v>
          </cell>
          <cell r="BP857">
            <v>9336.6240000000107</v>
          </cell>
          <cell r="BQ857">
            <v>7202.8475200000103</v>
          </cell>
          <cell r="BR857">
            <v>183737.65535342414</v>
          </cell>
          <cell r="BS857">
            <v>8881.7516383177135</v>
          </cell>
          <cell r="BT857">
            <v>9951.3159200000227</v>
          </cell>
          <cell r="BU857">
            <v>15495.64988515951</v>
          </cell>
          <cell r="BV857">
            <v>17973.31642319425</v>
          </cell>
          <cell r="BW857">
            <v>20667.269702633552</v>
          </cell>
          <cell r="BX857">
            <v>22012.869355978968</v>
          </cell>
          <cell r="BY857">
            <v>19925.625720000011</v>
          </cell>
          <cell r="BZ857">
            <v>19958.039010000008</v>
          </cell>
          <cell r="CA857">
            <v>17593.05994791328</v>
          </cell>
          <cell r="CB857">
            <v>14262.947790000006</v>
          </cell>
          <cell r="CC857">
            <v>9606.6362502418342</v>
          </cell>
          <cell r="CD857">
            <v>7409.1737099849852</v>
          </cell>
          <cell r="CE857">
            <v>186946.97923838161</v>
          </cell>
          <cell r="CF857">
            <v>9025.2297737385379</v>
          </cell>
          <cell r="CG857">
            <v>10158.40981217142</v>
          </cell>
          <cell r="CH857">
            <v>15756.797909468587</v>
          </cell>
          <cell r="CI857">
            <v>18311.34808582277</v>
          </cell>
          <cell r="CJ857">
            <v>21007.36502540519</v>
          </cell>
          <cell r="CK857">
            <v>22385.062241633132</v>
          </cell>
          <cell r="CL857">
            <v>20261.666339999996</v>
          </cell>
          <cell r="CM857">
            <v>20294.705519999989</v>
          </cell>
          <cell r="CN857">
            <v>17889.842843350081</v>
          </cell>
          <cell r="CO857">
            <v>14542.620555126865</v>
          </cell>
          <cell r="CP857">
            <v>9768.6934436087613</v>
          </cell>
          <cell r="CQ857">
            <v>7545.2376880561351</v>
          </cell>
          <cell r="CR857">
            <v>1444.1253843419254</v>
          </cell>
          <cell r="CS857">
            <v>69.886138634523377</v>
          </cell>
          <cell r="CT857">
            <v>78.283799999975599</v>
          </cell>
          <cell r="CU857">
            <v>121.9524500000407</v>
          </cell>
          <cell r="CV857">
            <v>140.83599544485332</v>
          </cell>
          <cell r="CW857">
            <v>161.75631559168687</v>
          </cell>
          <cell r="CX857">
            <v>173.138493776205</v>
          </cell>
          <cell r="CY857">
            <v>156.67399999999907</v>
          </cell>
          <cell r="CZ857">
            <v>157.05684999999357</v>
          </cell>
          <cell r="DA857">
            <v>138.50999999995111</v>
          </cell>
          <cell r="DB857">
            <v>112.08669999998529</v>
          </cell>
          <cell r="DC857">
            <v>75.553499999979977</v>
          </cell>
          <cell r="DD857">
            <v>58.39114089490613</v>
          </cell>
          <cell r="DE857">
            <v>1431.1592189362273</v>
          </cell>
          <cell r="DF857">
            <v>69.199692084570415</v>
          </cell>
          <cell r="DG857">
            <v>80.114240000024438</v>
          </cell>
          <cell r="DH857">
            <v>120.89820795902051</v>
          </cell>
          <cell r="DI857">
            <v>139.1769101563259</v>
          </cell>
          <cell r="DJ857">
            <v>160.77019708114676</v>
          </cell>
          <cell r="DK857">
            <v>171.13709999999264</v>
          </cell>
          <cell r="DL857">
            <v>154.89056999993045</v>
          </cell>
          <cell r="DM857">
            <v>155.10106000001542</v>
          </cell>
          <cell r="DN857">
            <v>136.71179999999003</v>
          </cell>
          <cell r="DO857">
            <v>110.8380200000247</v>
          </cell>
          <cell r="DP857">
            <v>74.6997000000556</v>
          </cell>
          <cell r="DQ857">
            <v>57.621721654722933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J872" t="str">
            <v>Mills / kWh</v>
          </cell>
          <cell r="W872" t="str">
            <v>Mills / kWh</v>
          </cell>
          <cell r="AJ872" t="str">
            <v>Mills / kWh</v>
          </cell>
          <cell r="AW872" t="str">
            <v>Mills / kWh</v>
          </cell>
          <cell r="BJ872" t="str">
            <v>Mills / kWh</v>
          </cell>
          <cell r="BW872" t="str">
            <v>Mills / kWh</v>
          </cell>
          <cell r="CJ872" t="str">
            <v>Mills / kWh</v>
          </cell>
          <cell r="CW872" t="str">
            <v>Mills / kWh</v>
          </cell>
          <cell r="DJ872" t="str">
            <v>Mills / kWh</v>
          </cell>
          <cell r="DW872" t="str">
            <v>Mills / kWh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0.01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0.01</v>
          </cell>
          <cell r="U898">
            <v>0</v>
          </cell>
          <cell r="V898">
            <v>0</v>
          </cell>
          <cell r="W898">
            <v>0</v>
          </cell>
          <cell r="X898">
            <v>0.01</v>
          </cell>
          <cell r="Y898">
            <v>0.01</v>
          </cell>
          <cell r="Z898">
            <v>0</v>
          </cell>
          <cell r="AA898">
            <v>0</v>
          </cell>
          <cell r="AB898">
            <v>0</v>
          </cell>
          <cell r="AC898">
            <v>-0.02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0.03</v>
          </cell>
          <cell r="AI898">
            <v>0</v>
          </cell>
          <cell r="AJ898">
            <v>0</v>
          </cell>
          <cell r="AK898">
            <v>0.01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0.01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0.01</v>
          </cell>
          <cell r="BH898">
            <v>0</v>
          </cell>
          <cell r="BI898">
            <v>0</v>
          </cell>
          <cell r="BJ898">
            <v>0</v>
          </cell>
          <cell r="BK898">
            <v>0.02</v>
          </cell>
          <cell r="BL898">
            <v>0.01</v>
          </cell>
          <cell r="BM898">
            <v>0.01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-0.01</v>
          </cell>
          <cell r="BS898">
            <v>0.01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0.01</v>
          </cell>
          <cell r="BY898">
            <v>-0.08</v>
          </cell>
          <cell r="BZ898">
            <v>0.04</v>
          </cell>
          <cell r="CA898">
            <v>0</v>
          </cell>
          <cell r="CB898">
            <v>0.02</v>
          </cell>
          <cell r="CC898">
            <v>0.01</v>
          </cell>
          <cell r="CD898">
            <v>-0.01</v>
          </cell>
          <cell r="CE898">
            <v>0.01</v>
          </cell>
          <cell r="CF898">
            <v>0</v>
          </cell>
          <cell r="CG898">
            <v>0</v>
          </cell>
          <cell r="CH898">
            <v>0.02</v>
          </cell>
          <cell r="CI898">
            <v>0</v>
          </cell>
          <cell r="CJ898">
            <v>0</v>
          </cell>
          <cell r="CK898">
            <v>0</v>
          </cell>
          <cell r="CL898">
            <v>0.02</v>
          </cell>
          <cell r="CM898">
            <v>0</v>
          </cell>
          <cell r="CN898">
            <v>0</v>
          </cell>
          <cell r="CO898">
            <v>0.01</v>
          </cell>
          <cell r="CP898">
            <v>0.01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0.01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-0.01</v>
          </cell>
          <cell r="T899">
            <v>0</v>
          </cell>
          <cell r="U899">
            <v>0.01</v>
          </cell>
          <cell r="V899">
            <v>0</v>
          </cell>
          <cell r="W899">
            <v>0</v>
          </cell>
          <cell r="X899">
            <v>0</v>
          </cell>
          <cell r="Y899">
            <v>0.01</v>
          </cell>
          <cell r="Z899">
            <v>0</v>
          </cell>
          <cell r="AA899">
            <v>0</v>
          </cell>
          <cell r="AB899">
            <v>0</v>
          </cell>
          <cell r="AC899">
            <v>-0.01</v>
          </cell>
          <cell r="AD899">
            <v>0.01</v>
          </cell>
          <cell r="AE899">
            <v>0</v>
          </cell>
          <cell r="AF899">
            <v>0</v>
          </cell>
          <cell r="AG899">
            <v>0.01</v>
          </cell>
          <cell r="AH899">
            <v>0.01</v>
          </cell>
          <cell r="AI899">
            <v>0</v>
          </cell>
          <cell r="AJ899">
            <v>0</v>
          </cell>
          <cell r="AK899">
            <v>0</v>
          </cell>
          <cell r="AL899">
            <v>0.01</v>
          </cell>
          <cell r="AM899">
            <v>0</v>
          </cell>
          <cell r="AN899">
            <v>0</v>
          </cell>
          <cell r="AO899">
            <v>0</v>
          </cell>
          <cell r="AP899">
            <v>0.01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0.01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-0.01</v>
          </cell>
          <cell r="BB899">
            <v>0.01</v>
          </cell>
          <cell r="BC899">
            <v>0</v>
          </cell>
          <cell r="BD899">
            <v>0.01</v>
          </cell>
          <cell r="BE899">
            <v>0.01</v>
          </cell>
          <cell r="BF899">
            <v>0.01</v>
          </cell>
          <cell r="BG899">
            <v>0</v>
          </cell>
          <cell r="BH899">
            <v>0.01</v>
          </cell>
          <cell r="BI899">
            <v>0</v>
          </cell>
          <cell r="BJ899">
            <v>0</v>
          </cell>
          <cell r="BK899">
            <v>0</v>
          </cell>
          <cell r="BL899">
            <v>0.02</v>
          </cell>
          <cell r="BM899">
            <v>0.01</v>
          </cell>
          <cell r="BN899">
            <v>0.01</v>
          </cell>
          <cell r="BO899">
            <v>0.01</v>
          </cell>
          <cell r="BP899">
            <v>0</v>
          </cell>
          <cell r="BQ899">
            <v>0.01</v>
          </cell>
          <cell r="BR899">
            <v>0.01</v>
          </cell>
          <cell r="BS899">
            <v>0.01</v>
          </cell>
          <cell r="BT899">
            <v>0.02</v>
          </cell>
          <cell r="BU899">
            <v>0.01</v>
          </cell>
          <cell r="BV899">
            <v>0.01</v>
          </cell>
          <cell r="BW899">
            <v>0</v>
          </cell>
          <cell r="BX899">
            <v>0</v>
          </cell>
          <cell r="BY899">
            <v>0.08</v>
          </cell>
          <cell r="BZ899">
            <v>0.01</v>
          </cell>
          <cell r="CA899">
            <v>0</v>
          </cell>
          <cell r="CB899">
            <v>0.02</v>
          </cell>
          <cell r="CC899">
            <v>0</v>
          </cell>
          <cell r="CD899">
            <v>0</v>
          </cell>
          <cell r="CE899">
            <v>0.01</v>
          </cell>
          <cell r="CF899">
            <v>0.02</v>
          </cell>
          <cell r="CG899">
            <v>0.01</v>
          </cell>
          <cell r="CH899">
            <v>0.02</v>
          </cell>
          <cell r="CI899">
            <v>0.01</v>
          </cell>
          <cell r="CJ899">
            <v>0</v>
          </cell>
          <cell r="CK899">
            <v>0.01</v>
          </cell>
          <cell r="CL899">
            <v>0.03</v>
          </cell>
          <cell r="CM899">
            <v>0.04</v>
          </cell>
          <cell r="CN899">
            <v>0.01</v>
          </cell>
          <cell r="CO899">
            <v>0.03</v>
          </cell>
          <cell r="CP899">
            <v>0.01</v>
          </cell>
          <cell r="CQ899">
            <v>-0.01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-0.01</v>
          </cell>
          <cell r="J900">
            <v>-0.04</v>
          </cell>
          <cell r="K900">
            <v>-0.01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-0.01</v>
          </cell>
          <cell r="S900">
            <v>0</v>
          </cell>
          <cell r="T900">
            <v>0</v>
          </cell>
          <cell r="U900">
            <v>0.01</v>
          </cell>
          <cell r="V900">
            <v>0</v>
          </cell>
          <cell r="W900">
            <v>-0.12</v>
          </cell>
          <cell r="X900">
            <v>0</v>
          </cell>
          <cell r="Y900">
            <v>-0.02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-0.01</v>
          </cell>
          <cell r="AF900">
            <v>0</v>
          </cell>
          <cell r="AG900">
            <v>0</v>
          </cell>
          <cell r="AH900">
            <v>0</v>
          </cell>
          <cell r="AI900">
            <v>-0.01</v>
          </cell>
          <cell r="AJ900">
            <v>-0.1</v>
          </cell>
          <cell r="AK900">
            <v>0</v>
          </cell>
          <cell r="AL900">
            <v>-0.01</v>
          </cell>
          <cell r="AM900">
            <v>0.01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-0.01</v>
          </cell>
          <cell r="AS900">
            <v>0</v>
          </cell>
          <cell r="AT900">
            <v>0</v>
          </cell>
          <cell r="AU900">
            <v>0</v>
          </cell>
          <cell r="AV900">
            <v>-0.02</v>
          </cell>
          <cell r="AW900">
            <v>0</v>
          </cell>
          <cell r="AX900">
            <v>-0.05</v>
          </cell>
          <cell r="AY900">
            <v>-0.02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-0.02</v>
          </cell>
          <cell r="BK900">
            <v>0.01</v>
          </cell>
          <cell r="BL900">
            <v>-0.04</v>
          </cell>
          <cell r="BM900">
            <v>0.02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-0.19</v>
          </cell>
          <cell r="BS900">
            <v>0</v>
          </cell>
          <cell r="BT900">
            <v>0</v>
          </cell>
          <cell r="BU900">
            <v>0.02</v>
          </cell>
          <cell r="BV900">
            <v>0.01</v>
          </cell>
          <cell r="BW900">
            <v>-0.08</v>
          </cell>
          <cell r="BX900">
            <v>-0.02</v>
          </cell>
          <cell r="BY900">
            <v>-0.22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-0.14000000000000001</v>
          </cell>
          <cell r="CF900">
            <v>0.01</v>
          </cell>
          <cell r="CG900">
            <v>0</v>
          </cell>
          <cell r="CH900">
            <v>0</v>
          </cell>
          <cell r="CI900">
            <v>-0.03</v>
          </cell>
          <cell r="CJ900">
            <v>0</v>
          </cell>
          <cell r="CK900">
            <v>0</v>
          </cell>
          <cell r="CL900">
            <v>-0.08</v>
          </cell>
          <cell r="CM900">
            <v>-0.02</v>
          </cell>
          <cell r="CN900">
            <v>0</v>
          </cell>
          <cell r="CO900">
            <v>0.01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0.01</v>
          </cell>
          <cell r="O901">
            <v>0</v>
          </cell>
          <cell r="P901">
            <v>0</v>
          </cell>
          <cell r="Q901">
            <v>0</v>
          </cell>
          <cell r="R901">
            <v>-0.01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-0.01</v>
          </cell>
          <cell r="AA901">
            <v>0</v>
          </cell>
          <cell r="AB901">
            <v>0</v>
          </cell>
          <cell r="AC901">
            <v>0</v>
          </cell>
          <cell r="AD901">
            <v>-0.01</v>
          </cell>
          <cell r="AE901">
            <v>0</v>
          </cell>
          <cell r="AF901">
            <v>0</v>
          </cell>
          <cell r="AG901">
            <v>0</v>
          </cell>
          <cell r="AH901">
            <v>0.01</v>
          </cell>
          <cell r="AI901">
            <v>0.01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0.01</v>
          </cell>
          <cell r="AR901">
            <v>0</v>
          </cell>
          <cell r="AS901">
            <v>0</v>
          </cell>
          <cell r="AT901">
            <v>0</v>
          </cell>
          <cell r="AU901">
            <v>0.01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-0.01</v>
          </cell>
          <cell r="BE901">
            <v>0</v>
          </cell>
          <cell r="BF901">
            <v>0</v>
          </cell>
          <cell r="BG901">
            <v>0</v>
          </cell>
          <cell r="BH901">
            <v>0.01</v>
          </cell>
          <cell r="BI901">
            <v>0</v>
          </cell>
          <cell r="BJ901">
            <v>0</v>
          </cell>
          <cell r="BK901">
            <v>0</v>
          </cell>
          <cell r="BL901">
            <v>0.01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-0.02</v>
          </cell>
          <cell r="BR901">
            <v>-0.01</v>
          </cell>
          <cell r="BS901">
            <v>0</v>
          </cell>
          <cell r="BT901">
            <v>-0.01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-0.04</v>
          </cell>
          <cell r="BZ901">
            <v>0</v>
          </cell>
          <cell r="CA901">
            <v>0</v>
          </cell>
          <cell r="CB901">
            <v>0</v>
          </cell>
          <cell r="CC901">
            <v>-0.01</v>
          </cell>
          <cell r="CD901">
            <v>-0.06</v>
          </cell>
          <cell r="CE901">
            <v>-0.01</v>
          </cell>
          <cell r="CF901">
            <v>-0.01</v>
          </cell>
          <cell r="CG901">
            <v>-0.01</v>
          </cell>
          <cell r="CH901">
            <v>0.01</v>
          </cell>
          <cell r="CI901">
            <v>0</v>
          </cell>
          <cell r="CJ901">
            <v>0</v>
          </cell>
          <cell r="CK901">
            <v>0.01</v>
          </cell>
          <cell r="CL901">
            <v>0.03</v>
          </cell>
          <cell r="CM901">
            <v>0</v>
          </cell>
          <cell r="CN901">
            <v>0</v>
          </cell>
          <cell r="CO901">
            <v>0.01</v>
          </cell>
          <cell r="CP901">
            <v>-0.02</v>
          </cell>
          <cell r="CQ901">
            <v>-0.06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0.01</v>
          </cell>
          <cell r="W902">
            <v>0</v>
          </cell>
          <cell r="X902">
            <v>0</v>
          </cell>
          <cell r="Y902">
            <v>0.02</v>
          </cell>
          <cell r="Z902">
            <v>-0.01</v>
          </cell>
          <cell r="AA902">
            <v>0</v>
          </cell>
          <cell r="AB902">
            <v>0</v>
          </cell>
          <cell r="AC902">
            <v>0</v>
          </cell>
          <cell r="AD902">
            <v>-0.01</v>
          </cell>
          <cell r="AE902">
            <v>0</v>
          </cell>
          <cell r="AF902">
            <v>-0.01</v>
          </cell>
          <cell r="AG902">
            <v>0</v>
          </cell>
          <cell r="AH902">
            <v>0.01</v>
          </cell>
          <cell r="AI902">
            <v>0</v>
          </cell>
          <cell r="AJ902">
            <v>0</v>
          </cell>
          <cell r="AK902">
            <v>-0.01</v>
          </cell>
          <cell r="AL902">
            <v>0.05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-0.02</v>
          </cell>
          <cell r="AR902">
            <v>0</v>
          </cell>
          <cell r="AS902">
            <v>0</v>
          </cell>
          <cell r="AT902">
            <v>-0.01</v>
          </cell>
          <cell r="AU902">
            <v>0.01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0.01</v>
          </cell>
          <cell r="BC902">
            <v>0</v>
          </cell>
          <cell r="BD902">
            <v>-0.06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-0.01</v>
          </cell>
          <cell r="BL902">
            <v>0</v>
          </cell>
          <cell r="BM902">
            <v>0</v>
          </cell>
          <cell r="BN902">
            <v>-0.01</v>
          </cell>
          <cell r="BO902">
            <v>0</v>
          </cell>
          <cell r="BP902">
            <v>0.01</v>
          </cell>
          <cell r="BQ902">
            <v>-0.01</v>
          </cell>
          <cell r="BR902">
            <v>-0.01</v>
          </cell>
          <cell r="BS902">
            <v>0.01</v>
          </cell>
          <cell r="BT902">
            <v>0.01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-0.08</v>
          </cell>
          <cell r="BZ902">
            <v>0</v>
          </cell>
          <cell r="CA902">
            <v>-0.03</v>
          </cell>
          <cell r="CB902">
            <v>0.01</v>
          </cell>
          <cell r="CC902">
            <v>-0.01</v>
          </cell>
          <cell r="CD902">
            <v>-0.03</v>
          </cell>
          <cell r="CE902">
            <v>-0.01</v>
          </cell>
          <cell r="CF902">
            <v>-0.03</v>
          </cell>
          <cell r="CG902">
            <v>-0.01</v>
          </cell>
          <cell r="CH902">
            <v>0.02</v>
          </cell>
          <cell r="CI902">
            <v>0</v>
          </cell>
          <cell r="CJ902">
            <v>0</v>
          </cell>
          <cell r="CK902">
            <v>-0.01</v>
          </cell>
          <cell r="CL902">
            <v>-0.04</v>
          </cell>
          <cell r="CM902">
            <v>0.01</v>
          </cell>
          <cell r="CN902">
            <v>0</v>
          </cell>
          <cell r="CO902">
            <v>0.01</v>
          </cell>
          <cell r="CP902">
            <v>-0.03</v>
          </cell>
          <cell r="CQ902">
            <v>-0.13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0.05</v>
          </cell>
          <cell r="G904">
            <v>7.0000000000000007E-2</v>
          </cell>
          <cell r="H904">
            <v>0.02</v>
          </cell>
          <cell r="I904">
            <v>0.01</v>
          </cell>
          <cell r="J904">
            <v>0</v>
          </cell>
          <cell r="K904">
            <v>-0.03</v>
          </cell>
          <cell r="L904">
            <v>-0.05</v>
          </cell>
          <cell r="M904">
            <v>0</v>
          </cell>
          <cell r="N904">
            <v>0.03</v>
          </cell>
          <cell r="O904">
            <v>0.01</v>
          </cell>
          <cell r="P904">
            <v>0.03</v>
          </cell>
          <cell r="Q904">
            <v>0.06</v>
          </cell>
          <cell r="R904">
            <v>-0.01</v>
          </cell>
          <cell r="S904">
            <v>0.04</v>
          </cell>
          <cell r="T904">
            <v>0.1</v>
          </cell>
          <cell r="U904">
            <v>0.02</v>
          </cell>
          <cell r="V904">
            <v>-0.05</v>
          </cell>
          <cell r="W904">
            <v>-0.05</v>
          </cell>
          <cell r="X904">
            <v>-0.04</v>
          </cell>
          <cell r="Y904">
            <v>0</v>
          </cell>
          <cell r="Z904">
            <v>0.01</v>
          </cell>
          <cell r="AA904">
            <v>0.04</v>
          </cell>
          <cell r="AB904">
            <v>0.02</v>
          </cell>
          <cell r="AC904">
            <v>0.04</v>
          </cell>
          <cell r="AD904">
            <v>0.06</v>
          </cell>
          <cell r="AE904">
            <v>0</v>
          </cell>
          <cell r="AF904">
            <v>0</v>
          </cell>
          <cell r="AG904">
            <v>0.09</v>
          </cell>
          <cell r="AH904">
            <v>0.01</v>
          </cell>
          <cell r="AI904">
            <v>0.04</v>
          </cell>
          <cell r="AJ904">
            <v>-0.01</v>
          </cell>
          <cell r="AK904">
            <v>-0.04</v>
          </cell>
          <cell r="AL904">
            <v>-0.01</v>
          </cell>
          <cell r="AM904">
            <v>-0.15</v>
          </cell>
          <cell r="AN904">
            <v>0.04</v>
          </cell>
          <cell r="AO904">
            <v>0.02</v>
          </cell>
          <cell r="AP904">
            <v>0.01</v>
          </cell>
          <cell r="AQ904">
            <v>0.05</v>
          </cell>
          <cell r="AR904">
            <v>0.03</v>
          </cell>
          <cell r="AS904">
            <v>0.03</v>
          </cell>
          <cell r="AT904">
            <v>0.08</v>
          </cell>
          <cell r="AU904">
            <v>0.02</v>
          </cell>
          <cell r="AV904">
            <v>0.02</v>
          </cell>
          <cell r="AW904">
            <v>0.01</v>
          </cell>
          <cell r="AX904">
            <v>-0.04</v>
          </cell>
          <cell r="AY904">
            <v>-0.02</v>
          </cell>
          <cell r="AZ904">
            <v>0.06</v>
          </cell>
          <cell r="BA904">
            <v>0.01</v>
          </cell>
          <cell r="BB904">
            <v>0.03</v>
          </cell>
          <cell r="BC904">
            <v>0.01</v>
          </cell>
          <cell r="BD904">
            <v>0.02</v>
          </cell>
          <cell r="BE904">
            <v>7.0000000000000007E-2</v>
          </cell>
          <cell r="BF904">
            <v>0.03</v>
          </cell>
          <cell r="BG904">
            <v>0.08</v>
          </cell>
          <cell r="BH904">
            <v>0.01</v>
          </cell>
          <cell r="BI904">
            <v>0.03</v>
          </cell>
          <cell r="BJ904">
            <v>-0.02</v>
          </cell>
          <cell r="BK904">
            <v>-0.03</v>
          </cell>
          <cell r="BL904">
            <v>0.18</v>
          </cell>
          <cell r="BM904">
            <v>0.06</v>
          </cell>
          <cell r="BN904">
            <v>0.02</v>
          </cell>
          <cell r="BO904">
            <v>0.03</v>
          </cell>
          <cell r="BP904">
            <v>0</v>
          </cell>
          <cell r="BQ904">
            <v>-0.06</v>
          </cell>
          <cell r="BR904">
            <v>0.04</v>
          </cell>
          <cell r="BS904">
            <v>0.03</v>
          </cell>
          <cell r="BT904">
            <v>0.08</v>
          </cell>
          <cell r="BU904">
            <v>0.01</v>
          </cell>
          <cell r="BV904">
            <v>0.03</v>
          </cell>
          <cell r="BW904">
            <v>-0.17</v>
          </cell>
          <cell r="BX904">
            <v>-0.04</v>
          </cell>
          <cell r="BY904">
            <v>-0.14000000000000001</v>
          </cell>
          <cell r="BZ904">
            <v>0.09</v>
          </cell>
          <cell r="CA904">
            <v>0.06</v>
          </cell>
          <cell r="CB904">
            <v>7.0000000000000007E-2</v>
          </cell>
          <cell r="CC904">
            <v>0.04</v>
          </cell>
          <cell r="CD904">
            <v>0</v>
          </cell>
          <cell r="CE904">
            <v>0.08</v>
          </cell>
          <cell r="CF904">
            <v>0.04</v>
          </cell>
          <cell r="CG904">
            <v>7.0000000000000007E-2</v>
          </cell>
          <cell r="CH904">
            <v>0.03</v>
          </cell>
          <cell r="CI904">
            <v>0.01</v>
          </cell>
          <cell r="CJ904">
            <v>-0.01</v>
          </cell>
          <cell r="CK904">
            <v>-0.09</v>
          </cell>
          <cell r="CL904">
            <v>-0.03</v>
          </cell>
          <cell r="CM904">
            <v>7.0000000000000007E-2</v>
          </cell>
          <cell r="CN904">
            <v>0.05</v>
          </cell>
          <cell r="CO904">
            <v>0.08</v>
          </cell>
          <cell r="CP904">
            <v>0.13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-0.01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6">
          <cell r="F906">
            <v>0.01</v>
          </cell>
          <cell r="G906">
            <v>-0.09</v>
          </cell>
          <cell r="H906">
            <v>-0.04</v>
          </cell>
          <cell r="I906">
            <v>-0.09</v>
          </cell>
          <cell r="J906">
            <v>-0.16</v>
          </cell>
          <cell r="K906">
            <v>-0.22</v>
          </cell>
          <cell r="L906">
            <v>-0.26</v>
          </cell>
          <cell r="M906">
            <v>-0.24</v>
          </cell>
          <cell r="N906">
            <v>-0.13</v>
          </cell>
          <cell r="O906">
            <v>-0.09</v>
          </cell>
          <cell r="P906">
            <v>-0.03</v>
          </cell>
          <cell r="Q906">
            <v>-0.01</v>
          </cell>
          <cell r="R906">
            <v>-0.11</v>
          </cell>
          <cell r="S906">
            <v>0.01</v>
          </cell>
          <cell r="T906">
            <v>-0.06</v>
          </cell>
          <cell r="U906">
            <v>-0.03</v>
          </cell>
          <cell r="V906">
            <v>-0.12</v>
          </cell>
          <cell r="W906">
            <v>-0.2</v>
          </cell>
          <cell r="X906">
            <v>-0.26</v>
          </cell>
          <cell r="Y906">
            <v>-0.24</v>
          </cell>
          <cell r="Z906">
            <v>-0.26</v>
          </cell>
          <cell r="AA906">
            <v>-0.16</v>
          </cell>
          <cell r="AB906">
            <v>-0.09</v>
          </cell>
          <cell r="AC906">
            <v>-0.01</v>
          </cell>
          <cell r="AD906">
            <v>0</v>
          </cell>
          <cell r="AE906">
            <v>-0.15</v>
          </cell>
          <cell r="AF906">
            <v>0.02</v>
          </cell>
          <cell r="AG906">
            <v>-0.11</v>
          </cell>
          <cell r="AH906">
            <v>-0.04</v>
          </cell>
          <cell r="AI906">
            <v>-0.12</v>
          </cell>
          <cell r="AJ906">
            <v>-0.2</v>
          </cell>
          <cell r="AK906">
            <v>-0.32</v>
          </cell>
          <cell r="AL906">
            <v>-0.31</v>
          </cell>
          <cell r="AM906">
            <v>-0.32</v>
          </cell>
          <cell r="AN906">
            <v>-0.19</v>
          </cell>
          <cell r="AO906">
            <v>-0.15</v>
          </cell>
          <cell r="AP906">
            <v>-0.05</v>
          </cell>
          <cell r="AQ906">
            <v>-0.01</v>
          </cell>
          <cell r="AR906">
            <v>-0.17</v>
          </cell>
          <cell r="AS906">
            <v>-0.01</v>
          </cell>
          <cell r="AT906">
            <v>-0.14000000000000001</v>
          </cell>
          <cell r="AU906">
            <v>-0.09</v>
          </cell>
          <cell r="AV906">
            <v>-0.15</v>
          </cell>
          <cell r="AW906">
            <v>-0.19</v>
          </cell>
          <cell r="AX906">
            <v>-0.36</v>
          </cell>
          <cell r="AY906">
            <v>-0.28000000000000003</v>
          </cell>
          <cell r="AZ906">
            <v>-0.3</v>
          </cell>
          <cell r="BA906">
            <v>-0.19</v>
          </cell>
          <cell r="BB906">
            <v>-0.16</v>
          </cell>
          <cell r="BC906">
            <v>-0.05</v>
          </cell>
          <cell r="BD906">
            <v>-0.01</v>
          </cell>
          <cell r="BE906">
            <v>-0.17</v>
          </cell>
          <cell r="BF906">
            <v>0</v>
          </cell>
          <cell r="BG906">
            <v>-0.15</v>
          </cell>
          <cell r="BH906">
            <v>-0.09</v>
          </cell>
          <cell r="BI906">
            <v>-0.17</v>
          </cell>
          <cell r="BJ906">
            <v>-0.2</v>
          </cell>
          <cell r="BK906">
            <v>-0.35</v>
          </cell>
          <cell r="BL906">
            <v>-0.33</v>
          </cell>
          <cell r="BM906">
            <v>-0.33</v>
          </cell>
          <cell r="BN906">
            <v>-0.24</v>
          </cell>
          <cell r="BO906">
            <v>-0.17</v>
          </cell>
          <cell r="BP906">
            <v>-0.05</v>
          </cell>
          <cell r="BQ906">
            <v>0</v>
          </cell>
          <cell r="BR906">
            <v>-0.25</v>
          </cell>
          <cell r="BS906">
            <v>0.05</v>
          </cell>
          <cell r="BT906">
            <v>-0.14000000000000001</v>
          </cell>
          <cell r="BU906">
            <v>-0.09</v>
          </cell>
          <cell r="BV906">
            <v>-0.16</v>
          </cell>
          <cell r="BW906">
            <v>-0.33</v>
          </cell>
          <cell r="BX906">
            <v>-0.32</v>
          </cell>
          <cell r="BY906">
            <v>-0.32</v>
          </cell>
          <cell r="BZ906">
            <v>-0.38</v>
          </cell>
          <cell r="CA906">
            <v>-0.26</v>
          </cell>
          <cell r="CB906">
            <v>-0.17</v>
          </cell>
          <cell r="CC906">
            <v>-0.02</v>
          </cell>
          <cell r="CD906">
            <v>0.03</v>
          </cell>
          <cell r="CE906">
            <v>-0.24</v>
          </cell>
          <cell r="CF906">
            <v>0.08</v>
          </cell>
          <cell r="CG906">
            <v>-0.12</v>
          </cell>
          <cell r="CH906">
            <v>-0.1</v>
          </cell>
          <cell r="CI906">
            <v>-0.21</v>
          </cell>
          <cell r="CJ906">
            <v>-0.24</v>
          </cell>
          <cell r="CK906">
            <v>-0.4</v>
          </cell>
          <cell r="CL906">
            <v>-0.18</v>
          </cell>
          <cell r="CM906">
            <v>-0.37</v>
          </cell>
          <cell r="CN906">
            <v>-0.27</v>
          </cell>
          <cell r="CO906">
            <v>-0.17</v>
          </cell>
          <cell r="CP906">
            <v>0.01</v>
          </cell>
          <cell r="CQ906">
            <v>0.04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8">
          <cell r="F908">
            <v>0.01</v>
          </cell>
          <cell r="G908">
            <v>-0.09</v>
          </cell>
          <cell r="H908">
            <v>-0.04</v>
          </cell>
          <cell r="I908">
            <v>-0.09</v>
          </cell>
          <cell r="J908">
            <v>-0.16</v>
          </cell>
          <cell r="K908">
            <v>-0.22</v>
          </cell>
          <cell r="L908">
            <v>-0.26</v>
          </cell>
          <cell r="M908">
            <v>-0.24</v>
          </cell>
          <cell r="N908">
            <v>-0.13</v>
          </cell>
          <cell r="O908">
            <v>-0.09</v>
          </cell>
          <cell r="P908">
            <v>-0.03</v>
          </cell>
          <cell r="Q908">
            <v>-0.01</v>
          </cell>
          <cell r="R908">
            <v>-0.11</v>
          </cell>
          <cell r="S908">
            <v>0.01</v>
          </cell>
          <cell r="T908">
            <v>-0.06</v>
          </cell>
          <cell r="U908">
            <v>-0.03</v>
          </cell>
          <cell r="V908">
            <v>-0.12</v>
          </cell>
          <cell r="W908">
            <v>-0.2</v>
          </cell>
          <cell r="X908">
            <v>-0.26</v>
          </cell>
          <cell r="Y908">
            <v>-0.24</v>
          </cell>
          <cell r="Z908">
            <v>-0.26</v>
          </cell>
          <cell r="AA908">
            <v>-0.16</v>
          </cell>
          <cell r="AB908">
            <v>-0.09</v>
          </cell>
          <cell r="AC908">
            <v>-0.01</v>
          </cell>
          <cell r="AD908">
            <v>0</v>
          </cell>
          <cell r="AE908">
            <v>-0.15</v>
          </cell>
          <cell r="AF908">
            <v>0.02</v>
          </cell>
          <cell r="AG908">
            <v>-0.11</v>
          </cell>
          <cell r="AH908">
            <v>-0.04</v>
          </cell>
          <cell r="AI908">
            <v>-0.12</v>
          </cell>
          <cell r="AJ908">
            <v>-0.2</v>
          </cell>
          <cell r="AK908">
            <v>-0.32</v>
          </cell>
          <cell r="AL908">
            <v>-0.31</v>
          </cell>
          <cell r="AM908">
            <v>-0.32</v>
          </cell>
          <cell r="AN908">
            <v>-0.19</v>
          </cell>
          <cell r="AO908">
            <v>-0.15</v>
          </cell>
          <cell r="AP908">
            <v>-0.05</v>
          </cell>
          <cell r="AQ908">
            <v>-0.01</v>
          </cell>
          <cell r="AR908">
            <v>-0.17</v>
          </cell>
          <cell r="AS908">
            <v>-0.01</v>
          </cell>
          <cell r="AT908">
            <v>-0.14000000000000001</v>
          </cell>
          <cell r="AU908">
            <v>-0.09</v>
          </cell>
          <cell r="AV908">
            <v>-0.15</v>
          </cell>
          <cell r="AW908">
            <v>-0.19</v>
          </cell>
          <cell r="AX908">
            <v>-0.36</v>
          </cell>
          <cell r="AY908">
            <v>-0.28000000000000003</v>
          </cell>
          <cell r="AZ908">
            <v>-0.3</v>
          </cell>
          <cell r="BA908">
            <v>-0.19</v>
          </cell>
          <cell r="BB908">
            <v>-0.16</v>
          </cell>
          <cell r="BC908">
            <v>-0.05</v>
          </cell>
          <cell r="BD908">
            <v>-0.01</v>
          </cell>
          <cell r="BE908">
            <v>-0.17</v>
          </cell>
          <cell r="BF908">
            <v>0</v>
          </cell>
          <cell r="BG908">
            <v>-0.15</v>
          </cell>
          <cell r="BH908">
            <v>-0.09</v>
          </cell>
          <cell r="BI908">
            <v>-0.17</v>
          </cell>
          <cell r="BJ908">
            <v>-0.2</v>
          </cell>
          <cell r="BK908">
            <v>-0.35</v>
          </cell>
          <cell r="BL908">
            <v>-0.33</v>
          </cell>
          <cell r="BM908">
            <v>-0.33</v>
          </cell>
          <cell r="BN908">
            <v>-0.24</v>
          </cell>
          <cell r="BO908">
            <v>-0.17</v>
          </cell>
          <cell r="BP908">
            <v>-0.05</v>
          </cell>
          <cell r="BQ908">
            <v>0</v>
          </cell>
          <cell r="BR908">
            <v>-0.25</v>
          </cell>
          <cell r="BS908">
            <v>0.05</v>
          </cell>
          <cell r="BT908">
            <v>-0.14000000000000001</v>
          </cell>
          <cell r="BU908">
            <v>-0.09</v>
          </cell>
          <cell r="BV908">
            <v>-0.16</v>
          </cell>
          <cell r="BW908">
            <v>-0.33</v>
          </cell>
          <cell r="BX908">
            <v>-0.32</v>
          </cell>
          <cell r="BY908">
            <v>-0.32</v>
          </cell>
          <cell r="BZ908">
            <v>-0.38</v>
          </cell>
          <cell r="CA908">
            <v>-0.26</v>
          </cell>
          <cell r="CB908">
            <v>-0.17</v>
          </cell>
          <cell r="CC908">
            <v>-0.02</v>
          </cell>
          <cell r="CD908">
            <v>0.03</v>
          </cell>
          <cell r="CE908">
            <v>-0.24</v>
          </cell>
          <cell r="CF908">
            <v>0.08</v>
          </cell>
          <cell r="CG908">
            <v>-0.12</v>
          </cell>
          <cell r="CH908">
            <v>-0.1</v>
          </cell>
          <cell r="CI908">
            <v>-0.21</v>
          </cell>
          <cell r="CJ908">
            <v>-0.24</v>
          </cell>
          <cell r="CK908">
            <v>-0.4</v>
          </cell>
          <cell r="CL908">
            <v>-0.18</v>
          </cell>
          <cell r="CM908">
            <v>-0.37</v>
          </cell>
          <cell r="CN908">
            <v>-0.27</v>
          </cell>
          <cell r="CO908">
            <v>-0.17</v>
          </cell>
          <cell r="CP908">
            <v>0.01</v>
          </cell>
          <cell r="CQ908">
            <v>0.04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6">
          <cell r="F1006">
            <v>-0.01</v>
          </cell>
          <cell r="G1006">
            <v>0</v>
          </cell>
          <cell r="H1006">
            <v>-0.01</v>
          </cell>
          <cell r="I1006">
            <v>-0.06</v>
          </cell>
          <cell r="J1006">
            <v>0.01</v>
          </cell>
          <cell r="K1006">
            <v>0</v>
          </cell>
          <cell r="L1006">
            <v>-0.15</v>
          </cell>
          <cell r="M1006">
            <v>-0.02</v>
          </cell>
          <cell r="N1006">
            <v>0</v>
          </cell>
          <cell r="O1006">
            <v>0</v>
          </cell>
          <cell r="P1006">
            <v>-0.01</v>
          </cell>
          <cell r="Q1006">
            <v>0</v>
          </cell>
          <cell r="R1006">
            <v>0</v>
          </cell>
          <cell r="S1006">
            <v>0</v>
          </cell>
          <cell r="T1006">
            <v>-0.03</v>
          </cell>
          <cell r="U1006">
            <v>-0.03</v>
          </cell>
          <cell r="V1006">
            <v>0.01</v>
          </cell>
          <cell r="W1006">
            <v>0.01</v>
          </cell>
          <cell r="X1006">
            <v>-0.01</v>
          </cell>
          <cell r="Y1006">
            <v>-0.05</v>
          </cell>
          <cell r="Z1006">
            <v>0.09</v>
          </cell>
          <cell r="AA1006">
            <v>0.02</v>
          </cell>
          <cell r="AB1006">
            <v>0</v>
          </cell>
          <cell r="AC1006">
            <v>0.01</v>
          </cell>
          <cell r="AD1006">
            <v>0</v>
          </cell>
          <cell r="AE1006">
            <v>-0.01</v>
          </cell>
          <cell r="AF1006">
            <v>0</v>
          </cell>
          <cell r="AG1006">
            <v>-0.01</v>
          </cell>
          <cell r="AH1006">
            <v>-0.05</v>
          </cell>
          <cell r="AI1006">
            <v>-0.01</v>
          </cell>
          <cell r="AJ1006">
            <v>0.01</v>
          </cell>
          <cell r="AK1006">
            <v>-0.04</v>
          </cell>
          <cell r="AL1006">
            <v>-0.02</v>
          </cell>
          <cell r="AM1006">
            <v>-0.02</v>
          </cell>
          <cell r="AN1006">
            <v>0.05</v>
          </cell>
          <cell r="AO1006">
            <v>0</v>
          </cell>
          <cell r="AP1006">
            <v>0.03</v>
          </cell>
          <cell r="AQ1006">
            <v>0.02</v>
          </cell>
          <cell r="AR1006">
            <v>-0.03</v>
          </cell>
          <cell r="AS1006">
            <v>-0.01</v>
          </cell>
          <cell r="AT1006">
            <v>0</v>
          </cell>
          <cell r="AU1006">
            <v>0</v>
          </cell>
          <cell r="AV1006">
            <v>-0.02</v>
          </cell>
          <cell r="AW1006">
            <v>0.02</v>
          </cell>
          <cell r="AX1006">
            <v>-0.05</v>
          </cell>
          <cell r="AY1006">
            <v>-0.12</v>
          </cell>
          <cell r="AZ1006">
            <v>-0.06</v>
          </cell>
          <cell r="BA1006">
            <v>0.03</v>
          </cell>
          <cell r="BB1006">
            <v>0</v>
          </cell>
          <cell r="BC1006">
            <v>0</v>
          </cell>
          <cell r="BD1006">
            <v>0.01</v>
          </cell>
          <cell r="BE1006">
            <v>-0.04</v>
          </cell>
          <cell r="BF1006">
            <v>-0.01</v>
          </cell>
          <cell r="BG1006">
            <v>0.01</v>
          </cell>
          <cell r="BH1006">
            <v>0.01</v>
          </cell>
          <cell r="BI1006">
            <v>-0.05</v>
          </cell>
          <cell r="BJ1006">
            <v>0</v>
          </cell>
          <cell r="BK1006">
            <v>-0.03</v>
          </cell>
          <cell r="BL1006">
            <v>-0.04</v>
          </cell>
          <cell r="BM1006">
            <v>-0.1</v>
          </cell>
          <cell r="BN1006">
            <v>0.03</v>
          </cell>
          <cell r="BO1006">
            <v>0</v>
          </cell>
          <cell r="BP1006">
            <v>0.06</v>
          </cell>
          <cell r="BQ1006">
            <v>0.04</v>
          </cell>
          <cell r="BR1006">
            <v>0.03</v>
          </cell>
          <cell r="BS1006">
            <v>0</v>
          </cell>
          <cell r="BT1006">
            <v>-0.01</v>
          </cell>
          <cell r="BU1006">
            <v>0</v>
          </cell>
          <cell r="BV1006">
            <v>-0.01</v>
          </cell>
          <cell r="BW1006">
            <v>0.01</v>
          </cell>
          <cell r="BX1006">
            <v>-0.04</v>
          </cell>
          <cell r="BY1006">
            <v>0.17</v>
          </cell>
          <cell r="BZ1006">
            <v>-0.12</v>
          </cell>
          <cell r="CA1006">
            <v>0.06</v>
          </cell>
          <cell r="CB1006">
            <v>0</v>
          </cell>
          <cell r="CC1006">
            <v>-0.02</v>
          </cell>
          <cell r="CD1006">
            <v>0.09</v>
          </cell>
          <cell r="CE1006">
            <v>-0.03</v>
          </cell>
          <cell r="CF1006">
            <v>0</v>
          </cell>
          <cell r="CG1006">
            <v>-0.02</v>
          </cell>
          <cell r="CH1006">
            <v>-0.02</v>
          </cell>
          <cell r="CI1006">
            <v>-0.02</v>
          </cell>
          <cell r="CJ1006">
            <v>0.01</v>
          </cell>
          <cell r="CK1006">
            <v>-0.03</v>
          </cell>
          <cell r="CL1006">
            <v>-0.13</v>
          </cell>
          <cell r="CM1006">
            <v>-0.05</v>
          </cell>
          <cell r="CN1006">
            <v>7.0000000000000007E-2</v>
          </cell>
          <cell r="CO1006">
            <v>0</v>
          </cell>
          <cell r="CP1006">
            <v>-0.04</v>
          </cell>
          <cell r="CQ1006">
            <v>0.11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0.01</v>
          </cell>
          <cell r="I1007">
            <v>0</v>
          </cell>
          <cell r="J1007">
            <v>0</v>
          </cell>
          <cell r="K1007">
            <v>-0.01</v>
          </cell>
          <cell r="L1007">
            <v>-0.05</v>
          </cell>
          <cell r="M1007">
            <v>0</v>
          </cell>
          <cell r="N1007">
            <v>-0.01</v>
          </cell>
          <cell r="O1007">
            <v>0</v>
          </cell>
          <cell r="P1007">
            <v>0.01</v>
          </cell>
          <cell r="Q1007">
            <v>0.01</v>
          </cell>
          <cell r="R1007">
            <v>0.03</v>
          </cell>
          <cell r="S1007">
            <v>0.01</v>
          </cell>
          <cell r="T1007">
            <v>0.02</v>
          </cell>
          <cell r="U1007">
            <v>0</v>
          </cell>
          <cell r="V1007">
            <v>0.01</v>
          </cell>
          <cell r="W1007">
            <v>0</v>
          </cell>
          <cell r="X1007">
            <v>-0.01</v>
          </cell>
          <cell r="Y1007">
            <v>-7.0000000000000007E-2</v>
          </cell>
          <cell r="Z1007">
            <v>-0.21</v>
          </cell>
          <cell r="AA1007">
            <v>-0.01</v>
          </cell>
          <cell r="AB1007">
            <v>0</v>
          </cell>
          <cell r="AC1007">
            <v>0.01</v>
          </cell>
          <cell r="AD1007">
            <v>0</v>
          </cell>
          <cell r="AE1007">
            <v>0</v>
          </cell>
          <cell r="AF1007">
            <v>0.02</v>
          </cell>
          <cell r="AG1007">
            <v>0</v>
          </cell>
          <cell r="AH1007">
            <v>0</v>
          </cell>
          <cell r="AI1007">
            <v>0.01</v>
          </cell>
          <cell r="AJ1007">
            <v>0</v>
          </cell>
          <cell r="AK1007">
            <v>0</v>
          </cell>
          <cell r="AL1007">
            <v>-0.04</v>
          </cell>
          <cell r="AM1007">
            <v>-0.02</v>
          </cell>
          <cell r="AN1007">
            <v>-0.01</v>
          </cell>
          <cell r="AO1007">
            <v>-0.01</v>
          </cell>
          <cell r="AP1007">
            <v>0.01</v>
          </cell>
          <cell r="AQ1007">
            <v>0.03</v>
          </cell>
          <cell r="AR1007">
            <v>-0.01</v>
          </cell>
          <cell r="AS1007">
            <v>0.01</v>
          </cell>
          <cell r="AT1007">
            <v>-0.01</v>
          </cell>
          <cell r="AU1007">
            <v>-0.01</v>
          </cell>
          <cell r="AV1007">
            <v>0.01</v>
          </cell>
          <cell r="AW1007">
            <v>0</v>
          </cell>
          <cell r="AX1007">
            <v>0</v>
          </cell>
          <cell r="AY1007">
            <v>-0.06</v>
          </cell>
          <cell r="AZ1007">
            <v>-0.03</v>
          </cell>
          <cell r="BA1007">
            <v>-0.05</v>
          </cell>
          <cell r="BB1007">
            <v>0</v>
          </cell>
          <cell r="BC1007">
            <v>0.01</v>
          </cell>
          <cell r="BD1007">
            <v>0.02</v>
          </cell>
          <cell r="BE1007">
            <v>0</v>
          </cell>
          <cell r="BF1007">
            <v>0</v>
          </cell>
          <cell r="BG1007">
            <v>0.03</v>
          </cell>
          <cell r="BH1007">
            <v>0</v>
          </cell>
          <cell r="BI1007">
            <v>0.01</v>
          </cell>
          <cell r="BJ1007">
            <v>0.01</v>
          </cell>
          <cell r="BK1007">
            <v>0</v>
          </cell>
          <cell r="BL1007">
            <v>-0.04</v>
          </cell>
          <cell r="BM1007">
            <v>-0.04</v>
          </cell>
          <cell r="BN1007">
            <v>0.01</v>
          </cell>
          <cell r="BO1007">
            <v>0</v>
          </cell>
          <cell r="BP1007">
            <v>0.01</v>
          </cell>
          <cell r="BQ1007">
            <v>0.03</v>
          </cell>
          <cell r="BR1007">
            <v>0.03</v>
          </cell>
          <cell r="BS1007">
            <v>-0.01</v>
          </cell>
          <cell r="BT1007">
            <v>-0.01</v>
          </cell>
          <cell r="BU1007">
            <v>-0.01</v>
          </cell>
          <cell r="BV1007">
            <v>0.01</v>
          </cell>
          <cell r="BW1007">
            <v>0</v>
          </cell>
          <cell r="BX1007">
            <v>-0.03</v>
          </cell>
          <cell r="BY1007">
            <v>0.03</v>
          </cell>
          <cell r="BZ1007">
            <v>-0.03</v>
          </cell>
          <cell r="CA1007">
            <v>-0.03</v>
          </cell>
          <cell r="CB1007">
            <v>0</v>
          </cell>
          <cell r="CC1007">
            <v>0.01</v>
          </cell>
          <cell r="CD1007">
            <v>0.05</v>
          </cell>
          <cell r="CE1007">
            <v>0</v>
          </cell>
          <cell r="CF1007">
            <v>0.01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-0.01</v>
          </cell>
          <cell r="CL1007">
            <v>-0.06</v>
          </cell>
          <cell r="CM1007">
            <v>-0.02</v>
          </cell>
          <cell r="CN1007">
            <v>-0.01</v>
          </cell>
          <cell r="CO1007">
            <v>0</v>
          </cell>
          <cell r="CP1007">
            <v>0.01</v>
          </cell>
          <cell r="CQ1007">
            <v>0.03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-0.01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0.01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-0.01</v>
          </cell>
          <cell r="X1008">
            <v>0</v>
          </cell>
          <cell r="Y1008">
            <v>0</v>
          </cell>
          <cell r="Z1008">
            <v>-0.08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-0.01</v>
          </cell>
          <cell r="AI1008">
            <v>0</v>
          </cell>
          <cell r="AJ1008">
            <v>-0.01</v>
          </cell>
          <cell r="AK1008">
            <v>0</v>
          </cell>
          <cell r="AL1008">
            <v>0</v>
          </cell>
          <cell r="AM1008">
            <v>-0.01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-0.01</v>
          </cell>
          <cell r="AX1008">
            <v>0</v>
          </cell>
          <cell r="AY1008">
            <v>0.01</v>
          </cell>
          <cell r="AZ1008">
            <v>-0.01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-0.01</v>
          </cell>
          <cell r="BK1008">
            <v>0</v>
          </cell>
          <cell r="BL1008">
            <v>0.01</v>
          </cell>
          <cell r="BM1008">
            <v>-0.01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0.02</v>
          </cell>
          <cell r="BS1008">
            <v>0</v>
          </cell>
          <cell r="BT1008">
            <v>0</v>
          </cell>
          <cell r="BU1008">
            <v>-0.01</v>
          </cell>
          <cell r="BV1008">
            <v>0</v>
          </cell>
          <cell r="BW1008">
            <v>-0.01</v>
          </cell>
          <cell r="BX1008">
            <v>0</v>
          </cell>
          <cell r="BY1008">
            <v>0.25</v>
          </cell>
          <cell r="BZ1008">
            <v>-0.01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0.01</v>
          </cell>
          <cell r="CF1008">
            <v>0</v>
          </cell>
          <cell r="CG1008">
            <v>-0.01</v>
          </cell>
          <cell r="CH1008">
            <v>-0.01</v>
          </cell>
          <cell r="CI1008">
            <v>0</v>
          </cell>
          <cell r="CJ1008">
            <v>-0.01</v>
          </cell>
          <cell r="CK1008">
            <v>0</v>
          </cell>
          <cell r="CL1008">
            <v>0.17</v>
          </cell>
          <cell r="CM1008">
            <v>-0.03</v>
          </cell>
          <cell r="CN1008">
            <v>0</v>
          </cell>
          <cell r="CO1008">
            <v>0</v>
          </cell>
          <cell r="CP1008">
            <v>0</v>
          </cell>
          <cell r="CQ1008">
            <v>0.01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0.01</v>
          </cell>
          <cell r="G1009">
            <v>0</v>
          </cell>
          <cell r="H1009">
            <v>-0.01</v>
          </cell>
          <cell r="I1009">
            <v>0</v>
          </cell>
          <cell r="J1009">
            <v>0</v>
          </cell>
          <cell r="K1009">
            <v>0.01</v>
          </cell>
          <cell r="L1009">
            <v>-0.04</v>
          </cell>
          <cell r="M1009">
            <v>0</v>
          </cell>
          <cell r="N1009">
            <v>0.01</v>
          </cell>
          <cell r="O1009">
            <v>0</v>
          </cell>
          <cell r="P1009">
            <v>0</v>
          </cell>
          <cell r="Q1009">
            <v>0.02</v>
          </cell>
          <cell r="R1009">
            <v>0.02</v>
          </cell>
          <cell r="S1009">
            <v>0.02</v>
          </cell>
          <cell r="T1009">
            <v>0.01</v>
          </cell>
          <cell r="U1009">
            <v>0</v>
          </cell>
          <cell r="V1009">
            <v>0.01</v>
          </cell>
          <cell r="W1009">
            <v>0.01</v>
          </cell>
          <cell r="X1009">
            <v>0.01</v>
          </cell>
          <cell r="Y1009">
            <v>-0.01</v>
          </cell>
          <cell r="Z1009">
            <v>0.13</v>
          </cell>
          <cell r="AA1009">
            <v>0</v>
          </cell>
          <cell r="AB1009">
            <v>-0.01</v>
          </cell>
          <cell r="AC1009">
            <v>0.01</v>
          </cell>
          <cell r="AD1009">
            <v>0.01</v>
          </cell>
          <cell r="AE1009">
            <v>0</v>
          </cell>
          <cell r="AF1009">
            <v>0.01</v>
          </cell>
          <cell r="AG1009">
            <v>0.01</v>
          </cell>
          <cell r="AH1009">
            <v>0</v>
          </cell>
          <cell r="AI1009">
            <v>0.01</v>
          </cell>
          <cell r="AJ1009">
            <v>0.01</v>
          </cell>
          <cell r="AK1009">
            <v>0</v>
          </cell>
          <cell r="AL1009">
            <v>-0.04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0.03</v>
          </cell>
          <cell r="AR1009">
            <v>0.01</v>
          </cell>
          <cell r="AS1009">
            <v>0.01</v>
          </cell>
          <cell r="AT1009">
            <v>0.01</v>
          </cell>
          <cell r="AU1009">
            <v>0</v>
          </cell>
          <cell r="AV1009">
            <v>0</v>
          </cell>
          <cell r="AW1009">
            <v>0.04</v>
          </cell>
          <cell r="AX1009">
            <v>0.01</v>
          </cell>
          <cell r="AY1009">
            <v>-0.04</v>
          </cell>
          <cell r="AZ1009">
            <v>0</v>
          </cell>
          <cell r="BA1009">
            <v>0</v>
          </cell>
          <cell r="BB1009">
            <v>-0.01</v>
          </cell>
          <cell r="BC1009">
            <v>0</v>
          </cell>
          <cell r="BD1009">
            <v>0.05</v>
          </cell>
          <cell r="BE1009">
            <v>0</v>
          </cell>
          <cell r="BF1009">
            <v>0.01</v>
          </cell>
          <cell r="BG1009">
            <v>0</v>
          </cell>
          <cell r="BH1009">
            <v>-0.01</v>
          </cell>
          <cell r="BI1009">
            <v>0</v>
          </cell>
          <cell r="BJ1009">
            <v>0</v>
          </cell>
          <cell r="BK1009">
            <v>-0.02</v>
          </cell>
          <cell r="BL1009">
            <v>-0.09</v>
          </cell>
          <cell r="BM1009">
            <v>-0.03</v>
          </cell>
          <cell r="BN1009">
            <v>-0.01</v>
          </cell>
          <cell r="BO1009">
            <v>-0.01</v>
          </cell>
          <cell r="BP1009">
            <v>0</v>
          </cell>
          <cell r="BQ1009">
            <v>0.03</v>
          </cell>
          <cell r="BR1009">
            <v>7.0000000000000007E-2</v>
          </cell>
          <cell r="BS1009">
            <v>0.02</v>
          </cell>
          <cell r="BT1009">
            <v>0.01</v>
          </cell>
          <cell r="BU1009">
            <v>0</v>
          </cell>
          <cell r="BV1009">
            <v>-0.01</v>
          </cell>
          <cell r="BW1009">
            <v>0</v>
          </cell>
          <cell r="BX1009">
            <v>0.01</v>
          </cell>
          <cell r="BY1009">
            <v>0.27</v>
          </cell>
          <cell r="BZ1009">
            <v>-0.02</v>
          </cell>
          <cell r="CA1009">
            <v>0.01</v>
          </cell>
          <cell r="CB1009">
            <v>-0.01</v>
          </cell>
          <cell r="CC1009">
            <v>0</v>
          </cell>
          <cell r="CD1009">
            <v>-0.01</v>
          </cell>
          <cell r="CE1009">
            <v>0</v>
          </cell>
          <cell r="CF1009">
            <v>0.02</v>
          </cell>
          <cell r="CG1009">
            <v>0.02</v>
          </cell>
          <cell r="CH1009">
            <v>0</v>
          </cell>
          <cell r="CI1009">
            <v>0</v>
          </cell>
          <cell r="CJ1009">
            <v>0</v>
          </cell>
          <cell r="CK1009">
            <v>-0.04</v>
          </cell>
          <cell r="CL1009">
            <v>-0.06</v>
          </cell>
          <cell r="CM1009">
            <v>-0.03</v>
          </cell>
          <cell r="CN1009">
            <v>-0.01</v>
          </cell>
          <cell r="CO1009">
            <v>-0.01</v>
          </cell>
          <cell r="CP1009">
            <v>0</v>
          </cell>
          <cell r="CQ1009">
            <v>0.03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-0.02</v>
          </cell>
          <cell r="P1010">
            <v>0</v>
          </cell>
          <cell r="Q1010">
            <v>-0.03</v>
          </cell>
          <cell r="R1010">
            <v>0.02</v>
          </cell>
          <cell r="S1010">
            <v>0</v>
          </cell>
          <cell r="T1010">
            <v>0</v>
          </cell>
          <cell r="U1010">
            <v>0.06</v>
          </cell>
          <cell r="V1010">
            <v>-0.04</v>
          </cell>
          <cell r="W1010">
            <v>0</v>
          </cell>
          <cell r="X1010">
            <v>0</v>
          </cell>
          <cell r="Y1010">
            <v>-0.02</v>
          </cell>
          <cell r="Z1010">
            <v>0.08</v>
          </cell>
          <cell r="AA1010">
            <v>7.0000000000000007E-2</v>
          </cell>
          <cell r="AB1010">
            <v>-0.13</v>
          </cell>
          <cell r="AC1010">
            <v>0</v>
          </cell>
          <cell r="AD1010">
            <v>0.05</v>
          </cell>
          <cell r="AE1010">
            <v>-0.04</v>
          </cell>
          <cell r="AF1010">
            <v>0.01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-0.26</v>
          </cell>
          <cell r="AM1010">
            <v>0</v>
          </cell>
          <cell r="AN1010">
            <v>0.01</v>
          </cell>
          <cell r="AO1010">
            <v>0</v>
          </cell>
          <cell r="AP1010">
            <v>0</v>
          </cell>
          <cell r="AQ1010">
            <v>0.01</v>
          </cell>
          <cell r="AR1010">
            <v>0.01</v>
          </cell>
          <cell r="AS1010">
            <v>0.05</v>
          </cell>
          <cell r="AT1010">
            <v>0</v>
          </cell>
          <cell r="AU1010">
            <v>-0.06</v>
          </cell>
          <cell r="AV1010">
            <v>0</v>
          </cell>
          <cell r="AW1010">
            <v>0</v>
          </cell>
          <cell r="AX1010">
            <v>-0.06</v>
          </cell>
          <cell r="AY1010">
            <v>0</v>
          </cell>
          <cell r="AZ1010">
            <v>0</v>
          </cell>
          <cell r="BA1010">
            <v>0</v>
          </cell>
          <cell r="BB1010">
            <v>-0.09</v>
          </cell>
          <cell r="BC1010">
            <v>-0.03</v>
          </cell>
          <cell r="BD1010">
            <v>0.1</v>
          </cell>
          <cell r="BE1010">
            <v>0</v>
          </cell>
          <cell r="BF1010">
            <v>0.02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0.01</v>
          </cell>
          <cell r="BO1010">
            <v>0</v>
          </cell>
          <cell r="BP1010">
            <v>-0.1</v>
          </cell>
          <cell r="BQ1010">
            <v>0.03</v>
          </cell>
          <cell r="BR1010">
            <v>0.02</v>
          </cell>
          <cell r="BS1010">
            <v>-0.03</v>
          </cell>
          <cell r="BT1010">
            <v>-0.03</v>
          </cell>
          <cell r="BU1010">
            <v>0</v>
          </cell>
          <cell r="BV1010">
            <v>0</v>
          </cell>
          <cell r="BW1010">
            <v>0.02</v>
          </cell>
          <cell r="BX1010">
            <v>0</v>
          </cell>
          <cell r="BY1010">
            <v>7.0000000000000007E-2</v>
          </cell>
          <cell r="BZ1010">
            <v>-0.01</v>
          </cell>
          <cell r="CA1010">
            <v>0.19</v>
          </cell>
          <cell r="CB1010">
            <v>-0.02</v>
          </cell>
          <cell r="CC1010">
            <v>0.01</v>
          </cell>
          <cell r="CD1010">
            <v>0.04</v>
          </cell>
          <cell r="CE1010">
            <v>0.03</v>
          </cell>
          <cell r="CF1010">
            <v>0.06</v>
          </cell>
          <cell r="CG1010">
            <v>0.03</v>
          </cell>
          <cell r="CH1010">
            <v>-0.04</v>
          </cell>
          <cell r="CI1010">
            <v>0</v>
          </cell>
          <cell r="CJ1010">
            <v>0.01</v>
          </cell>
          <cell r="CK1010">
            <v>0.04</v>
          </cell>
          <cell r="CL1010">
            <v>0.02</v>
          </cell>
          <cell r="CM1010">
            <v>-0.05</v>
          </cell>
          <cell r="CN1010">
            <v>0.04</v>
          </cell>
          <cell r="CO1010">
            <v>-0.03</v>
          </cell>
          <cell r="CP1010">
            <v>0.03</v>
          </cell>
          <cell r="CQ1010">
            <v>0.09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-0.01</v>
          </cell>
          <cell r="J1013">
            <v>0</v>
          </cell>
          <cell r="K1013">
            <v>0</v>
          </cell>
          <cell r="L1013">
            <v>-0.02</v>
          </cell>
          <cell r="M1013">
            <v>-0.01</v>
          </cell>
          <cell r="N1013">
            <v>0.01</v>
          </cell>
          <cell r="O1013">
            <v>0</v>
          </cell>
          <cell r="P1013">
            <v>0.01</v>
          </cell>
          <cell r="Q1013">
            <v>0.01</v>
          </cell>
          <cell r="R1013">
            <v>0.01</v>
          </cell>
          <cell r="S1013">
            <v>0.01</v>
          </cell>
          <cell r="T1013">
            <v>0</v>
          </cell>
          <cell r="U1013">
            <v>-0.01</v>
          </cell>
          <cell r="V1013">
            <v>-0.01</v>
          </cell>
          <cell r="W1013">
            <v>0</v>
          </cell>
          <cell r="X1013">
            <v>0</v>
          </cell>
          <cell r="Y1013">
            <v>-0.02</v>
          </cell>
          <cell r="Z1013">
            <v>-0.02</v>
          </cell>
          <cell r="AA1013">
            <v>0</v>
          </cell>
          <cell r="AB1013">
            <v>0</v>
          </cell>
          <cell r="AC1013">
            <v>0.01</v>
          </cell>
          <cell r="AD1013">
            <v>0</v>
          </cell>
          <cell r="AE1013">
            <v>-0.01</v>
          </cell>
          <cell r="AF1013">
            <v>0.01</v>
          </cell>
          <cell r="AG1013">
            <v>0</v>
          </cell>
          <cell r="AH1013">
            <v>-0.01</v>
          </cell>
          <cell r="AI1013">
            <v>-0.01</v>
          </cell>
          <cell r="AJ1013">
            <v>0</v>
          </cell>
          <cell r="AK1013">
            <v>-0.01</v>
          </cell>
          <cell r="AL1013">
            <v>-0.01</v>
          </cell>
          <cell r="AM1013">
            <v>-0.01</v>
          </cell>
          <cell r="AN1013">
            <v>0</v>
          </cell>
          <cell r="AO1013">
            <v>0</v>
          </cell>
          <cell r="AP1013">
            <v>0</v>
          </cell>
          <cell r="AQ1013">
            <v>0.01</v>
          </cell>
          <cell r="AR1013">
            <v>0</v>
          </cell>
          <cell r="AS1013">
            <v>0.01</v>
          </cell>
          <cell r="AT1013">
            <v>0</v>
          </cell>
          <cell r="AU1013">
            <v>-0.01</v>
          </cell>
          <cell r="AV1013">
            <v>-0.01</v>
          </cell>
          <cell r="AW1013">
            <v>0</v>
          </cell>
          <cell r="AX1013">
            <v>0</v>
          </cell>
          <cell r="AY1013">
            <v>-0.02</v>
          </cell>
          <cell r="AZ1013">
            <v>-0.02</v>
          </cell>
          <cell r="BA1013">
            <v>0</v>
          </cell>
          <cell r="BB1013">
            <v>0</v>
          </cell>
          <cell r="BC1013">
            <v>0</v>
          </cell>
          <cell r="BD1013">
            <v>0.02</v>
          </cell>
          <cell r="BE1013">
            <v>0</v>
          </cell>
          <cell r="BF1013">
            <v>0</v>
          </cell>
          <cell r="BG1013">
            <v>0.01</v>
          </cell>
          <cell r="BH1013">
            <v>-0.01</v>
          </cell>
          <cell r="BI1013">
            <v>-0.01</v>
          </cell>
          <cell r="BJ1013">
            <v>0</v>
          </cell>
          <cell r="BK1013">
            <v>0</v>
          </cell>
          <cell r="BL1013">
            <v>-0.01</v>
          </cell>
          <cell r="BM1013">
            <v>-0.02</v>
          </cell>
          <cell r="BN1013">
            <v>0</v>
          </cell>
          <cell r="BO1013">
            <v>0</v>
          </cell>
          <cell r="BP1013">
            <v>0</v>
          </cell>
          <cell r="BQ1013">
            <v>0.01</v>
          </cell>
          <cell r="BR1013">
            <v>0.03</v>
          </cell>
          <cell r="BS1013">
            <v>0</v>
          </cell>
          <cell r="BT1013">
            <v>0</v>
          </cell>
          <cell r="BU1013">
            <v>-0.01</v>
          </cell>
          <cell r="BV1013">
            <v>-0.01</v>
          </cell>
          <cell r="BW1013">
            <v>-0.01</v>
          </cell>
          <cell r="BX1013">
            <v>0</v>
          </cell>
          <cell r="BY1013">
            <v>0.23</v>
          </cell>
          <cell r="BZ1013">
            <v>-0.03</v>
          </cell>
          <cell r="CA1013">
            <v>-0.01</v>
          </cell>
          <cell r="CB1013">
            <v>0</v>
          </cell>
          <cell r="CC1013">
            <v>0</v>
          </cell>
          <cell r="CD1013">
            <v>0.01</v>
          </cell>
          <cell r="CE1013">
            <v>0</v>
          </cell>
          <cell r="CF1013">
            <v>0.01</v>
          </cell>
          <cell r="CG1013">
            <v>0</v>
          </cell>
          <cell r="CH1013">
            <v>-0.01</v>
          </cell>
          <cell r="CI1013">
            <v>-0.01</v>
          </cell>
          <cell r="CJ1013">
            <v>0</v>
          </cell>
          <cell r="CK1013">
            <v>-0.01</v>
          </cell>
          <cell r="CL1013">
            <v>-0.01</v>
          </cell>
          <cell r="CM1013">
            <v>-0.03</v>
          </cell>
          <cell r="CN1013">
            <v>0</v>
          </cell>
          <cell r="CO1013">
            <v>0</v>
          </cell>
          <cell r="CP1013">
            <v>0</v>
          </cell>
          <cell r="CQ1013">
            <v>0.02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0.01</v>
          </cell>
          <cell r="G1019">
            <v>0.01</v>
          </cell>
          <cell r="H1019">
            <v>0.02</v>
          </cell>
          <cell r="I1019">
            <v>0.01</v>
          </cell>
          <cell r="J1019">
            <v>0.02</v>
          </cell>
          <cell r="K1019">
            <v>0.03</v>
          </cell>
          <cell r="L1019">
            <v>0.02</v>
          </cell>
          <cell r="M1019">
            <v>0.02</v>
          </cell>
          <cell r="N1019">
            <v>0.01</v>
          </cell>
          <cell r="O1019">
            <v>0.01</v>
          </cell>
          <cell r="P1019">
            <v>0.02</v>
          </cell>
          <cell r="Q1019">
            <v>0</v>
          </cell>
          <cell r="R1019">
            <v>0.02</v>
          </cell>
          <cell r="S1019">
            <v>0</v>
          </cell>
          <cell r="T1019">
            <v>0.02</v>
          </cell>
          <cell r="U1019">
            <v>0.02</v>
          </cell>
          <cell r="V1019">
            <v>0.02</v>
          </cell>
          <cell r="W1019">
            <v>0.02</v>
          </cell>
          <cell r="X1019">
            <v>0.02</v>
          </cell>
          <cell r="Y1019">
            <v>0.02</v>
          </cell>
          <cell r="Z1019">
            <v>0.02</v>
          </cell>
          <cell r="AA1019">
            <v>0.02</v>
          </cell>
          <cell r="AB1019">
            <v>0.01</v>
          </cell>
          <cell r="AC1019">
            <v>0.01</v>
          </cell>
          <cell r="AD1019">
            <v>0.01</v>
          </cell>
          <cell r="AE1019">
            <v>0.02</v>
          </cell>
          <cell r="AF1019">
            <v>0</v>
          </cell>
          <cell r="AG1019">
            <v>0.02</v>
          </cell>
          <cell r="AH1019">
            <v>0.01</v>
          </cell>
          <cell r="AI1019">
            <v>0.03</v>
          </cell>
          <cell r="AJ1019">
            <v>0.02</v>
          </cell>
          <cell r="AK1019">
            <v>0.04</v>
          </cell>
          <cell r="AL1019">
            <v>0.02</v>
          </cell>
          <cell r="AM1019">
            <v>0.02</v>
          </cell>
          <cell r="AN1019">
            <v>0.02</v>
          </cell>
          <cell r="AO1019">
            <v>0.01</v>
          </cell>
          <cell r="AP1019">
            <v>0.01</v>
          </cell>
          <cell r="AQ1019">
            <v>0</v>
          </cell>
          <cell r="AR1019">
            <v>0.02</v>
          </cell>
          <cell r="AS1019">
            <v>0.01</v>
          </cell>
          <cell r="AT1019">
            <v>0.02</v>
          </cell>
          <cell r="AU1019">
            <v>0.02</v>
          </cell>
          <cell r="AV1019">
            <v>0.02</v>
          </cell>
          <cell r="AW1019">
            <v>0.03</v>
          </cell>
          <cell r="AX1019">
            <v>0.03</v>
          </cell>
          <cell r="AY1019">
            <v>0.02</v>
          </cell>
          <cell r="AZ1019">
            <v>0.02</v>
          </cell>
          <cell r="BA1019">
            <v>0.02</v>
          </cell>
          <cell r="BB1019">
            <v>0.01</v>
          </cell>
          <cell r="BC1019">
            <v>0.01</v>
          </cell>
          <cell r="BD1019">
            <v>0.01</v>
          </cell>
          <cell r="BE1019">
            <v>0.02</v>
          </cell>
          <cell r="BF1019">
            <v>0.01</v>
          </cell>
          <cell r="BG1019">
            <v>0.02</v>
          </cell>
          <cell r="BH1019">
            <v>0.01</v>
          </cell>
          <cell r="BI1019">
            <v>0.02</v>
          </cell>
          <cell r="BJ1019">
            <v>0.03</v>
          </cell>
          <cell r="BK1019">
            <v>0.04</v>
          </cell>
          <cell r="BL1019">
            <v>0.01</v>
          </cell>
          <cell r="BM1019">
            <v>0.02</v>
          </cell>
          <cell r="BN1019">
            <v>0.02</v>
          </cell>
          <cell r="BO1019">
            <v>0.02</v>
          </cell>
          <cell r="BP1019">
            <v>0.02</v>
          </cell>
          <cell r="BQ1019">
            <v>0.01</v>
          </cell>
          <cell r="BR1019">
            <v>0.02</v>
          </cell>
          <cell r="BS1019">
            <v>0.01</v>
          </cell>
          <cell r="BT1019">
            <v>0.02</v>
          </cell>
          <cell r="BU1019">
            <v>0.03</v>
          </cell>
          <cell r="BV1019">
            <v>0.02</v>
          </cell>
          <cell r="BW1019">
            <v>0.02</v>
          </cell>
          <cell r="BX1019">
            <v>0.04</v>
          </cell>
          <cell r="BY1019">
            <v>0.03</v>
          </cell>
          <cell r="BZ1019">
            <v>0.02</v>
          </cell>
          <cell r="CA1019">
            <v>0.02</v>
          </cell>
          <cell r="CB1019">
            <v>0.02</v>
          </cell>
          <cell r="CC1019">
            <v>0.01</v>
          </cell>
          <cell r="CD1019">
            <v>0</v>
          </cell>
          <cell r="CE1019">
            <v>0.02</v>
          </cell>
          <cell r="CF1019">
            <v>0</v>
          </cell>
          <cell r="CG1019">
            <v>0.02</v>
          </cell>
          <cell r="CH1019">
            <v>0.03</v>
          </cell>
          <cell r="CI1019">
            <v>0.02</v>
          </cell>
          <cell r="CJ1019">
            <v>0.03</v>
          </cell>
          <cell r="CK1019">
            <v>0.04</v>
          </cell>
          <cell r="CL1019">
            <v>0.01</v>
          </cell>
          <cell r="CM1019">
            <v>0.02</v>
          </cell>
          <cell r="CN1019">
            <v>0.02</v>
          </cell>
          <cell r="CO1019">
            <v>0.02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0.16</v>
          </cell>
          <cell r="G1020">
            <v>0.18</v>
          </cell>
          <cell r="H1020">
            <v>0.14000000000000001</v>
          </cell>
          <cell r="I1020">
            <v>0.12</v>
          </cell>
          <cell r="J1020">
            <v>0.06</v>
          </cell>
          <cell r="K1020">
            <v>0.18</v>
          </cell>
          <cell r="L1020">
            <v>0.27</v>
          </cell>
          <cell r="M1020">
            <v>0.24</v>
          </cell>
          <cell r="N1020">
            <v>0.22</v>
          </cell>
          <cell r="O1020">
            <v>0.05</v>
          </cell>
          <cell r="P1020">
            <v>0.14000000000000001</v>
          </cell>
          <cell r="Q1020">
            <v>0.16</v>
          </cell>
          <cell r="R1020">
            <v>0.11</v>
          </cell>
          <cell r="S1020">
            <v>0.23</v>
          </cell>
          <cell r="T1020">
            <v>0.1</v>
          </cell>
          <cell r="U1020">
            <v>0.23</v>
          </cell>
          <cell r="V1020">
            <v>0.16</v>
          </cell>
          <cell r="W1020">
            <v>0.1</v>
          </cell>
          <cell r="X1020">
            <v>0.02</v>
          </cell>
          <cell r="Y1020">
            <v>0.16</v>
          </cell>
          <cell r="Z1020">
            <v>7.0000000000000007E-2</v>
          </cell>
          <cell r="AA1020">
            <v>0.08</v>
          </cell>
          <cell r="AB1020">
            <v>0</v>
          </cell>
          <cell r="AC1020">
            <v>0.13</v>
          </cell>
          <cell r="AD1020">
            <v>7.0000000000000007E-2</v>
          </cell>
          <cell r="AE1020">
            <v>0.13</v>
          </cell>
          <cell r="AF1020">
            <v>0.11</v>
          </cell>
          <cell r="AG1020">
            <v>0.1</v>
          </cell>
          <cell r="AH1020">
            <v>0.11</v>
          </cell>
          <cell r="AI1020">
            <v>0.15</v>
          </cell>
          <cell r="AJ1020">
            <v>0.17</v>
          </cell>
          <cell r="AK1020">
            <v>0.12</v>
          </cell>
          <cell r="AL1020">
            <v>0.11</v>
          </cell>
          <cell r="AM1020">
            <v>0.05</v>
          </cell>
          <cell r="AN1020">
            <v>0.15</v>
          </cell>
          <cell r="AO1020">
            <v>0.14000000000000001</v>
          </cell>
          <cell r="AP1020">
            <v>0.21</v>
          </cell>
          <cell r="AQ1020">
            <v>0.09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0.01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0.01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0.01</v>
          </cell>
          <cell r="BJ1020">
            <v>0.01</v>
          </cell>
          <cell r="BK1020">
            <v>0.01</v>
          </cell>
          <cell r="BL1020">
            <v>0</v>
          </cell>
          <cell r="BM1020">
            <v>0</v>
          </cell>
          <cell r="BN1020">
            <v>0.01</v>
          </cell>
          <cell r="BO1020">
            <v>0.01</v>
          </cell>
          <cell r="BP1020">
            <v>0</v>
          </cell>
          <cell r="BQ1020">
            <v>0</v>
          </cell>
          <cell r="BR1020">
            <v>0.01</v>
          </cell>
          <cell r="BS1020">
            <v>0</v>
          </cell>
          <cell r="BT1020">
            <v>0.01</v>
          </cell>
          <cell r="BU1020">
            <v>0</v>
          </cell>
          <cell r="BV1020">
            <v>0</v>
          </cell>
          <cell r="BW1020">
            <v>0.02</v>
          </cell>
          <cell r="BX1020">
            <v>0</v>
          </cell>
          <cell r="BY1020">
            <v>0</v>
          </cell>
          <cell r="BZ1020">
            <v>0.01</v>
          </cell>
          <cell r="CA1020">
            <v>0.01</v>
          </cell>
          <cell r="CB1020">
            <v>0</v>
          </cell>
          <cell r="CC1020">
            <v>0.01</v>
          </cell>
          <cell r="CD1020">
            <v>0</v>
          </cell>
          <cell r="CE1020">
            <v>0.01</v>
          </cell>
          <cell r="CF1020">
            <v>0</v>
          </cell>
          <cell r="CG1020">
            <v>0</v>
          </cell>
          <cell r="CH1020">
            <v>0</v>
          </cell>
          <cell r="CI1020">
            <v>0.01</v>
          </cell>
          <cell r="CJ1020">
            <v>0</v>
          </cell>
          <cell r="CK1020">
            <v>0</v>
          </cell>
          <cell r="CL1020">
            <v>0.02</v>
          </cell>
          <cell r="CM1020">
            <v>0.02</v>
          </cell>
          <cell r="CN1020">
            <v>0.01</v>
          </cell>
          <cell r="CO1020">
            <v>0</v>
          </cell>
          <cell r="CP1020">
            <v>0.01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0.01</v>
          </cell>
          <cell r="J1022">
            <v>0.02</v>
          </cell>
          <cell r="K1022">
            <v>0.03</v>
          </cell>
          <cell r="L1022">
            <v>0</v>
          </cell>
          <cell r="M1022">
            <v>0.05</v>
          </cell>
          <cell r="N1022">
            <v>0</v>
          </cell>
          <cell r="O1022">
            <v>0.01</v>
          </cell>
          <cell r="P1022">
            <v>0.02</v>
          </cell>
          <cell r="Q1022">
            <v>0</v>
          </cell>
          <cell r="R1022">
            <v>0.01</v>
          </cell>
          <cell r="S1022">
            <v>0.02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0.01</v>
          </cell>
          <cell r="Z1022">
            <v>0.02</v>
          </cell>
          <cell r="AA1022">
            <v>0.01</v>
          </cell>
          <cell r="AB1022">
            <v>0.02</v>
          </cell>
          <cell r="AC1022">
            <v>0.01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0.01</v>
          </cell>
          <cell r="Z1023">
            <v>0.01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0.01</v>
          </cell>
          <cell r="AF1023">
            <v>0.01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0.01</v>
          </cell>
          <cell r="AL1023">
            <v>0.01</v>
          </cell>
          <cell r="AM1023">
            <v>0.01</v>
          </cell>
          <cell r="AN1023">
            <v>0</v>
          </cell>
          <cell r="AO1023">
            <v>0.01</v>
          </cell>
          <cell r="AP1023">
            <v>0</v>
          </cell>
          <cell r="AQ1023">
            <v>0</v>
          </cell>
          <cell r="AR1023">
            <v>0.01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0.01</v>
          </cell>
          <cell r="AY1023">
            <v>0.01</v>
          </cell>
          <cell r="AZ1023">
            <v>0.01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0.01</v>
          </cell>
          <cell r="BF1023">
            <v>0</v>
          </cell>
          <cell r="BG1023">
            <v>0</v>
          </cell>
          <cell r="BH1023">
            <v>0.01</v>
          </cell>
          <cell r="BI1023">
            <v>0</v>
          </cell>
          <cell r="BJ1023">
            <v>0</v>
          </cell>
          <cell r="BK1023">
            <v>0.01</v>
          </cell>
          <cell r="BL1023">
            <v>0.01</v>
          </cell>
          <cell r="BM1023">
            <v>0.01</v>
          </cell>
          <cell r="BN1023">
            <v>0.01</v>
          </cell>
          <cell r="BO1023">
            <v>0.01</v>
          </cell>
          <cell r="BP1023">
            <v>0</v>
          </cell>
          <cell r="BQ1023">
            <v>0</v>
          </cell>
          <cell r="BR1023">
            <v>0.01</v>
          </cell>
          <cell r="BS1023">
            <v>0</v>
          </cell>
          <cell r="BT1023">
            <v>0</v>
          </cell>
          <cell r="BU1023">
            <v>0.01</v>
          </cell>
          <cell r="BV1023">
            <v>0</v>
          </cell>
          <cell r="BW1023">
            <v>0</v>
          </cell>
          <cell r="BX1023">
            <v>0.01</v>
          </cell>
          <cell r="BY1023">
            <v>0.01</v>
          </cell>
          <cell r="BZ1023">
            <v>0.01</v>
          </cell>
          <cell r="CA1023">
            <v>0.01</v>
          </cell>
          <cell r="CB1023">
            <v>0.01</v>
          </cell>
          <cell r="CC1023">
            <v>0.01</v>
          </cell>
          <cell r="CD1023">
            <v>0</v>
          </cell>
          <cell r="CE1023">
            <v>0.01</v>
          </cell>
          <cell r="CF1023">
            <v>0</v>
          </cell>
          <cell r="CG1023">
            <v>0.01</v>
          </cell>
          <cell r="CH1023">
            <v>0</v>
          </cell>
          <cell r="CI1023">
            <v>0</v>
          </cell>
          <cell r="CJ1023">
            <v>0</v>
          </cell>
          <cell r="CK1023">
            <v>0.01</v>
          </cell>
          <cell r="CL1023">
            <v>0.01</v>
          </cell>
          <cell r="CM1023">
            <v>0.01</v>
          </cell>
          <cell r="CN1023">
            <v>0.01</v>
          </cell>
          <cell r="CO1023">
            <v>0</v>
          </cell>
          <cell r="CP1023">
            <v>0.01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0.01</v>
          </cell>
          <cell r="G1024">
            <v>0.01</v>
          </cell>
          <cell r="H1024">
            <v>0.01</v>
          </cell>
          <cell r="I1024">
            <v>0.01</v>
          </cell>
          <cell r="J1024">
            <v>0.01</v>
          </cell>
          <cell r="K1024">
            <v>0.02</v>
          </cell>
          <cell r="L1024">
            <v>0.02</v>
          </cell>
          <cell r="M1024">
            <v>0.02</v>
          </cell>
          <cell r="N1024">
            <v>0.01</v>
          </cell>
          <cell r="O1024">
            <v>0.01</v>
          </cell>
          <cell r="P1024">
            <v>0.01</v>
          </cell>
          <cell r="Q1024">
            <v>0.01</v>
          </cell>
          <cell r="R1024">
            <v>0.01</v>
          </cell>
          <cell r="S1024">
            <v>0.01</v>
          </cell>
          <cell r="T1024">
            <v>0.02</v>
          </cell>
          <cell r="U1024">
            <v>0.01</v>
          </cell>
          <cell r="V1024">
            <v>0.01</v>
          </cell>
          <cell r="W1024">
            <v>0.01</v>
          </cell>
          <cell r="X1024">
            <v>0.02</v>
          </cell>
          <cell r="Y1024">
            <v>0.03</v>
          </cell>
          <cell r="Z1024">
            <v>0.02</v>
          </cell>
          <cell r="AA1024">
            <v>0.01</v>
          </cell>
          <cell r="AB1024">
            <v>0.01</v>
          </cell>
          <cell r="AC1024">
            <v>0.01</v>
          </cell>
          <cell r="AD1024">
            <v>0.01</v>
          </cell>
          <cell r="AE1024">
            <v>0.01</v>
          </cell>
          <cell r="AF1024">
            <v>0.01</v>
          </cell>
          <cell r="AG1024">
            <v>0.01</v>
          </cell>
          <cell r="AH1024">
            <v>0.02</v>
          </cell>
          <cell r="AI1024">
            <v>0.01</v>
          </cell>
          <cell r="AJ1024">
            <v>0.02</v>
          </cell>
          <cell r="AK1024">
            <v>0.02</v>
          </cell>
          <cell r="AL1024">
            <v>0.03</v>
          </cell>
          <cell r="AM1024">
            <v>0.02</v>
          </cell>
          <cell r="AN1024">
            <v>0.02</v>
          </cell>
          <cell r="AO1024">
            <v>0.01</v>
          </cell>
          <cell r="AP1024">
            <v>0.01</v>
          </cell>
          <cell r="AQ1024">
            <v>0.01</v>
          </cell>
          <cell r="AR1024">
            <v>0.02</v>
          </cell>
          <cell r="AS1024">
            <v>0.01</v>
          </cell>
          <cell r="AT1024">
            <v>0.01</v>
          </cell>
          <cell r="AU1024">
            <v>0.02</v>
          </cell>
          <cell r="AV1024">
            <v>0.01</v>
          </cell>
          <cell r="AW1024">
            <v>0.01</v>
          </cell>
          <cell r="AX1024">
            <v>0.02</v>
          </cell>
          <cell r="AY1024">
            <v>0.03</v>
          </cell>
          <cell r="AZ1024">
            <v>0.03</v>
          </cell>
          <cell r="BA1024">
            <v>0.01</v>
          </cell>
          <cell r="BB1024">
            <v>0.01</v>
          </cell>
          <cell r="BC1024">
            <v>0.01</v>
          </cell>
          <cell r="BD1024">
            <v>0.01</v>
          </cell>
          <cell r="BE1024">
            <v>0.02</v>
          </cell>
          <cell r="BF1024">
            <v>0.01</v>
          </cell>
          <cell r="BG1024">
            <v>0.01</v>
          </cell>
          <cell r="BH1024">
            <v>0.01</v>
          </cell>
          <cell r="BI1024">
            <v>0.01</v>
          </cell>
          <cell r="BJ1024">
            <v>0.02</v>
          </cell>
          <cell r="BK1024">
            <v>0.03</v>
          </cell>
          <cell r="BL1024">
            <v>0.03</v>
          </cell>
          <cell r="BM1024">
            <v>0.03</v>
          </cell>
          <cell r="BN1024">
            <v>0.01</v>
          </cell>
          <cell r="BO1024">
            <v>0.01</v>
          </cell>
          <cell r="BP1024">
            <v>0.01</v>
          </cell>
          <cell r="BQ1024">
            <v>0.01</v>
          </cell>
          <cell r="BR1024">
            <v>0.02</v>
          </cell>
          <cell r="BS1024">
            <v>0.01</v>
          </cell>
          <cell r="BT1024">
            <v>0.01</v>
          </cell>
          <cell r="BU1024">
            <v>0.02</v>
          </cell>
          <cell r="BV1024">
            <v>0.01</v>
          </cell>
          <cell r="BW1024">
            <v>0.02</v>
          </cell>
          <cell r="BX1024">
            <v>0.02</v>
          </cell>
          <cell r="BY1024">
            <v>0.02</v>
          </cell>
          <cell r="BZ1024">
            <v>0.03</v>
          </cell>
          <cell r="CA1024">
            <v>0.02</v>
          </cell>
          <cell r="CB1024">
            <v>0.02</v>
          </cell>
          <cell r="CC1024">
            <v>0.01</v>
          </cell>
          <cell r="CD1024">
            <v>0.01</v>
          </cell>
          <cell r="CE1024">
            <v>0.02</v>
          </cell>
          <cell r="CF1024">
            <v>0.01</v>
          </cell>
          <cell r="CG1024">
            <v>0.02</v>
          </cell>
          <cell r="CH1024">
            <v>0.02</v>
          </cell>
          <cell r="CI1024">
            <v>0.02</v>
          </cell>
          <cell r="CJ1024">
            <v>0.02</v>
          </cell>
          <cell r="CK1024">
            <v>0.03</v>
          </cell>
          <cell r="CL1024">
            <v>0.03</v>
          </cell>
          <cell r="CM1024">
            <v>0.02</v>
          </cell>
          <cell r="CN1024">
            <v>0.02</v>
          </cell>
          <cell r="CO1024">
            <v>0.02</v>
          </cell>
          <cell r="CP1024">
            <v>0.01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0.01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0.01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0.01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0.01</v>
          </cell>
          <cell r="BM1025">
            <v>0</v>
          </cell>
          <cell r="BN1025">
            <v>0</v>
          </cell>
          <cell r="BO1025">
            <v>0</v>
          </cell>
          <cell r="BP1025">
            <v>0.01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0.01</v>
          </cell>
          <cell r="G1026">
            <v>0.01</v>
          </cell>
          <cell r="H1026">
            <v>0.01</v>
          </cell>
          <cell r="I1026">
            <v>0.01</v>
          </cell>
          <cell r="J1026">
            <v>0</v>
          </cell>
          <cell r="K1026">
            <v>0</v>
          </cell>
          <cell r="L1026">
            <v>0.01</v>
          </cell>
          <cell r="M1026">
            <v>0.01</v>
          </cell>
          <cell r="N1026">
            <v>0.01</v>
          </cell>
          <cell r="O1026">
            <v>0.01</v>
          </cell>
          <cell r="P1026">
            <v>0.01</v>
          </cell>
          <cell r="Q1026">
            <v>0.01</v>
          </cell>
          <cell r="R1026">
            <v>0.01</v>
          </cell>
          <cell r="S1026">
            <v>0.02</v>
          </cell>
          <cell r="T1026">
            <v>0.01</v>
          </cell>
          <cell r="U1026">
            <v>0.01</v>
          </cell>
          <cell r="V1026">
            <v>0.01</v>
          </cell>
          <cell r="W1026">
            <v>0.01</v>
          </cell>
          <cell r="X1026">
            <v>0.01</v>
          </cell>
          <cell r="Y1026">
            <v>0.01</v>
          </cell>
          <cell r="Z1026">
            <v>0.01</v>
          </cell>
          <cell r="AA1026">
            <v>0.01</v>
          </cell>
          <cell r="AB1026">
            <v>0.02</v>
          </cell>
          <cell r="AC1026">
            <v>0.01</v>
          </cell>
          <cell r="AD1026">
            <v>0.01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0.01</v>
          </cell>
          <cell r="N1027">
            <v>0.01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0.01</v>
          </cell>
          <cell r="X1027">
            <v>0.01</v>
          </cell>
          <cell r="Y1027">
            <v>0.01</v>
          </cell>
          <cell r="Z1027">
            <v>0.01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0.01</v>
          </cell>
          <cell r="AF1027">
            <v>0</v>
          </cell>
          <cell r="AG1027">
            <v>0</v>
          </cell>
          <cell r="AH1027">
            <v>0.01</v>
          </cell>
          <cell r="AI1027">
            <v>0</v>
          </cell>
          <cell r="AJ1027">
            <v>0.01</v>
          </cell>
          <cell r="AK1027">
            <v>0.01</v>
          </cell>
          <cell r="AL1027">
            <v>0.01</v>
          </cell>
          <cell r="AM1027">
            <v>0.01</v>
          </cell>
          <cell r="AN1027">
            <v>0.01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0.01</v>
          </cell>
          <cell r="AX1027">
            <v>0.01</v>
          </cell>
          <cell r="AY1027">
            <v>0.01</v>
          </cell>
          <cell r="AZ1027">
            <v>0.01</v>
          </cell>
          <cell r="BA1027">
            <v>0.01</v>
          </cell>
          <cell r="BB1027">
            <v>0</v>
          </cell>
          <cell r="BC1027">
            <v>0</v>
          </cell>
          <cell r="BD1027">
            <v>0</v>
          </cell>
          <cell r="BE1027">
            <v>0.01</v>
          </cell>
          <cell r="BF1027">
            <v>0</v>
          </cell>
          <cell r="BG1027">
            <v>0</v>
          </cell>
          <cell r="BH1027">
            <v>0.01</v>
          </cell>
          <cell r="BI1027">
            <v>0</v>
          </cell>
          <cell r="BJ1027">
            <v>0.01</v>
          </cell>
          <cell r="BK1027">
            <v>0.01</v>
          </cell>
          <cell r="BL1027">
            <v>0.01</v>
          </cell>
          <cell r="BM1027">
            <v>0.01</v>
          </cell>
          <cell r="BN1027">
            <v>0</v>
          </cell>
          <cell r="BO1027">
            <v>0.01</v>
          </cell>
          <cell r="BP1027">
            <v>0</v>
          </cell>
          <cell r="BQ1027">
            <v>0</v>
          </cell>
          <cell r="BR1027">
            <v>0.01</v>
          </cell>
          <cell r="BS1027">
            <v>0</v>
          </cell>
          <cell r="BT1027">
            <v>0</v>
          </cell>
          <cell r="BU1027">
            <v>0.01</v>
          </cell>
          <cell r="BV1027">
            <v>0</v>
          </cell>
          <cell r="BW1027">
            <v>0.01</v>
          </cell>
          <cell r="BX1027">
            <v>0.01</v>
          </cell>
          <cell r="BY1027">
            <v>0.01</v>
          </cell>
          <cell r="BZ1027">
            <v>0.01</v>
          </cell>
          <cell r="CA1027">
            <v>0.01</v>
          </cell>
          <cell r="CB1027">
            <v>0.01</v>
          </cell>
          <cell r="CC1027">
            <v>0</v>
          </cell>
          <cell r="CD1027">
            <v>0</v>
          </cell>
          <cell r="CE1027">
            <v>0.01</v>
          </cell>
          <cell r="CF1027">
            <v>0</v>
          </cell>
          <cell r="CG1027">
            <v>0</v>
          </cell>
          <cell r="CH1027">
            <v>0</v>
          </cell>
          <cell r="CI1027">
            <v>0.01</v>
          </cell>
          <cell r="CJ1027">
            <v>0.01</v>
          </cell>
          <cell r="CK1027">
            <v>0.01</v>
          </cell>
          <cell r="CL1027">
            <v>0.01</v>
          </cell>
          <cell r="CM1027">
            <v>0.01</v>
          </cell>
          <cell r="CN1027">
            <v>0.01</v>
          </cell>
          <cell r="CO1027">
            <v>0.01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9">
          <cell r="F1029">
            <v>0.01</v>
          </cell>
          <cell r="G1029">
            <v>0.01</v>
          </cell>
          <cell r="H1029">
            <v>0.01</v>
          </cell>
          <cell r="I1029">
            <v>0.01</v>
          </cell>
          <cell r="J1029">
            <v>0.01</v>
          </cell>
          <cell r="K1029">
            <v>0.02</v>
          </cell>
          <cell r="L1029">
            <v>0.02</v>
          </cell>
          <cell r="M1029">
            <v>0.02</v>
          </cell>
          <cell r="N1029">
            <v>0.02</v>
          </cell>
          <cell r="O1029">
            <v>0.01</v>
          </cell>
          <cell r="P1029">
            <v>0.01</v>
          </cell>
          <cell r="Q1029">
            <v>0.01</v>
          </cell>
          <cell r="R1029">
            <v>0.01</v>
          </cell>
          <cell r="S1029">
            <v>0.01</v>
          </cell>
          <cell r="T1029">
            <v>0.01</v>
          </cell>
          <cell r="U1029">
            <v>0.01</v>
          </cell>
          <cell r="V1029">
            <v>0.01</v>
          </cell>
          <cell r="W1029">
            <v>0.01</v>
          </cell>
          <cell r="X1029">
            <v>0.02</v>
          </cell>
          <cell r="Y1029">
            <v>0.03</v>
          </cell>
          <cell r="Z1029">
            <v>0.02</v>
          </cell>
          <cell r="AA1029">
            <v>0.01</v>
          </cell>
          <cell r="AB1029">
            <v>0.01</v>
          </cell>
          <cell r="AC1029">
            <v>0.01</v>
          </cell>
          <cell r="AD1029">
            <v>0.01</v>
          </cell>
          <cell r="AE1029">
            <v>0.01</v>
          </cell>
          <cell r="AF1029">
            <v>0.01</v>
          </cell>
          <cell r="AG1029">
            <v>0.01</v>
          </cell>
          <cell r="AH1029">
            <v>0.01</v>
          </cell>
          <cell r="AI1029">
            <v>0.01</v>
          </cell>
          <cell r="AJ1029">
            <v>0.01</v>
          </cell>
          <cell r="AK1029">
            <v>0.02</v>
          </cell>
          <cell r="AL1029">
            <v>0.02</v>
          </cell>
          <cell r="AM1029">
            <v>0.02</v>
          </cell>
          <cell r="AN1029">
            <v>0.01</v>
          </cell>
          <cell r="AO1029">
            <v>0.01</v>
          </cell>
          <cell r="AP1029">
            <v>0.01</v>
          </cell>
          <cell r="AQ1029">
            <v>0.01</v>
          </cell>
          <cell r="AR1029">
            <v>0.01</v>
          </cell>
          <cell r="AS1029">
            <v>0.01</v>
          </cell>
          <cell r="AT1029">
            <v>0.01</v>
          </cell>
          <cell r="AU1029">
            <v>0.01</v>
          </cell>
          <cell r="AV1029">
            <v>0.01</v>
          </cell>
          <cell r="AW1029">
            <v>0.01</v>
          </cell>
          <cell r="AX1029">
            <v>0.02</v>
          </cell>
          <cell r="AY1029">
            <v>0.02</v>
          </cell>
          <cell r="AZ1029">
            <v>0.02</v>
          </cell>
          <cell r="BA1029">
            <v>0.01</v>
          </cell>
          <cell r="BB1029">
            <v>0.01</v>
          </cell>
          <cell r="BC1029">
            <v>0.01</v>
          </cell>
          <cell r="BD1029">
            <v>0</v>
          </cell>
          <cell r="BE1029">
            <v>0.01</v>
          </cell>
          <cell r="BF1029">
            <v>0.01</v>
          </cell>
          <cell r="BG1029">
            <v>0.01</v>
          </cell>
          <cell r="BH1029">
            <v>0.01</v>
          </cell>
          <cell r="BI1029">
            <v>0.01</v>
          </cell>
          <cell r="BJ1029">
            <v>0.01</v>
          </cell>
          <cell r="BK1029">
            <v>0.02</v>
          </cell>
          <cell r="BL1029">
            <v>0.02</v>
          </cell>
          <cell r="BM1029">
            <v>0.02</v>
          </cell>
          <cell r="BN1029">
            <v>0.01</v>
          </cell>
          <cell r="BO1029">
            <v>0.01</v>
          </cell>
          <cell r="BP1029">
            <v>0.01</v>
          </cell>
          <cell r="BQ1029">
            <v>0.01</v>
          </cell>
          <cell r="BR1029">
            <v>0.01</v>
          </cell>
          <cell r="BS1029">
            <v>0.01</v>
          </cell>
          <cell r="BT1029">
            <v>0.01</v>
          </cell>
          <cell r="BU1029">
            <v>0.01</v>
          </cell>
          <cell r="BV1029">
            <v>0.01</v>
          </cell>
          <cell r="BW1029">
            <v>0.02</v>
          </cell>
          <cell r="BX1029">
            <v>0.02</v>
          </cell>
          <cell r="BY1029">
            <v>0.02</v>
          </cell>
          <cell r="BZ1029">
            <v>0.02</v>
          </cell>
          <cell r="CA1029">
            <v>0.01</v>
          </cell>
          <cell r="CB1029">
            <v>0.01</v>
          </cell>
          <cell r="CC1029">
            <v>0.01</v>
          </cell>
          <cell r="CD1029">
            <v>0</v>
          </cell>
          <cell r="CE1029">
            <v>0.01</v>
          </cell>
          <cell r="CF1029">
            <v>0</v>
          </cell>
          <cell r="CG1029">
            <v>0.01</v>
          </cell>
          <cell r="CH1029">
            <v>0.01</v>
          </cell>
          <cell r="CI1029">
            <v>0.01</v>
          </cell>
          <cell r="CJ1029">
            <v>0.01</v>
          </cell>
          <cell r="CK1029">
            <v>0.02</v>
          </cell>
          <cell r="CL1029">
            <v>0.02</v>
          </cell>
          <cell r="CM1029">
            <v>0.01</v>
          </cell>
          <cell r="CN1029">
            <v>0.02</v>
          </cell>
          <cell r="CO1029">
            <v>0.01</v>
          </cell>
          <cell r="CP1029">
            <v>0.01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0.01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0.01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0.01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0.01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0.01</v>
          </cell>
          <cell r="AM1031">
            <v>0.01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0.02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0.04</v>
          </cell>
          <cell r="BZ1031">
            <v>0.01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0.01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0.01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0.01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0.01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0.01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0.01</v>
          </cell>
          <cell r="H1037">
            <v>0.01</v>
          </cell>
          <cell r="I1037">
            <v>0</v>
          </cell>
          <cell r="J1037">
            <v>0</v>
          </cell>
          <cell r="K1037">
            <v>0</v>
          </cell>
          <cell r="L1037">
            <v>0.01</v>
          </cell>
          <cell r="M1037">
            <v>0.01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0.01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0.01</v>
          </cell>
          <cell r="AM1037">
            <v>0.01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0.01</v>
          </cell>
          <cell r="AZ1037">
            <v>0</v>
          </cell>
          <cell r="BA1037">
            <v>0.01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-0.01</v>
          </cell>
          <cell r="BZ1037">
            <v>0</v>
          </cell>
          <cell r="CA1037">
            <v>0.01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0.01</v>
          </cell>
          <cell r="CK1037">
            <v>0</v>
          </cell>
          <cell r="CL1037">
            <v>0.01</v>
          </cell>
          <cell r="CM1037">
            <v>0.01</v>
          </cell>
          <cell r="CN1037">
            <v>0.01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0.02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-0.02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-0.02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-0.02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-0.02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-69.31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-0.57999999999999996</v>
          </cell>
          <cell r="S1069">
            <v>0</v>
          </cell>
          <cell r="T1069">
            <v>0</v>
          </cell>
          <cell r="U1069">
            <v>1.57</v>
          </cell>
          <cell r="V1069">
            <v>-120.06</v>
          </cell>
          <cell r="W1069">
            <v>0</v>
          </cell>
          <cell r="X1069">
            <v>3.38</v>
          </cell>
          <cell r="Y1069">
            <v>0.21</v>
          </cell>
          <cell r="Z1069">
            <v>59.5</v>
          </cell>
          <cell r="AA1069">
            <v>0</v>
          </cell>
          <cell r="AB1069">
            <v>3.18</v>
          </cell>
          <cell r="AC1069">
            <v>0.01</v>
          </cell>
          <cell r="AD1069">
            <v>0</v>
          </cell>
          <cell r="AE1069">
            <v>0.94</v>
          </cell>
          <cell r="AF1069">
            <v>0</v>
          </cell>
          <cell r="AG1069">
            <v>0.01</v>
          </cell>
          <cell r="AH1069">
            <v>0.05</v>
          </cell>
          <cell r="AI1069">
            <v>4.13</v>
          </cell>
          <cell r="AJ1069">
            <v>2.92</v>
          </cell>
          <cell r="AK1069">
            <v>0.57999999999999996</v>
          </cell>
          <cell r="AL1069">
            <v>8.7200000000000006</v>
          </cell>
          <cell r="AM1069">
            <v>-261.83999999999997</v>
          </cell>
          <cell r="AN1069">
            <v>0</v>
          </cell>
          <cell r="AO1069">
            <v>0.5</v>
          </cell>
          <cell r="AP1069">
            <v>0</v>
          </cell>
          <cell r="AQ1069">
            <v>0</v>
          </cell>
          <cell r="AR1069">
            <v>0.35</v>
          </cell>
          <cell r="AS1069">
            <v>0</v>
          </cell>
          <cell r="AT1069">
            <v>0.01</v>
          </cell>
          <cell r="AU1069">
            <v>4.63</v>
          </cell>
          <cell r="AV1069">
            <v>0</v>
          </cell>
          <cell r="AW1069">
            <v>0</v>
          </cell>
          <cell r="AX1069">
            <v>0.14000000000000001</v>
          </cell>
          <cell r="AY1069">
            <v>0</v>
          </cell>
          <cell r="AZ1069">
            <v>3.21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-0.01</v>
          </cell>
          <cell r="BF1069">
            <v>0</v>
          </cell>
          <cell r="BG1069">
            <v>0.03</v>
          </cell>
          <cell r="BH1069">
            <v>0</v>
          </cell>
          <cell r="BI1069">
            <v>0</v>
          </cell>
          <cell r="BJ1069">
            <v>0</v>
          </cell>
          <cell r="BK1069">
            <v>0.03</v>
          </cell>
          <cell r="BL1069">
            <v>0</v>
          </cell>
          <cell r="BM1069">
            <v>7.0000000000000007E-2</v>
          </cell>
          <cell r="BN1069">
            <v>-54.36</v>
          </cell>
          <cell r="BO1069">
            <v>0</v>
          </cell>
          <cell r="BP1069">
            <v>0</v>
          </cell>
          <cell r="BQ1069">
            <v>0.01</v>
          </cell>
          <cell r="BR1069">
            <v>0.14000000000000001</v>
          </cell>
          <cell r="BS1069">
            <v>0</v>
          </cell>
          <cell r="BT1069">
            <v>-0.02</v>
          </cell>
          <cell r="BU1069">
            <v>7.0000000000000007E-2</v>
          </cell>
          <cell r="BV1069">
            <v>34.79</v>
          </cell>
          <cell r="BW1069">
            <v>1230.4000000000001</v>
          </cell>
          <cell r="BX1069">
            <v>1.82</v>
          </cell>
          <cell r="BY1069">
            <v>0</v>
          </cell>
          <cell r="BZ1069">
            <v>-0.01</v>
          </cell>
          <cell r="CA1069">
            <v>1.05</v>
          </cell>
          <cell r="CB1069">
            <v>0</v>
          </cell>
          <cell r="CC1069">
            <v>0.01</v>
          </cell>
          <cell r="CD1069">
            <v>0.01</v>
          </cell>
          <cell r="CE1069">
            <v>0.2</v>
          </cell>
          <cell r="CF1069">
            <v>0</v>
          </cell>
          <cell r="CG1069">
            <v>-0.02</v>
          </cell>
          <cell r="CH1069">
            <v>0.14000000000000001</v>
          </cell>
          <cell r="CI1069">
            <v>0.71</v>
          </cell>
          <cell r="CJ1069">
            <v>0</v>
          </cell>
          <cell r="CK1069">
            <v>0.3</v>
          </cell>
          <cell r="CL1069">
            <v>-0.03</v>
          </cell>
          <cell r="CM1069">
            <v>-0.03</v>
          </cell>
          <cell r="CN1069">
            <v>0.79</v>
          </cell>
          <cell r="CO1069">
            <v>0</v>
          </cell>
          <cell r="CP1069">
            <v>0.03</v>
          </cell>
          <cell r="CQ1069">
            <v>0.02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0.05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1.17</v>
          </cell>
          <cell r="AN1070">
            <v>6.16</v>
          </cell>
          <cell r="AO1070">
            <v>0</v>
          </cell>
          <cell r="AP1070">
            <v>0</v>
          </cell>
          <cell r="AQ1070">
            <v>0</v>
          </cell>
          <cell r="AR1070">
            <v>0.04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0.03</v>
          </cell>
          <cell r="AX1070">
            <v>0</v>
          </cell>
          <cell r="AY1070">
            <v>0</v>
          </cell>
          <cell r="AZ1070">
            <v>0.88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-0.08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-0.01</v>
          </cell>
          <cell r="BN1070">
            <v>-0.32</v>
          </cell>
          <cell r="BO1070">
            <v>0</v>
          </cell>
          <cell r="BP1070">
            <v>0</v>
          </cell>
          <cell r="BQ1070">
            <v>0</v>
          </cell>
          <cell r="BR1070">
            <v>0.01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0.05</v>
          </cell>
          <cell r="BY1070">
            <v>0</v>
          </cell>
          <cell r="BZ1070">
            <v>-0.01</v>
          </cell>
          <cell r="CA1070">
            <v>-0.14000000000000001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-0.01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4">
          <cell r="R1074">
            <v>2029</v>
          </cell>
          <cell r="AE1074">
            <v>2030</v>
          </cell>
          <cell r="AR1074">
            <v>2031</v>
          </cell>
          <cell r="BE1074">
            <v>2032</v>
          </cell>
          <cell r="BR1074">
            <v>2033</v>
          </cell>
          <cell r="CE1074">
            <v>2034</v>
          </cell>
          <cell r="CR1074">
            <v>2035</v>
          </cell>
          <cell r="DE1074">
            <v>2036</v>
          </cell>
          <cell r="DR1074">
            <v>2037</v>
          </cell>
        </row>
        <row r="1076"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-308</v>
          </cell>
          <cell r="G1081">
            <v>-375.76</v>
          </cell>
          <cell r="H1081">
            <v>-319.62</v>
          </cell>
          <cell r="I1081">
            <v>-372.07</v>
          </cell>
          <cell r="J1081">
            <v>-571.25</v>
          </cell>
          <cell r="K1081">
            <v>-687</v>
          </cell>
          <cell r="L1081">
            <v>-499.35</v>
          </cell>
          <cell r="M1081">
            <v>-553.41</v>
          </cell>
          <cell r="N1081">
            <v>-407.46</v>
          </cell>
          <cell r="O1081">
            <v>-190.53</v>
          </cell>
          <cell r="P1081">
            <v>-497.66</v>
          </cell>
          <cell r="Q1081">
            <v>-232.08</v>
          </cell>
          <cell r="R1081">
            <v>-5126.33</v>
          </cell>
          <cell r="S1081">
            <v>-192.58</v>
          </cell>
          <cell r="T1081">
            <v>-488.03</v>
          </cell>
          <cell r="U1081">
            <v>-236.75</v>
          </cell>
          <cell r="V1081">
            <v>-391.24</v>
          </cell>
          <cell r="W1081">
            <v>-541.97</v>
          </cell>
          <cell r="X1081">
            <v>-561.47</v>
          </cell>
          <cell r="Y1081">
            <v>-555.46</v>
          </cell>
          <cell r="Z1081">
            <v>-507.4</v>
          </cell>
          <cell r="AA1081">
            <v>-532.74</v>
          </cell>
          <cell r="AB1081">
            <v>-249.53</v>
          </cell>
          <cell r="AC1081">
            <v>-336.7</v>
          </cell>
          <cell r="AD1081">
            <v>-532.45000000000005</v>
          </cell>
          <cell r="AE1081">
            <v>-4938.5600000000004</v>
          </cell>
          <cell r="AF1081">
            <v>-156.91</v>
          </cell>
          <cell r="AG1081">
            <v>-466.68</v>
          </cell>
          <cell r="AH1081">
            <v>-173.14</v>
          </cell>
          <cell r="AI1081">
            <v>-634.04999999999995</v>
          </cell>
          <cell r="AJ1081">
            <v>-550.73</v>
          </cell>
          <cell r="AK1081">
            <v>-880.23</v>
          </cell>
          <cell r="AL1081">
            <v>-498.97</v>
          </cell>
          <cell r="AM1081">
            <v>-515.16999999999996</v>
          </cell>
          <cell r="AN1081">
            <v>-478.19</v>
          </cell>
          <cell r="AO1081">
            <v>-169.44</v>
          </cell>
          <cell r="AP1081">
            <v>-316.47000000000003</v>
          </cell>
          <cell r="AQ1081">
            <v>-98.59</v>
          </cell>
          <cell r="AR1081">
            <v>-5581.72</v>
          </cell>
          <cell r="AS1081">
            <v>-416.7</v>
          </cell>
          <cell r="AT1081">
            <v>-405.76</v>
          </cell>
          <cell r="AU1081">
            <v>-299.31</v>
          </cell>
          <cell r="AV1081">
            <v>-454.41</v>
          </cell>
          <cell r="AW1081">
            <v>-686.32</v>
          </cell>
          <cell r="AX1081">
            <v>-835.8</v>
          </cell>
          <cell r="AY1081">
            <v>-634.99</v>
          </cell>
          <cell r="AZ1081">
            <v>-497.86</v>
          </cell>
          <cell r="BA1081">
            <v>-476.92</v>
          </cell>
          <cell r="BB1081">
            <v>-291.64</v>
          </cell>
          <cell r="BC1081">
            <v>-295.94</v>
          </cell>
          <cell r="BD1081">
            <v>-286.08</v>
          </cell>
          <cell r="BE1081">
            <v>-5501.97</v>
          </cell>
          <cell r="BF1081">
            <v>-417.28</v>
          </cell>
          <cell r="BG1081">
            <v>-372.21</v>
          </cell>
          <cell r="BH1081">
            <v>-143.81</v>
          </cell>
          <cell r="BI1081">
            <v>-449.44</v>
          </cell>
          <cell r="BJ1081">
            <v>-586.79</v>
          </cell>
          <cell r="BK1081">
            <v>-848.29</v>
          </cell>
          <cell r="BL1081">
            <v>-333.5</v>
          </cell>
          <cell r="BM1081">
            <v>-701.13</v>
          </cell>
          <cell r="BN1081">
            <v>-506.37</v>
          </cell>
          <cell r="BO1081">
            <v>-377.81</v>
          </cell>
          <cell r="BP1081">
            <v>-425.77</v>
          </cell>
          <cell r="BQ1081">
            <v>-339.57</v>
          </cell>
          <cell r="BR1081">
            <v>-5782.37</v>
          </cell>
          <cell r="BS1081">
            <v>-317.36</v>
          </cell>
          <cell r="BT1081">
            <v>-409.56</v>
          </cell>
          <cell r="BU1081">
            <v>-369.72</v>
          </cell>
          <cell r="BV1081">
            <v>-383.66</v>
          </cell>
          <cell r="BW1081">
            <v>-547.34</v>
          </cell>
          <cell r="BX1081">
            <v>-829.23</v>
          </cell>
          <cell r="BY1081">
            <v>-826.83</v>
          </cell>
          <cell r="BZ1081">
            <v>-571.65</v>
          </cell>
          <cell r="CA1081">
            <v>-628.44000000000005</v>
          </cell>
          <cell r="CB1081">
            <v>-499.4</v>
          </cell>
          <cell r="CC1081">
            <v>-223.5</v>
          </cell>
          <cell r="CD1081">
            <v>-175.68</v>
          </cell>
          <cell r="CE1081">
            <v>-4995.71</v>
          </cell>
          <cell r="CF1081">
            <v>-118.1</v>
          </cell>
          <cell r="CG1081">
            <v>-420.71</v>
          </cell>
          <cell r="CH1081">
            <v>-464.2</v>
          </cell>
          <cell r="CI1081">
            <v>-521.88</v>
          </cell>
          <cell r="CJ1081">
            <v>-613.01</v>
          </cell>
          <cell r="CK1081">
            <v>-902.94</v>
          </cell>
          <cell r="CL1081">
            <v>-338.92</v>
          </cell>
          <cell r="CM1081">
            <v>-513.08000000000004</v>
          </cell>
          <cell r="CN1081">
            <v>-573.30999999999995</v>
          </cell>
          <cell r="CO1081">
            <v>-445.95</v>
          </cell>
          <cell r="CP1081">
            <v>-83.61</v>
          </cell>
          <cell r="CQ1081">
            <v>0</v>
          </cell>
          <cell r="CR1081">
            <v>-22.17</v>
          </cell>
          <cell r="CS1081">
            <v>0</v>
          </cell>
          <cell r="CT1081">
            <v>-0.6</v>
          </cell>
          <cell r="CU1081">
            <v>-3.33</v>
          </cell>
          <cell r="CV1081">
            <v>-4.7699999999999996</v>
          </cell>
          <cell r="CW1081">
            <v>-5.16</v>
          </cell>
          <cell r="CX1081">
            <v>-3.27</v>
          </cell>
          <cell r="CY1081">
            <v>-0.46</v>
          </cell>
          <cell r="CZ1081">
            <v>-1.29</v>
          </cell>
          <cell r="DA1081">
            <v>-1.78</v>
          </cell>
          <cell r="DB1081">
            <v>-1.5</v>
          </cell>
          <cell r="DC1081">
            <v>0</v>
          </cell>
          <cell r="DD1081">
            <v>0</v>
          </cell>
          <cell r="DE1081">
            <v>-9.15</v>
          </cell>
          <cell r="DF1081">
            <v>0</v>
          </cell>
          <cell r="DG1081">
            <v>0</v>
          </cell>
          <cell r="DH1081">
            <v>-1.47</v>
          </cell>
          <cell r="DI1081">
            <v>-5.47</v>
          </cell>
          <cell r="DJ1081">
            <v>-1.78</v>
          </cell>
          <cell r="DK1081">
            <v>-0.44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-286.06</v>
          </cell>
          <cell r="G1082">
            <v>-255.75</v>
          </cell>
          <cell r="H1082">
            <v>-201.2</v>
          </cell>
          <cell r="I1082">
            <v>-161.02000000000001</v>
          </cell>
          <cell r="J1082">
            <v>-20.04</v>
          </cell>
          <cell r="K1082">
            <v>-235.88</v>
          </cell>
          <cell r="L1082">
            <v>-429.64</v>
          </cell>
          <cell r="M1082">
            <v>-343.76</v>
          </cell>
          <cell r="N1082">
            <v>-304.89</v>
          </cell>
          <cell r="O1082">
            <v>-81.42</v>
          </cell>
          <cell r="P1082">
            <v>-237.03</v>
          </cell>
          <cell r="Q1082">
            <v>-287.02</v>
          </cell>
          <cell r="R1082">
            <v>-1269.3599999999999</v>
          </cell>
          <cell r="S1082">
            <v>-253.63</v>
          </cell>
          <cell r="T1082">
            <v>-95.42</v>
          </cell>
          <cell r="U1082">
            <v>-219.65</v>
          </cell>
          <cell r="V1082">
            <v>-138.5</v>
          </cell>
          <cell r="W1082">
            <v>-21.84</v>
          </cell>
          <cell r="X1082">
            <v>-18.14</v>
          </cell>
          <cell r="Y1082">
            <v>-158.91999999999999</v>
          </cell>
          <cell r="Z1082">
            <v>-64.8</v>
          </cell>
          <cell r="AA1082">
            <v>-73.02</v>
          </cell>
          <cell r="AB1082">
            <v>0</v>
          </cell>
          <cell r="AC1082">
            <v>-145.04</v>
          </cell>
          <cell r="AD1082">
            <v>-80.42</v>
          </cell>
          <cell r="AE1082">
            <v>-1129.27</v>
          </cell>
          <cell r="AF1082">
            <v>-103.75</v>
          </cell>
          <cell r="AG1082">
            <v>-77.72</v>
          </cell>
          <cell r="AH1082">
            <v>-93.29</v>
          </cell>
          <cell r="AI1082">
            <v>-106.91</v>
          </cell>
          <cell r="AJ1082">
            <v>-29.4</v>
          </cell>
          <cell r="AK1082">
            <v>-85.92</v>
          </cell>
          <cell r="AL1082">
            <v>-89.37</v>
          </cell>
          <cell r="AM1082">
            <v>-39.200000000000003</v>
          </cell>
          <cell r="AN1082">
            <v>-118.66</v>
          </cell>
          <cell r="AO1082">
            <v>-124.42</v>
          </cell>
          <cell r="AP1082">
            <v>-172.04</v>
          </cell>
          <cell r="AQ1082">
            <v>-88.58</v>
          </cell>
          <cell r="AR1082">
            <v>-712.49</v>
          </cell>
          <cell r="AS1082">
            <v>-33.94</v>
          </cell>
          <cell r="AT1082">
            <v>-45.94</v>
          </cell>
          <cell r="AU1082">
            <v>-57.38</v>
          </cell>
          <cell r="AV1082">
            <v>-16.36</v>
          </cell>
          <cell r="AW1082">
            <v>0</v>
          </cell>
          <cell r="AX1082">
            <v>-107.47</v>
          </cell>
          <cell r="AY1082">
            <v>-60.38</v>
          </cell>
          <cell r="AZ1082">
            <v>-17.77</v>
          </cell>
          <cell r="BA1082">
            <v>-21.44</v>
          </cell>
          <cell r="BB1082">
            <v>-97.51</v>
          </cell>
          <cell r="BC1082">
            <v>-84.68</v>
          </cell>
          <cell r="BD1082">
            <v>-169.61</v>
          </cell>
          <cell r="BE1082">
            <v>-990.57</v>
          </cell>
          <cell r="BF1082">
            <v>-98.22</v>
          </cell>
          <cell r="BG1082">
            <v>-52.73</v>
          </cell>
          <cell r="BH1082">
            <v>-16.420000000000002</v>
          </cell>
          <cell r="BI1082">
            <v>-144.06</v>
          </cell>
          <cell r="BJ1082">
            <v>-19.36</v>
          </cell>
          <cell r="BK1082">
            <v>-120.25</v>
          </cell>
          <cell r="BL1082">
            <v>-75.06</v>
          </cell>
          <cell r="BM1082">
            <v>-13.75</v>
          </cell>
          <cell r="BN1082">
            <v>-89.04</v>
          </cell>
          <cell r="BO1082">
            <v>-166.71</v>
          </cell>
          <cell r="BP1082">
            <v>-95.67</v>
          </cell>
          <cell r="BQ1082">
            <v>-99.3</v>
          </cell>
          <cell r="BR1082">
            <v>-1298.97</v>
          </cell>
          <cell r="BS1082">
            <v>-127.42</v>
          </cell>
          <cell r="BT1082">
            <v>-151.19999999999999</v>
          </cell>
          <cell r="BU1082">
            <v>-86.88</v>
          </cell>
          <cell r="BV1082">
            <v>-10.8</v>
          </cell>
          <cell r="BW1082">
            <v>-94.65</v>
          </cell>
          <cell r="BX1082">
            <v>-65.91</v>
          </cell>
          <cell r="BY1082">
            <v>17.12</v>
          </cell>
          <cell r="BZ1082">
            <v>-212.77</v>
          </cell>
          <cell r="CA1082">
            <v>-191.08</v>
          </cell>
          <cell r="CB1082">
            <v>-122.68</v>
          </cell>
          <cell r="CC1082">
            <v>-165.92</v>
          </cell>
          <cell r="CD1082">
            <v>-86.79</v>
          </cell>
          <cell r="CE1082">
            <v>-1872.8</v>
          </cell>
          <cell r="CF1082">
            <v>-133.44</v>
          </cell>
          <cell r="CG1082">
            <v>-36.799999999999997</v>
          </cell>
          <cell r="CH1082">
            <v>-78.180000000000007</v>
          </cell>
          <cell r="CI1082">
            <v>-179.61</v>
          </cell>
          <cell r="CJ1082">
            <v>0</v>
          </cell>
          <cell r="CK1082">
            <v>-35.35</v>
          </cell>
          <cell r="CL1082">
            <v>-388.49</v>
          </cell>
          <cell r="CM1082">
            <v>-353.82</v>
          </cell>
          <cell r="CN1082">
            <v>-85.4</v>
          </cell>
          <cell r="CO1082">
            <v>-93.92</v>
          </cell>
          <cell r="CP1082">
            <v>-332.77</v>
          </cell>
          <cell r="CQ1082">
            <v>-155.03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-1.56</v>
          </cell>
          <cell r="H1084">
            <v>-0.22</v>
          </cell>
          <cell r="I1084">
            <v>-10.61</v>
          </cell>
          <cell r="J1084">
            <v>-18.27</v>
          </cell>
          <cell r="K1084">
            <v>-24.73</v>
          </cell>
          <cell r="L1084">
            <v>-1.01</v>
          </cell>
          <cell r="M1084">
            <v>-38.479999999999997</v>
          </cell>
          <cell r="N1084">
            <v>-3.13</v>
          </cell>
          <cell r="O1084">
            <v>-5.3</v>
          </cell>
          <cell r="P1084">
            <v>-11.85</v>
          </cell>
          <cell r="Q1084">
            <v>0</v>
          </cell>
          <cell r="R1084">
            <v>-68.97</v>
          </cell>
          <cell r="S1084">
            <v>-20.56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-0.79</v>
          </cell>
          <cell r="Y1084">
            <v>-10.67</v>
          </cell>
          <cell r="Z1084">
            <v>-15.73</v>
          </cell>
          <cell r="AA1084">
            <v>-4.96</v>
          </cell>
          <cell r="AB1084">
            <v>-8.86</v>
          </cell>
          <cell r="AC1084">
            <v>-7.4</v>
          </cell>
          <cell r="AD1084">
            <v>0</v>
          </cell>
          <cell r="AE1084">
            <v>-149.75</v>
          </cell>
          <cell r="AF1084">
            <v>-17.45</v>
          </cell>
          <cell r="AG1084">
            <v>0</v>
          </cell>
          <cell r="AH1084">
            <v>-6.65</v>
          </cell>
          <cell r="AI1084">
            <v>0</v>
          </cell>
          <cell r="AJ1084">
            <v>-14.23</v>
          </cell>
          <cell r="AK1084">
            <v>-16.13</v>
          </cell>
          <cell r="AL1084">
            <v>-31.13</v>
          </cell>
          <cell r="AM1084">
            <v>-29.23</v>
          </cell>
          <cell r="AN1084">
            <v>-9.3000000000000007</v>
          </cell>
          <cell r="AO1084">
            <v>-18.87</v>
          </cell>
          <cell r="AP1084">
            <v>0</v>
          </cell>
          <cell r="AQ1084">
            <v>-6.76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-1978.05</v>
          </cell>
          <cell r="G1085">
            <v>-1441</v>
          </cell>
          <cell r="H1085">
            <v>-644.75</v>
          </cell>
          <cell r="I1085">
            <v>-315.35000000000002</v>
          </cell>
          <cell r="J1085">
            <v>-1175.67</v>
          </cell>
          <cell r="K1085">
            <v>-595.66</v>
          </cell>
          <cell r="L1085">
            <v>-2013.09</v>
          </cell>
          <cell r="M1085">
            <v>-1672.12</v>
          </cell>
          <cell r="N1085">
            <v>-895.5</v>
          </cell>
          <cell r="O1085">
            <v>-1107.78</v>
          </cell>
          <cell r="P1085">
            <v>-1408.22</v>
          </cell>
          <cell r="Q1085">
            <v>-1112.01</v>
          </cell>
          <cell r="R1085">
            <v>-23954.93</v>
          </cell>
          <cell r="S1085">
            <v>-2661.96</v>
          </cell>
          <cell r="T1085">
            <v>-1445.75</v>
          </cell>
          <cell r="U1085">
            <v>-1134.29</v>
          </cell>
          <cell r="V1085">
            <v>-836.06</v>
          </cell>
          <cell r="W1085">
            <v>-1167.05</v>
          </cell>
          <cell r="X1085">
            <v>-1360.87</v>
          </cell>
          <cell r="Y1085">
            <v>-4653.04</v>
          </cell>
          <cell r="Z1085">
            <v>-3392.2</v>
          </cell>
          <cell r="AA1085">
            <v>-1231.9000000000001</v>
          </cell>
          <cell r="AB1085">
            <v>-1692.2</v>
          </cell>
          <cell r="AC1085">
            <v>-2264.1</v>
          </cell>
          <cell r="AD1085">
            <v>-2115.5</v>
          </cell>
          <cell r="AE1085">
            <v>-26236.51</v>
          </cell>
          <cell r="AF1085">
            <v>-2789.58</v>
          </cell>
          <cell r="AG1085">
            <v>-1450.76</v>
          </cell>
          <cell r="AH1085">
            <v>-1093.01</v>
          </cell>
          <cell r="AI1085">
            <v>-704.3</v>
          </cell>
          <cell r="AJ1085">
            <v>-1250.1600000000001</v>
          </cell>
          <cell r="AK1085">
            <v>-2167.5</v>
          </cell>
          <cell r="AL1085">
            <v>-4204.3999999999996</v>
          </cell>
          <cell r="AM1085">
            <v>-3719.22</v>
          </cell>
          <cell r="AN1085">
            <v>-1471.72</v>
          </cell>
          <cell r="AO1085">
            <v>-2674.97</v>
          </cell>
          <cell r="AP1085">
            <v>-2209.42</v>
          </cell>
          <cell r="AQ1085">
            <v>-2501.4899999999998</v>
          </cell>
          <cell r="AR1085">
            <v>-27755.97</v>
          </cell>
          <cell r="AS1085">
            <v>-2462.2600000000002</v>
          </cell>
          <cell r="AT1085">
            <v>-1685.41</v>
          </cell>
          <cell r="AU1085">
            <v>-1341.22</v>
          </cell>
          <cell r="AV1085">
            <v>-956.47</v>
          </cell>
          <cell r="AW1085">
            <v>-1340.79</v>
          </cell>
          <cell r="AX1085">
            <v>-2582.98</v>
          </cell>
          <cell r="AY1085">
            <v>-4916.45</v>
          </cell>
          <cell r="AZ1085">
            <v>-3976.84</v>
          </cell>
          <cell r="BA1085">
            <v>-1435.16</v>
          </cell>
          <cell r="BB1085">
            <v>-2605.67</v>
          </cell>
          <cell r="BC1085">
            <v>-2362.59</v>
          </cell>
          <cell r="BD1085">
            <v>-2090.12</v>
          </cell>
          <cell r="BE1085">
            <v>-27602.9</v>
          </cell>
          <cell r="BF1085">
            <v>-2574.2600000000002</v>
          </cell>
          <cell r="BG1085">
            <v>-1725.76</v>
          </cell>
          <cell r="BH1085">
            <v>-1834.16</v>
          </cell>
          <cell r="BI1085">
            <v>-1033.45</v>
          </cell>
          <cell r="BJ1085">
            <v>-1243.58</v>
          </cell>
          <cell r="BK1085">
            <v>-2524.33</v>
          </cell>
          <cell r="BL1085">
            <v>-4021.35</v>
          </cell>
          <cell r="BM1085">
            <v>-3456.46</v>
          </cell>
          <cell r="BN1085">
            <v>-2410.5100000000002</v>
          </cell>
          <cell r="BO1085">
            <v>-2349.35</v>
          </cell>
          <cell r="BP1085">
            <v>-2368.79</v>
          </cell>
          <cell r="BQ1085">
            <v>-2060.89</v>
          </cell>
          <cell r="BR1085">
            <v>-31486.799999999999</v>
          </cell>
          <cell r="BS1085">
            <v>-2914.99</v>
          </cell>
          <cell r="BT1085">
            <v>-1759.67</v>
          </cell>
          <cell r="BU1085">
            <v>-1927.96</v>
          </cell>
          <cell r="BV1085">
            <v>-937.38</v>
          </cell>
          <cell r="BW1085">
            <v>-1302.58</v>
          </cell>
          <cell r="BX1085">
            <v>-1960.53</v>
          </cell>
          <cell r="BY1085">
            <v>-5262.17</v>
          </cell>
          <cell r="BZ1085">
            <v>-4854.79</v>
          </cell>
          <cell r="CA1085">
            <v>-3065.28</v>
          </cell>
          <cell r="CB1085">
            <v>-2853.98</v>
          </cell>
          <cell r="CC1085">
            <v>-2487.65</v>
          </cell>
          <cell r="CD1085">
            <v>-2159.84</v>
          </cell>
          <cell r="CE1085">
            <v>-34880.339999999997</v>
          </cell>
          <cell r="CF1085">
            <v>-2766.43</v>
          </cell>
          <cell r="CG1085">
            <v>-1853.97</v>
          </cell>
          <cell r="CH1085">
            <v>-2141.3200000000002</v>
          </cell>
          <cell r="CI1085">
            <v>-880.2</v>
          </cell>
          <cell r="CJ1085">
            <v>-1824.09</v>
          </cell>
          <cell r="CK1085">
            <v>-3377.15</v>
          </cell>
          <cell r="CL1085">
            <v>-5944.03</v>
          </cell>
          <cell r="CM1085">
            <v>-5328.07</v>
          </cell>
          <cell r="CN1085">
            <v>-3829.71</v>
          </cell>
          <cell r="CO1085">
            <v>-2215.33</v>
          </cell>
          <cell r="CP1085">
            <v>-3445.96</v>
          </cell>
          <cell r="CQ1085">
            <v>-1274.07</v>
          </cell>
          <cell r="CR1085">
            <v>-347.21</v>
          </cell>
          <cell r="CS1085">
            <v>-8.85</v>
          </cell>
          <cell r="CT1085">
            <v>-24.12</v>
          </cell>
          <cell r="CU1085">
            <v>-26.57</v>
          </cell>
          <cell r="CV1085">
            <v>-23.67</v>
          </cell>
          <cell r="CW1085">
            <v>-39.619999999999997</v>
          </cell>
          <cell r="CX1085">
            <v>-56.11</v>
          </cell>
          <cell r="CY1085">
            <v>-29.61</v>
          </cell>
          <cell r="CZ1085">
            <v>-42.71</v>
          </cell>
          <cell r="DA1085">
            <v>-46.23</v>
          </cell>
          <cell r="DB1085">
            <v>-32.18</v>
          </cell>
          <cell r="DC1085">
            <v>-15.23</v>
          </cell>
          <cell r="DD1085">
            <v>-2.33</v>
          </cell>
          <cell r="DE1085">
            <v>-217.21</v>
          </cell>
          <cell r="DF1085">
            <v>-4.07</v>
          </cell>
          <cell r="DG1085">
            <v>-12.05</v>
          </cell>
          <cell r="DH1085">
            <v>-22.41</v>
          </cell>
          <cell r="DI1085">
            <v>-31.05</v>
          </cell>
          <cell r="DJ1085">
            <v>-47.26</v>
          </cell>
          <cell r="DK1085">
            <v>-37.47</v>
          </cell>
          <cell r="DL1085">
            <v>-18.82</v>
          </cell>
          <cell r="DM1085">
            <v>-7.7</v>
          </cell>
          <cell r="DN1085">
            <v>-15.6</v>
          </cell>
          <cell r="DO1085">
            <v>-16.3</v>
          </cell>
          <cell r="DP1085">
            <v>-3.71</v>
          </cell>
          <cell r="DQ1085">
            <v>-0.77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-3191.46</v>
          </cell>
          <cell r="G1086">
            <v>-1927.7</v>
          </cell>
          <cell r="H1086">
            <v>-1630.78</v>
          </cell>
          <cell r="I1086">
            <v>-1496.76</v>
          </cell>
          <cell r="J1086">
            <v>-1488.49</v>
          </cell>
          <cell r="K1086">
            <v>-2970.06</v>
          </cell>
          <cell r="L1086">
            <v>-4897.96</v>
          </cell>
          <cell r="M1086">
            <v>-3883.16</v>
          </cell>
          <cell r="N1086">
            <v>-1056.8699999999999</v>
          </cell>
          <cell r="O1086">
            <v>-1379.74</v>
          </cell>
          <cell r="P1086">
            <v>-2326.42</v>
          </cell>
          <cell r="Q1086">
            <v>-2737.88</v>
          </cell>
          <cell r="R1086">
            <v>-30664.6</v>
          </cell>
          <cell r="S1086">
            <v>-2475.14</v>
          </cell>
          <cell r="T1086">
            <v>-3029.74</v>
          </cell>
          <cell r="U1086">
            <v>-1934.1</v>
          </cell>
          <cell r="V1086">
            <v>-1248.6300000000001</v>
          </cell>
          <cell r="W1086">
            <v>-1483.27</v>
          </cell>
          <cell r="X1086">
            <v>-2535.4</v>
          </cell>
          <cell r="Y1086">
            <v>-6287.59</v>
          </cell>
          <cell r="Z1086">
            <v>-3187.57</v>
          </cell>
          <cell r="AA1086">
            <v>-1351.11</v>
          </cell>
          <cell r="AB1086">
            <v>-1640.39</v>
          </cell>
          <cell r="AC1086">
            <v>-3347.12</v>
          </cell>
          <cell r="AD1086">
            <v>-2144.5500000000002</v>
          </cell>
          <cell r="AE1086">
            <v>-26219.62</v>
          </cell>
          <cell r="AF1086">
            <v>-1970.66</v>
          </cell>
          <cell r="AG1086">
            <v>-2091.98</v>
          </cell>
          <cell r="AH1086">
            <v>-2064.9899999999998</v>
          </cell>
          <cell r="AI1086">
            <v>-1396.26</v>
          </cell>
          <cell r="AJ1086">
            <v>-1919.88</v>
          </cell>
          <cell r="AK1086">
            <v>-2079.48</v>
          </cell>
          <cell r="AL1086">
            <v>-4079.89</v>
          </cell>
          <cell r="AM1086">
            <v>-3531.34</v>
          </cell>
          <cell r="AN1086">
            <v>-1558.4</v>
          </cell>
          <cell r="AO1086">
            <v>-1483.3</v>
          </cell>
          <cell r="AP1086">
            <v>-2000.6</v>
          </cell>
          <cell r="AQ1086">
            <v>-2042.86</v>
          </cell>
          <cell r="AR1086">
            <v>-28158.9</v>
          </cell>
          <cell r="AS1086">
            <v>-2769.86</v>
          </cell>
          <cell r="AT1086">
            <v>-1925.93</v>
          </cell>
          <cell r="AU1086">
            <v>-2297.59</v>
          </cell>
          <cell r="AV1086">
            <v>-1016.51</v>
          </cell>
          <cell r="AW1086">
            <v>-1252.73</v>
          </cell>
          <cell r="AX1086">
            <v>-2718.13</v>
          </cell>
          <cell r="AY1086">
            <v>-4835.59</v>
          </cell>
          <cell r="AZ1086">
            <v>-4282.7</v>
          </cell>
          <cell r="BA1086">
            <v>-1177.9100000000001</v>
          </cell>
          <cell r="BB1086">
            <v>-1261.98</v>
          </cell>
          <cell r="BC1086">
            <v>-2477.84</v>
          </cell>
          <cell r="BD1086">
            <v>-2142.14</v>
          </cell>
          <cell r="BE1086">
            <v>-28969.35</v>
          </cell>
          <cell r="BF1086">
            <v>-2725.27</v>
          </cell>
          <cell r="BG1086">
            <v>-2051.7800000000002</v>
          </cell>
          <cell r="BH1086">
            <v>-2048.9699999999998</v>
          </cell>
          <cell r="BI1086">
            <v>-1151.5999999999999</v>
          </cell>
          <cell r="BJ1086">
            <v>-1537.8</v>
          </cell>
          <cell r="BK1086">
            <v>-3402.65</v>
          </cell>
          <cell r="BL1086">
            <v>-4869.42</v>
          </cell>
          <cell r="BM1086">
            <v>-4311.93</v>
          </cell>
          <cell r="BN1086">
            <v>-1132.49</v>
          </cell>
          <cell r="BO1086">
            <v>-1513.69</v>
          </cell>
          <cell r="BP1086">
            <v>-2373.66</v>
          </cell>
          <cell r="BQ1086">
            <v>-1850.08</v>
          </cell>
          <cell r="BR1086">
            <v>-27234.52</v>
          </cell>
          <cell r="BS1086">
            <v>-1761.87</v>
          </cell>
          <cell r="BT1086">
            <v>-1851.73</v>
          </cell>
          <cell r="BU1086">
            <v>-2058.54</v>
          </cell>
          <cell r="BV1086">
            <v>-1118.3</v>
          </cell>
          <cell r="BW1086">
            <v>-1682.82</v>
          </cell>
          <cell r="BX1086">
            <v>-2105.08</v>
          </cell>
          <cell r="BY1086">
            <v>-4035.76</v>
          </cell>
          <cell r="BZ1086">
            <v>-4099.9799999999996</v>
          </cell>
          <cell r="CA1086">
            <v>-1584.98</v>
          </cell>
          <cell r="CB1086">
            <v>-2467.4299999999998</v>
          </cell>
          <cell r="CC1086">
            <v>-2749.68</v>
          </cell>
          <cell r="CD1086">
            <v>-1718.34</v>
          </cell>
          <cell r="CE1086">
            <v>-31122.91</v>
          </cell>
          <cell r="CF1086">
            <v>-1660.45</v>
          </cell>
          <cell r="CG1086">
            <v>-2858.65</v>
          </cell>
          <cell r="CH1086">
            <v>-2320.0500000000002</v>
          </cell>
          <cell r="CI1086">
            <v>-2155.7600000000002</v>
          </cell>
          <cell r="CJ1086">
            <v>-1840.87</v>
          </cell>
          <cell r="CK1086">
            <v>-3224.8</v>
          </cell>
          <cell r="CL1086">
            <v>-5090.6099999999997</v>
          </cell>
          <cell r="CM1086">
            <v>-3327.1</v>
          </cell>
          <cell r="CN1086">
            <v>-2419.85</v>
          </cell>
          <cell r="CO1086">
            <v>-2963.32</v>
          </cell>
          <cell r="CP1086">
            <v>-2513.2800000000002</v>
          </cell>
          <cell r="CQ1086">
            <v>-748.17</v>
          </cell>
          <cell r="CR1086">
            <v>-279.94</v>
          </cell>
          <cell r="CS1086">
            <v>-10.33</v>
          </cell>
          <cell r="CT1086">
            <v>-18.11</v>
          </cell>
          <cell r="CU1086">
            <v>-21.88</v>
          </cell>
          <cell r="CV1086">
            <v>-31.59</v>
          </cell>
          <cell r="CW1086">
            <v>-34.85</v>
          </cell>
          <cell r="CX1086">
            <v>-42.88</v>
          </cell>
          <cell r="CY1086">
            <v>-26.42</v>
          </cell>
          <cell r="CZ1086">
            <v>-29.23</v>
          </cell>
          <cell r="DA1086">
            <v>-24.91</v>
          </cell>
          <cell r="DB1086">
            <v>-21.67</v>
          </cell>
          <cell r="DC1086">
            <v>-10.35</v>
          </cell>
          <cell r="DD1086">
            <v>-7.71</v>
          </cell>
          <cell r="DE1086">
            <v>-195.34</v>
          </cell>
          <cell r="DF1086">
            <v>-3.9</v>
          </cell>
          <cell r="DG1086">
            <v>-7.44</v>
          </cell>
          <cell r="DH1086">
            <v>-24.54</v>
          </cell>
          <cell r="DI1086">
            <v>-30.31</v>
          </cell>
          <cell r="DJ1086">
            <v>-30.29</v>
          </cell>
          <cell r="DK1086">
            <v>-36.450000000000003</v>
          </cell>
          <cell r="DL1086">
            <v>-20.350000000000001</v>
          </cell>
          <cell r="DM1086">
            <v>-13.99</v>
          </cell>
          <cell r="DN1086">
            <v>-13.68</v>
          </cell>
          <cell r="DO1086">
            <v>-6.41</v>
          </cell>
          <cell r="DP1086">
            <v>-6.05</v>
          </cell>
          <cell r="DQ1086">
            <v>-1.95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-948.57</v>
          </cell>
          <cell r="G1087">
            <v>-768.79</v>
          </cell>
          <cell r="H1087">
            <v>-622.58000000000004</v>
          </cell>
          <cell r="I1087">
            <v>-708.13</v>
          </cell>
          <cell r="J1087">
            <v>-485.29</v>
          </cell>
          <cell r="K1087">
            <v>-538.52</v>
          </cell>
          <cell r="L1087">
            <v>-858.73</v>
          </cell>
          <cell r="M1087">
            <v>-527.88</v>
          </cell>
          <cell r="N1087">
            <v>-611.04999999999995</v>
          </cell>
          <cell r="O1087">
            <v>-573.96</v>
          </cell>
          <cell r="P1087">
            <v>-653.11</v>
          </cell>
          <cell r="Q1087">
            <v>-1188.2</v>
          </cell>
          <cell r="R1087">
            <v>-9126.44</v>
          </cell>
          <cell r="S1087">
            <v>-1286.1099999999999</v>
          </cell>
          <cell r="T1087">
            <v>-712.48</v>
          </cell>
          <cell r="U1087">
            <v>-813.94</v>
          </cell>
          <cell r="V1087">
            <v>-550.08000000000004</v>
          </cell>
          <cell r="W1087">
            <v>-426.95</v>
          </cell>
          <cell r="X1087">
            <v>-488.16</v>
          </cell>
          <cell r="Y1087">
            <v>-941.28</v>
          </cell>
          <cell r="Z1087">
            <v>-541.97</v>
          </cell>
          <cell r="AA1087">
            <v>-528.54999999999995</v>
          </cell>
          <cell r="AB1087">
            <v>-758.64</v>
          </cell>
          <cell r="AC1087">
            <v>-990.2</v>
          </cell>
          <cell r="AD1087">
            <v>-1088.07</v>
          </cell>
          <cell r="AE1087">
            <v>-11148.83</v>
          </cell>
          <cell r="AF1087">
            <v>-1893.64</v>
          </cell>
          <cell r="AG1087">
            <v>-940.72</v>
          </cell>
          <cell r="AH1087">
            <v>-921.8</v>
          </cell>
          <cell r="AI1087">
            <v>-634.24</v>
          </cell>
          <cell r="AJ1087">
            <v>-762.18</v>
          </cell>
          <cell r="AK1087">
            <v>-1079.95</v>
          </cell>
          <cell r="AL1087">
            <v>-961.3</v>
          </cell>
          <cell r="AM1087">
            <v>-434.48</v>
          </cell>
          <cell r="AN1087">
            <v>-502.06</v>
          </cell>
          <cell r="AO1087">
            <v>-717.15</v>
          </cell>
          <cell r="AP1087">
            <v>-1008.41</v>
          </cell>
          <cell r="AQ1087">
            <v>-1292.8900000000001</v>
          </cell>
          <cell r="AR1087">
            <v>-9037.4699999999993</v>
          </cell>
          <cell r="AS1087">
            <v>-1231.22</v>
          </cell>
          <cell r="AT1087">
            <v>-837.84</v>
          </cell>
          <cell r="AU1087">
            <v>-643.24</v>
          </cell>
          <cell r="AV1087">
            <v>-577.99</v>
          </cell>
          <cell r="AW1087">
            <v>-411.56</v>
          </cell>
          <cell r="AX1087">
            <v>-394.82</v>
          </cell>
          <cell r="AY1087">
            <v>-624.26</v>
          </cell>
          <cell r="AZ1087">
            <v>-824.65</v>
          </cell>
          <cell r="BA1087">
            <v>-559.70000000000005</v>
          </cell>
          <cell r="BB1087">
            <v>-858.73</v>
          </cell>
          <cell r="BC1087">
            <v>-989.79</v>
          </cell>
          <cell r="BD1087">
            <v>-1083.6600000000001</v>
          </cell>
          <cell r="BE1087">
            <v>-9994.14</v>
          </cell>
          <cell r="BF1087">
            <v>-1187.06</v>
          </cell>
          <cell r="BG1087">
            <v>-576.32000000000005</v>
          </cell>
          <cell r="BH1087">
            <v>-774.36</v>
          </cell>
          <cell r="BI1087">
            <v>-445.46</v>
          </cell>
          <cell r="BJ1087">
            <v>-438.05</v>
          </cell>
          <cell r="BK1087">
            <v>-863.75</v>
          </cell>
          <cell r="BL1087">
            <v>-1329.13</v>
          </cell>
          <cell r="BM1087">
            <v>-1060.02</v>
          </cell>
          <cell r="BN1087">
            <v>-429.95</v>
          </cell>
          <cell r="BO1087">
            <v>-734.44</v>
          </cell>
          <cell r="BP1087">
            <v>-1168.24</v>
          </cell>
          <cell r="BQ1087">
            <v>-987.36</v>
          </cell>
          <cell r="BR1087">
            <v>-7276.13</v>
          </cell>
          <cell r="BS1087">
            <v>-781.67</v>
          </cell>
          <cell r="BT1087">
            <v>-569.05999999999995</v>
          </cell>
          <cell r="BU1087">
            <v>-364.54</v>
          </cell>
          <cell r="BV1087">
            <v>-184.57</v>
          </cell>
          <cell r="BW1087">
            <v>-44.25</v>
          </cell>
          <cell r="BX1087">
            <v>-375.67</v>
          </cell>
          <cell r="BY1087">
            <v>-1566.85</v>
          </cell>
          <cell r="BZ1087">
            <v>-1008.41</v>
          </cell>
          <cell r="CA1087">
            <v>-380.43</v>
          </cell>
          <cell r="CB1087">
            <v>-683.51</v>
          </cell>
          <cell r="CC1087">
            <v>-873.04</v>
          </cell>
          <cell r="CD1087">
            <v>-444.13</v>
          </cell>
          <cell r="CE1087">
            <v>-8109.88</v>
          </cell>
          <cell r="CF1087">
            <v>-875.93</v>
          </cell>
          <cell r="CG1087">
            <v>-680.26</v>
          </cell>
          <cell r="CH1087">
            <v>-709.35</v>
          </cell>
          <cell r="CI1087">
            <v>-239.59</v>
          </cell>
          <cell r="CJ1087">
            <v>-251.9</v>
          </cell>
          <cell r="CK1087">
            <v>-386.13</v>
          </cell>
          <cell r="CL1087">
            <v>-1310.99</v>
          </cell>
          <cell r="CM1087">
            <v>-1519.76</v>
          </cell>
          <cell r="CN1087">
            <v>-327.04000000000002</v>
          </cell>
          <cell r="CO1087">
            <v>-737.99</v>
          </cell>
          <cell r="CP1087">
            <v>-497.2</v>
          </cell>
          <cell r="CQ1087">
            <v>-573.75</v>
          </cell>
          <cell r="CR1087">
            <v>-148.22999999999999</v>
          </cell>
          <cell r="CS1087">
            <v>-6.88</v>
          </cell>
          <cell r="CT1087">
            <v>-9.06</v>
          </cell>
          <cell r="CU1087">
            <v>-10.75</v>
          </cell>
          <cell r="CV1087">
            <v>-5.03</v>
          </cell>
          <cell r="CW1087">
            <v>-1.71</v>
          </cell>
          <cell r="CX1087">
            <v>-16.2</v>
          </cell>
          <cell r="CY1087">
            <v>-37.17</v>
          </cell>
          <cell r="CZ1087">
            <v>-16.940000000000001</v>
          </cell>
          <cell r="DA1087">
            <v>-15.48</v>
          </cell>
          <cell r="DB1087">
            <v>-11.65</v>
          </cell>
          <cell r="DC1087">
            <v>-13.29</v>
          </cell>
          <cell r="DD1087">
            <v>-4.07</v>
          </cell>
          <cell r="DE1087">
            <v>-182.56</v>
          </cell>
          <cell r="DF1087">
            <v>-4.8899999999999997</v>
          </cell>
          <cell r="DG1087">
            <v>-16.46</v>
          </cell>
          <cell r="DH1087">
            <v>-13.88</v>
          </cell>
          <cell r="DI1087">
            <v>-15.01</v>
          </cell>
          <cell r="DJ1087">
            <v>-11.31</v>
          </cell>
          <cell r="DK1087">
            <v>-26.03</v>
          </cell>
          <cell r="DL1087">
            <v>-28.37</v>
          </cell>
          <cell r="DM1087">
            <v>-19.28</v>
          </cell>
          <cell r="DN1087">
            <v>-19.45</v>
          </cell>
          <cell r="DO1087">
            <v>-19.649999999999999</v>
          </cell>
          <cell r="DP1087">
            <v>-6.63</v>
          </cell>
          <cell r="DQ1087">
            <v>-1.59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-117.41</v>
          </cell>
          <cell r="G1088">
            <v>-62.99</v>
          </cell>
          <cell r="H1088">
            <v>-57.08</v>
          </cell>
          <cell r="I1088">
            <v>-72.31</v>
          </cell>
          <cell r="J1088">
            <v>-38.409999999999997</v>
          </cell>
          <cell r="K1088">
            <v>-10.16</v>
          </cell>
          <cell r="L1088">
            <v>-81.5</v>
          </cell>
          <cell r="M1088">
            <v>-99.14</v>
          </cell>
          <cell r="N1088">
            <v>-75.41</v>
          </cell>
          <cell r="O1088">
            <v>-107.32</v>
          </cell>
          <cell r="P1088">
            <v>-81.84</v>
          </cell>
          <cell r="Q1088">
            <v>-136.80000000000001</v>
          </cell>
          <cell r="R1088">
            <v>-1588.97</v>
          </cell>
          <cell r="S1088">
            <v>-287.05</v>
          </cell>
          <cell r="T1088">
            <v>-134.82</v>
          </cell>
          <cell r="U1088">
            <v>-124.12</v>
          </cell>
          <cell r="V1088">
            <v>-87.51</v>
          </cell>
          <cell r="W1088">
            <v>-92.69</v>
          </cell>
          <cell r="X1088">
            <v>-55.53</v>
          </cell>
          <cell r="Y1088">
            <v>-137.15</v>
          </cell>
          <cell r="Z1088">
            <v>-23.63</v>
          </cell>
          <cell r="AA1088">
            <v>-87.06</v>
          </cell>
          <cell r="AB1088">
            <v>-206.61</v>
          </cell>
          <cell r="AC1088">
            <v>-120.79</v>
          </cell>
          <cell r="AD1088">
            <v>-232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-117.02</v>
          </cell>
          <cell r="G1089">
            <v>-175.08</v>
          </cell>
          <cell r="H1089">
            <v>-408.63</v>
          </cell>
          <cell r="I1089">
            <v>-354.23</v>
          </cell>
          <cell r="J1089">
            <v>-868.64</v>
          </cell>
          <cell r="K1089">
            <v>-935.13</v>
          </cell>
          <cell r="L1089">
            <v>-1004.5</v>
          </cell>
          <cell r="M1089">
            <v>-1008.07</v>
          </cell>
          <cell r="N1089">
            <v>-1021.15</v>
          </cell>
          <cell r="O1089">
            <v>-569.25</v>
          </cell>
          <cell r="P1089">
            <v>-140.04</v>
          </cell>
          <cell r="Q1089">
            <v>-35.83</v>
          </cell>
          <cell r="R1089">
            <v>-6084.78</v>
          </cell>
          <cell r="S1089">
            <v>-1.69</v>
          </cell>
          <cell r="T1089">
            <v>-268.27</v>
          </cell>
          <cell r="U1089">
            <v>-296.48</v>
          </cell>
          <cell r="V1089">
            <v>-462.23</v>
          </cell>
          <cell r="W1089">
            <v>-884.2</v>
          </cell>
          <cell r="X1089">
            <v>-1001.18</v>
          </cell>
          <cell r="Y1089">
            <v>-1313.76</v>
          </cell>
          <cell r="Z1089">
            <v>-798.79</v>
          </cell>
          <cell r="AA1089">
            <v>-464.65</v>
          </cell>
          <cell r="AB1089">
            <v>-405.72</v>
          </cell>
          <cell r="AC1089">
            <v>-142.97999999999999</v>
          </cell>
          <cell r="AD1089">
            <v>-44.82</v>
          </cell>
          <cell r="AE1089">
            <v>-7486.57</v>
          </cell>
          <cell r="AF1089">
            <v>-87.74</v>
          </cell>
          <cell r="AG1089">
            <v>-250.69</v>
          </cell>
          <cell r="AH1089">
            <v>-374.74</v>
          </cell>
          <cell r="AI1089">
            <v>-324.88</v>
          </cell>
          <cell r="AJ1089">
            <v>-926.96</v>
          </cell>
          <cell r="AK1089">
            <v>-1019.32</v>
          </cell>
          <cell r="AL1089">
            <v>-1539.99</v>
          </cell>
          <cell r="AM1089">
            <v>-1539.61</v>
          </cell>
          <cell r="AN1089">
            <v>-622.29</v>
          </cell>
          <cell r="AO1089">
            <v>-627.71</v>
          </cell>
          <cell r="AP1089">
            <v>-131.30000000000001</v>
          </cell>
          <cell r="AQ1089">
            <v>-41.33</v>
          </cell>
          <cell r="AR1089">
            <v>-6521.52</v>
          </cell>
          <cell r="AS1089">
            <v>-271.04000000000002</v>
          </cell>
          <cell r="AT1089">
            <v>-292.05</v>
          </cell>
          <cell r="AU1089">
            <v>-291.13</v>
          </cell>
          <cell r="AV1089">
            <v>-425.46</v>
          </cell>
          <cell r="AW1089">
            <v>-772.76</v>
          </cell>
          <cell r="AX1089">
            <v>-952.84</v>
          </cell>
          <cell r="AY1089">
            <v>-1004.84</v>
          </cell>
          <cell r="AZ1089">
            <v>-1463.57</v>
          </cell>
          <cell r="BA1089">
            <v>-623</v>
          </cell>
          <cell r="BB1089">
            <v>-320.08999999999997</v>
          </cell>
          <cell r="BC1089">
            <v>-104.76</v>
          </cell>
          <cell r="BD1089">
            <v>0</v>
          </cell>
          <cell r="BE1089">
            <v>-7652.57</v>
          </cell>
          <cell r="BF1089">
            <v>-91.56</v>
          </cell>
          <cell r="BG1089">
            <v>-457.42</v>
          </cell>
          <cell r="BH1089">
            <v>-533.45000000000005</v>
          </cell>
          <cell r="BI1089">
            <v>-387.32</v>
          </cell>
          <cell r="BJ1089">
            <v>-864.87</v>
          </cell>
          <cell r="BK1089">
            <v>-1094.4100000000001</v>
          </cell>
          <cell r="BL1089">
            <v>-1371.08</v>
          </cell>
          <cell r="BM1089">
            <v>-1281.6199999999999</v>
          </cell>
          <cell r="BN1089">
            <v>-454.38</v>
          </cell>
          <cell r="BO1089">
            <v>-767.91</v>
          </cell>
          <cell r="BP1089">
            <v>-294.88</v>
          </cell>
          <cell r="BQ1089">
            <v>-53.66</v>
          </cell>
          <cell r="BR1089">
            <v>-8651.6</v>
          </cell>
          <cell r="BS1089">
            <v>-250.52</v>
          </cell>
          <cell r="BT1089">
            <v>-412.18</v>
          </cell>
          <cell r="BU1089">
            <v>-473.78</v>
          </cell>
          <cell r="BV1089">
            <v>-430.38</v>
          </cell>
          <cell r="BW1089">
            <v>-1119.33</v>
          </cell>
          <cell r="BX1089">
            <v>-1482.46</v>
          </cell>
          <cell r="BY1089">
            <v>-1220.05</v>
          </cell>
          <cell r="BZ1089">
            <v>-1499.4</v>
          </cell>
          <cell r="CA1089">
            <v>-761.3</v>
          </cell>
          <cell r="CB1089">
            <v>-890.14</v>
          </cell>
          <cell r="CC1089">
            <v>-112.07</v>
          </cell>
          <cell r="CD1089">
            <v>0</v>
          </cell>
          <cell r="CE1089">
            <v>-7356.67</v>
          </cell>
          <cell r="CF1089">
            <v>-102.12</v>
          </cell>
          <cell r="CG1089">
            <v>-248.34</v>
          </cell>
          <cell r="CH1089">
            <v>-223.29</v>
          </cell>
          <cell r="CI1089">
            <v>-680.9</v>
          </cell>
          <cell r="CJ1089">
            <v>-793.45</v>
          </cell>
          <cell r="CK1089">
            <v>-983.27</v>
          </cell>
          <cell r="CL1089">
            <v>-1236.58</v>
          </cell>
          <cell r="CM1089">
            <v>-1142.6500000000001</v>
          </cell>
          <cell r="CN1089">
            <v>-956.3</v>
          </cell>
          <cell r="CO1089">
            <v>-890.51</v>
          </cell>
          <cell r="CP1089">
            <v>-99.26</v>
          </cell>
          <cell r="CQ1089">
            <v>0</v>
          </cell>
          <cell r="CR1089">
            <v>-25.96</v>
          </cell>
          <cell r="CS1089">
            <v>0</v>
          </cell>
          <cell r="CT1089">
            <v>-0.73</v>
          </cell>
          <cell r="CU1089">
            <v>-0.47</v>
          </cell>
          <cell r="CV1089">
            <v>-4.82</v>
          </cell>
          <cell r="CW1089">
            <v>-5.0199999999999996</v>
          </cell>
          <cell r="CX1089">
            <v>-5.71</v>
          </cell>
          <cell r="CY1089">
            <v>-2.83</v>
          </cell>
          <cell r="CZ1089">
            <v>-1.7</v>
          </cell>
          <cell r="DA1089">
            <v>-4.24</v>
          </cell>
          <cell r="DB1089">
            <v>-0.44</v>
          </cell>
          <cell r="DC1089">
            <v>0</v>
          </cell>
          <cell r="DD1089">
            <v>0</v>
          </cell>
          <cell r="DE1089">
            <v>-4.75</v>
          </cell>
          <cell r="DF1089">
            <v>0</v>
          </cell>
          <cell r="DG1089">
            <v>-0.02</v>
          </cell>
          <cell r="DH1089">
            <v>0</v>
          </cell>
          <cell r="DI1089">
            <v>-1.03</v>
          </cell>
          <cell r="DJ1089">
            <v>-1.56</v>
          </cell>
          <cell r="DK1089">
            <v>-0.53</v>
          </cell>
          <cell r="DL1089">
            <v>-1.61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-101.6</v>
          </cell>
          <cell r="M1091">
            <v>-40.840000000000003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-138.59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-107.11</v>
          </cell>
          <cell r="Z1091">
            <v>-31.48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-161.75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-77.37</v>
          </cell>
          <cell r="AM1091">
            <v>-84.37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-95.1</v>
          </cell>
          <cell r="AS1091">
            <v>-8.6999999999999993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-47.02</v>
          </cell>
          <cell r="AZ1091">
            <v>-18.23</v>
          </cell>
          <cell r="BA1091">
            <v>-21.15</v>
          </cell>
          <cell r="BB1091">
            <v>0</v>
          </cell>
          <cell r="BC1091">
            <v>0</v>
          </cell>
          <cell r="BD1091">
            <v>0</v>
          </cell>
          <cell r="BE1091">
            <v>-68.42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-34.22</v>
          </cell>
          <cell r="BM1091">
            <v>-34.200000000000003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-6085.11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-6029.21</v>
          </cell>
          <cell r="BZ1091">
            <v>-55.9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-68.48</v>
          </cell>
          <cell r="CF1091">
            <v>0</v>
          </cell>
          <cell r="CG1091">
            <v>-3.42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-47.42</v>
          </cell>
          <cell r="CM1091">
            <v>-17.64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-2.81</v>
          </cell>
          <cell r="CS1091">
            <v>0</v>
          </cell>
          <cell r="CT1091">
            <v>0</v>
          </cell>
          <cell r="CU1091">
            <v>0</v>
          </cell>
          <cell r="CV1091">
            <v>-0.13</v>
          </cell>
          <cell r="CW1091">
            <v>0</v>
          </cell>
          <cell r="CX1091">
            <v>0</v>
          </cell>
          <cell r="CY1091">
            <v>-0.43</v>
          </cell>
          <cell r="CZ1091">
            <v>-0.68</v>
          </cell>
          <cell r="DA1091">
            <v>-0.19</v>
          </cell>
          <cell r="DB1091">
            <v>-1.06</v>
          </cell>
          <cell r="DC1091">
            <v>-0.32</v>
          </cell>
          <cell r="DD1091">
            <v>0</v>
          </cell>
          <cell r="DE1091">
            <v>-8.94</v>
          </cell>
          <cell r="DF1091">
            <v>0</v>
          </cell>
          <cell r="DG1091">
            <v>-0.21</v>
          </cell>
          <cell r="DH1091">
            <v>-0.13</v>
          </cell>
          <cell r="DI1091">
            <v>-0.39</v>
          </cell>
          <cell r="DJ1091">
            <v>0</v>
          </cell>
          <cell r="DK1091">
            <v>0</v>
          </cell>
          <cell r="DL1091">
            <v>-3.02</v>
          </cell>
          <cell r="DM1091">
            <v>-1.54</v>
          </cell>
          <cell r="DN1091">
            <v>-0.63</v>
          </cell>
          <cell r="DO1091">
            <v>-2.6</v>
          </cell>
          <cell r="DP1091">
            <v>-0.42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-0.11</v>
          </cell>
          <cell r="I1093">
            <v>-1.74</v>
          </cell>
          <cell r="J1093">
            <v>0</v>
          </cell>
          <cell r="K1093">
            <v>0</v>
          </cell>
          <cell r="L1093">
            <v>-70.67</v>
          </cell>
          <cell r="M1093">
            <v>-67.56</v>
          </cell>
          <cell r="N1093">
            <v>-54.8</v>
          </cell>
          <cell r="O1093">
            <v>-34.54</v>
          </cell>
          <cell r="P1093">
            <v>0</v>
          </cell>
          <cell r="Q1093">
            <v>0</v>
          </cell>
          <cell r="R1093">
            <v>-129.01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-92.95</v>
          </cell>
          <cell r="AA1093">
            <v>-36.07</v>
          </cell>
          <cell r="AB1093">
            <v>0</v>
          </cell>
          <cell r="AC1093">
            <v>0</v>
          </cell>
          <cell r="AD1093">
            <v>0</v>
          </cell>
          <cell r="AE1093">
            <v>-91.81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-21.23</v>
          </cell>
          <cell r="AM1093">
            <v>-47.52</v>
          </cell>
          <cell r="AN1093">
            <v>-21.99</v>
          </cell>
          <cell r="AO1093">
            <v>-1.08</v>
          </cell>
          <cell r="AP1093">
            <v>0</v>
          </cell>
          <cell r="AQ1093">
            <v>0</v>
          </cell>
          <cell r="AR1093">
            <v>-87.83</v>
          </cell>
          <cell r="AS1093">
            <v>-10.48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-28.72</v>
          </cell>
          <cell r="AZ1093">
            <v>-19.82</v>
          </cell>
          <cell r="BA1093">
            <v>-28.8</v>
          </cell>
          <cell r="BB1093">
            <v>0</v>
          </cell>
          <cell r="BC1093">
            <v>0</v>
          </cell>
          <cell r="BD1093">
            <v>0</v>
          </cell>
          <cell r="BE1093">
            <v>-49.62</v>
          </cell>
          <cell r="BF1093">
            <v>-3.77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-24.29</v>
          </cell>
          <cell r="BM1093">
            <v>-9.7899999999999991</v>
          </cell>
          <cell r="BN1093">
            <v>-11.77</v>
          </cell>
          <cell r="BO1093">
            <v>0</v>
          </cell>
          <cell r="BP1093">
            <v>0</v>
          </cell>
          <cell r="BQ1093">
            <v>0</v>
          </cell>
          <cell r="BR1093">
            <v>-35.24</v>
          </cell>
          <cell r="BS1093">
            <v>-3.13</v>
          </cell>
          <cell r="BT1093">
            <v>-3.75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-9.76</v>
          </cell>
          <cell r="BZ1093">
            <v>-11.91</v>
          </cell>
          <cell r="CA1093">
            <v>-6.69</v>
          </cell>
          <cell r="CB1093">
            <v>0</v>
          </cell>
          <cell r="CC1093">
            <v>0</v>
          </cell>
          <cell r="CD1093">
            <v>0</v>
          </cell>
          <cell r="CE1093">
            <v>-32.69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-1.27</v>
          </cell>
          <cell r="CK1093">
            <v>0</v>
          </cell>
          <cell r="CL1093">
            <v>-10.75</v>
          </cell>
          <cell r="CM1093">
            <v>-12.21</v>
          </cell>
          <cell r="CN1093">
            <v>-8.4600000000000009</v>
          </cell>
          <cell r="CO1093">
            <v>0</v>
          </cell>
          <cell r="CP1093">
            <v>0</v>
          </cell>
          <cell r="CQ1093">
            <v>0</v>
          </cell>
          <cell r="CR1093">
            <v>-0.8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-0.02</v>
          </cell>
          <cell r="CX1093">
            <v>0</v>
          </cell>
          <cell r="CY1093">
            <v>-0.01</v>
          </cell>
          <cell r="CZ1093">
            <v>-0.55000000000000004</v>
          </cell>
          <cell r="DA1093">
            <v>-0.21</v>
          </cell>
          <cell r="DB1093">
            <v>0</v>
          </cell>
          <cell r="DC1093">
            <v>0</v>
          </cell>
          <cell r="DD1093">
            <v>0</v>
          </cell>
          <cell r="DE1093">
            <v>-0.79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-0.05</v>
          </cell>
          <cell r="DL1093">
            <v>-0.03</v>
          </cell>
          <cell r="DM1093">
            <v>-0.5</v>
          </cell>
          <cell r="DN1093">
            <v>-0.22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22.91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22.91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18.989999999999998</v>
          </cell>
          <cell r="G1095">
            <v>0</v>
          </cell>
          <cell r="H1095">
            <v>0</v>
          </cell>
          <cell r="I1095">
            <v>37.97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9.49</v>
          </cell>
          <cell r="P1095">
            <v>0</v>
          </cell>
          <cell r="Q1095">
            <v>0</v>
          </cell>
          <cell r="R1095">
            <v>-9.49</v>
          </cell>
          <cell r="S1095">
            <v>0</v>
          </cell>
          <cell r="T1095">
            <v>0</v>
          </cell>
          <cell r="U1095">
            <v>0</v>
          </cell>
          <cell r="V1095">
            <v>-9.49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47.46</v>
          </cell>
          <cell r="AF1095">
            <v>9.49</v>
          </cell>
          <cell r="AG1095">
            <v>0</v>
          </cell>
          <cell r="AH1095">
            <v>18.989999999999998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9.49</v>
          </cell>
          <cell r="AP1095">
            <v>0</v>
          </cell>
          <cell r="AQ1095">
            <v>9.49</v>
          </cell>
          <cell r="AR1095">
            <v>18.989999999999998</v>
          </cell>
          <cell r="AS1095">
            <v>18.989999999999998</v>
          </cell>
          <cell r="AT1095">
            <v>-18.989999999999998</v>
          </cell>
          <cell r="AU1095">
            <v>0</v>
          </cell>
          <cell r="AV1095">
            <v>9.49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9.49</v>
          </cell>
          <cell r="BC1095">
            <v>9.49</v>
          </cell>
          <cell r="BD1095">
            <v>-9.49</v>
          </cell>
          <cell r="BE1095">
            <v>75.94</v>
          </cell>
          <cell r="BF1095">
            <v>9.49</v>
          </cell>
          <cell r="BG1095">
            <v>9.49</v>
          </cell>
          <cell r="BH1095">
            <v>0</v>
          </cell>
          <cell r="BI1095">
            <v>9.49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37.97</v>
          </cell>
          <cell r="BQ1095">
            <v>9.49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-3.24</v>
          </cell>
          <cell r="G1096">
            <v>-0.27</v>
          </cell>
          <cell r="H1096">
            <v>-3.91</v>
          </cell>
          <cell r="I1096">
            <v>-16.21</v>
          </cell>
          <cell r="J1096">
            <v>0</v>
          </cell>
          <cell r="K1096">
            <v>-9.25</v>
          </cell>
          <cell r="L1096">
            <v>-10.92</v>
          </cell>
          <cell r="M1096">
            <v>-7.85</v>
          </cell>
          <cell r="N1096">
            <v>-7.34</v>
          </cell>
          <cell r="O1096">
            <v>-7.62</v>
          </cell>
          <cell r="P1096">
            <v>0</v>
          </cell>
          <cell r="Q1096">
            <v>-9.6199999999999992</v>
          </cell>
          <cell r="R1096">
            <v>-64.83</v>
          </cell>
          <cell r="S1096">
            <v>-27.83</v>
          </cell>
          <cell r="T1096">
            <v>-3.09</v>
          </cell>
          <cell r="U1096">
            <v>-6.4</v>
          </cell>
          <cell r="V1096">
            <v>-1.79</v>
          </cell>
          <cell r="W1096">
            <v>0</v>
          </cell>
          <cell r="X1096">
            <v>0</v>
          </cell>
          <cell r="Y1096">
            <v>-7.33</v>
          </cell>
          <cell r="Z1096">
            <v>0</v>
          </cell>
          <cell r="AA1096">
            <v>-3.28</v>
          </cell>
          <cell r="AB1096">
            <v>-3.85</v>
          </cell>
          <cell r="AC1096">
            <v>-11.27</v>
          </cell>
          <cell r="AD1096">
            <v>0</v>
          </cell>
          <cell r="AE1096">
            <v>-41.57</v>
          </cell>
          <cell r="AF1096">
            <v>-0.67</v>
          </cell>
          <cell r="AG1096">
            <v>-2.75</v>
          </cell>
          <cell r="AH1096">
            <v>-4.75</v>
          </cell>
          <cell r="AI1096">
            <v>-14.42</v>
          </cell>
          <cell r="AJ1096">
            <v>0</v>
          </cell>
          <cell r="AK1096">
            <v>0</v>
          </cell>
          <cell r="AL1096">
            <v>-12.17</v>
          </cell>
          <cell r="AM1096">
            <v>0</v>
          </cell>
          <cell r="AN1096">
            <v>0</v>
          </cell>
          <cell r="AO1096">
            <v>0</v>
          </cell>
          <cell r="AP1096">
            <v>-6.81</v>
          </cell>
          <cell r="AQ1096">
            <v>0</v>
          </cell>
          <cell r="AR1096">
            <v>-26.22</v>
          </cell>
          <cell r="AS1096">
            <v>0</v>
          </cell>
          <cell r="AT1096">
            <v>-0.47</v>
          </cell>
          <cell r="AU1096">
            <v>-0.32</v>
          </cell>
          <cell r="AV1096">
            <v>-3.32</v>
          </cell>
          <cell r="AW1096">
            <v>0</v>
          </cell>
          <cell r="AX1096">
            <v>0</v>
          </cell>
          <cell r="AY1096">
            <v>0</v>
          </cell>
          <cell r="AZ1096">
            <v>-10</v>
          </cell>
          <cell r="BA1096">
            <v>-12.11</v>
          </cell>
          <cell r="BB1096">
            <v>0</v>
          </cell>
          <cell r="BC1096">
            <v>0</v>
          </cell>
          <cell r="BD1096">
            <v>0</v>
          </cell>
          <cell r="BE1096">
            <v>-28.41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-12.97</v>
          </cell>
          <cell r="BL1096">
            <v>-14.14</v>
          </cell>
          <cell r="BM1096">
            <v>-0.72</v>
          </cell>
          <cell r="BN1096">
            <v>0</v>
          </cell>
          <cell r="BO1096">
            <v>-0.57999999999999996</v>
          </cell>
          <cell r="BP1096">
            <v>0</v>
          </cell>
          <cell r="BQ1096">
            <v>0</v>
          </cell>
          <cell r="BR1096">
            <v>-41.71</v>
          </cell>
          <cell r="BS1096">
            <v>0</v>
          </cell>
          <cell r="BT1096">
            <v>0</v>
          </cell>
          <cell r="BU1096">
            <v>0</v>
          </cell>
          <cell r="BV1096">
            <v>-8.8699999999999992</v>
          </cell>
          <cell r="BW1096">
            <v>0</v>
          </cell>
          <cell r="BX1096">
            <v>-4.45</v>
          </cell>
          <cell r="BY1096">
            <v>-21.91</v>
          </cell>
          <cell r="BZ1096">
            <v>0</v>
          </cell>
          <cell r="CA1096">
            <v>-6.49</v>
          </cell>
          <cell r="CB1096">
            <v>0</v>
          </cell>
          <cell r="CC1096">
            <v>0</v>
          </cell>
          <cell r="CD1096">
            <v>0</v>
          </cell>
          <cell r="CE1096">
            <v>-35.950000000000003</v>
          </cell>
          <cell r="CF1096">
            <v>0</v>
          </cell>
          <cell r="CG1096">
            <v>0</v>
          </cell>
          <cell r="CH1096">
            <v>0</v>
          </cell>
          <cell r="CI1096">
            <v>-9.43</v>
          </cell>
          <cell r="CJ1096">
            <v>0</v>
          </cell>
          <cell r="CK1096">
            <v>-11.69</v>
          </cell>
          <cell r="CL1096">
            <v>-5.99</v>
          </cell>
          <cell r="CM1096">
            <v>-8.84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-0.41</v>
          </cell>
          <cell r="CS1096">
            <v>0</v>
          </cell>
          <cell r="CT1096">
            <v>0</v>
          </cell>
          <cell r="CU1096">
            <v>0</v>
          </cell>
          <cell r="CV1096">
            <v>-0.05</v>
          </cell>
          <cell r="CW1096">
            <v>0</v>
          </cell>
          <cell r="CX1096">
            <v>0</v>
          </cell>
          <cell r="CY1096">
            <v>-0.08</v>
          </cell>
          <cell r="CZ1096">
            <v>-0.16</v>
          </cell>
          <cell r="DA1096">
            <v>-0.05</v>
          </cell>
          <cell r="DB1096">
            <v>-7.0000000000000007E-2</v>
          </cell>
          <cell r="DC1096">
            <v>0</v>
          </cell>
          <cell r="DD1096">
            <v>0</v>
          </cell>
          <cell r="DE1096">
            <v>-1.28</v>
          </cell>
          <cell r="DF1096">
            <v>0</v>
          </cell>
          <cell r="DG1096">
            <v>-0.16</v>
          </cell>
          <cell r="DH1096">
            <v>0</v>
          </cell>
          <cell r="DI1096">
            <v>-0.09</v>
          </cell>
          <cell r="DJ1096">
            <v>0</v>
          </cell>
          <cell r="DK1096">
            <v>0</v>
          </cell>
          <cell r="DL1096">
            <v>-0.23</v>
          </cell>
          <cell r="DM1096">
            <v>-0.23</v>
          </cell>
          <cell r="DN1096">
            <v>-0.23</v>
          </cell>
          <cell r="DO1096">
            <v>-0.32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-81.98</v>
          </cell>
          <cell r="G1097">
            <v>-63.3</v>
          </cell>
          <cell r="H1097">
            <v>-76.61</v>
          </cell>
          <cell r="I1097">
            <v>0</v>
          </cell>
          <cell r="J1097">
            <v>0</v>
          </cell>
          <cell r="K1097">
            <v>0</v>
          </cell>
          <cell r="L1097">
            <v>-95.2</v>
          </cell>
          <cell r="M1097">
            <v>-127.23</v>
          </cell>
          <cell r="N1097">
            <v>-71.69</v>
          </cell>
          <cell r="O1097">
            <v>-5.63</v>
          </cell>
          <cell r="P1097">
            <v>-24.86</v>
          </cell>
          <cell r="Q1097">
            <v>-21.66</v>
          </cell>
          <cell r="R1097">
            <v>-251.08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-62.69</v>
          </cell>
          <cell r="Z1097">
            <v>-25.87</v>
          </cell>
          <cell r="AA1097">
            <v>-113.74</v>
          </cell>
          <cell r="AB1097">
            <v>-17.8</v>
          </cell>
          <cell r="AC1097">
            <v>0</v>
          </cell>
          <cell r="AD1097">
            <v>-30.98</v>
          </cell>
          <cell r="AE1097">
            <v>-273.62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-126.83</v>
          </cell>
          <cell r="AM1097">
            <v>-95.65</v>
          </cell>
          <cell r="AN1097">
            <v>-34.53</v>
          </cell>
          <cell r="AO1097">
            <v>-3.85</v>
          </cell>
          <cell r="AP1097">
            <v>-2.64</v>
          </cell>
          <cell r="AQ1097">
            <v>-10.119999999999999</v>
          </cell>
          <cell r="AR1097">
            <v>-237.84</v>
          </cell>
          <cell r="AS1097">
            <v>-6.93</v>
          </cell>
          <cell r="AT1097">
            <v>-2.75</v>
          </cell>
          <cell r="AU1097">
            <v>-4.66</v>
          </cell>
          <cell r="AV1097">
            <v>-2.21</v>
          </cell>
          <cell r="AW1097">
            <v>-3.87</v>
          </cell>
          <cell r="AX1097">
            <v>0</v>
          </cell>
          <cell r="AY1097">
            <v>-91.68</v>
          </cell>
          <cell r="AZ1097">
            <v>-38.01</v>
          </cell>
          <cell r="BA1097">
            <v>-79.3</v>
          </cell>
          <cell r="BB1097">
            <v>-2.2999999999999998</v>
          </cell>
          <cell r="BC1097">
            <v>-2.1800000000000002</v>
          </cell>
          <cell r="BD1097">
            <v>-3.97</v>
          </cell>
          <cell r="BE1097">
            <v>-157.93</v>
          </cell>
          <cell r="BF1097">
            <v>-4.38</v>
          </cell>
          <cell r="BG1097">
            <v>-2.76</v>
          </cell>
          <cell r="BH1097">
            <v>-4.0999999999999996</v>
          </cell>
          <cell r="BI1097">
            <v>-2.29</v>
          </cell>
          <cell r="BJ1097">
            <v>-3.25</v>
          </cell>
          <cell r="BK1097">
            <v>0</v>
          </cell>
          <cell r="BL1097">
            <v>-50.88</v>
          </cell>
          <cell r="BM1097">
            <v>-22.05</v>
          </cell>
          <cell r="BN1097">
            <v>-60.28</v>
          </cell>
          <cell r="BO1097">
            <v>-1.68</v>
          </cell>
          <cell r="BP1097">
            <v>-1.32</v>
          </cell>
          <cell r="BQ1097">
            <v>-4.9400000000000004</v>
          </cell>
          <cell r="BR1097">
            <v>-46.19</v>
          </cell>
          <cell r="BS1097">
            <v>-1.1200000000000001</v>
          </cell>
          <cell r="BT1097">
            <v>-0.79</v>
          </cell>
          <cell r="BU1097">
            <v>-0.68</v>
          </cell>
          <cell r="BV1097">
            <v>-2.16</v>
          </cell>
          <cell r="BW1097">
            <v>-0.31</v>
          </cell>
          <cell r="BX1097">
            <v>-1.87</v>
          </cell>
          <cell r="BY1097">
            <v>50.09</v>
          </cell>
          <cell r="BZ1097">
            <v>-29.14</v>
          </cell>
          <cell r="CA1097">
            <v>-57.92</v>
          </cell>
          <cell r="CB1097">
            <v>-0.64</v>
          </cell>
          <cell r="CC1097">
            <v>-0.54</v>
          </cell>
          <cell r="CD1097">
            <v>-1.1100000000000001</v>
          </cell>
          <cell r="CE1097">
            <v>-480.52</v>
          </cell>
          <cell r="CF1097">
            <v>-0.16</v>
          </cell>
          <cell r="CG1097">
            <v>-1.56</v>
          </cell>
          <cell r="CH1097">
            <v>-1.76</v>
          </cell>
          <cell r="CI1097">
            <v>-1.96</v>
          </cell>
          <cell r="CJ1097">
            <v>-57.44</v>
          </cell>
          <cell r="CK1097">
            <v>-0.68</v>
          </cell>
          <cell r="CL1097">
            <v>-111.38</v>
          </cell>
          <cell r="CM1097">
            <v>-238.3</v>
          </cell>
          <cell r="CN1097">
            <v>-62.91</v>
          </cell>
          <cell r="CO1097">
            <v>-0.95</v>
          </cell>
          <cell r="CP1097">
            <v>-0.71</v>
          </cell>
          <cell r="CQ1097">
            <v>-2.73</v>
          </cell>
          <cell r="CR1097">
            <v>-6.79</v>
          </cell>
          <cell r="CS1097">
            <v>0</v>
          </cell>
          <cell r="CT1097">
            <v>-0.02</v>
          </cell>
          <cell r="CU1097">
            <v>-0.01</v>
          </cell>
          <cell r="CV1097">
            <v>-0.02</v>
          </cell>
          <cell r="CW1097">
            <v>-0.45</v>
          </cell>
          <cell r="CX1097">
            <v>-0.02</v>
          </cell>
          <cell r="CY1097">
            <v>-3.25</v>
          </cell>
          <cell r="CZ1097">
            <v>-1.74</v>
          </cell>
          <cell r="DA1097">
            <v>-1.25</v>
          </cell>
          <cell r="DB1097">
            <v>-0.01</v>
          </cell>
          <cell r="DC1097">
            <v>-0.01</v>
          </cell>
          <cell r="DD1097">
            <v>-0.01</v>
          </cell>
          <cell r="DE1097">
            <v>-10.58</v>
          </cell>
          <cell r="DF1097">
            <v>0</v>
          </cell>
          <cell r="DG1097">
            <v>-0.03</v>
          </cell>
          <cell r="DH1097">
            <v>-0.02</v>
          </cell>
          <cell r="DI1097">
            <v>-0.01</v>
          </cell>
          <cell r="DJ1097">
            <v>-0.53</v>
          </cell>
          <cell r="DK1097">
            <v>-1.1599999999999999</v>
          </cell>
          <cell r="DL1097">
            <v>-2.92</v>
          </cell>
          <cell r="DM1097">
            <v>-2.09</v>
          </cell>
          <cell r="DN1097">
            <v>-3.73</v>
          </cell>
          <cell r="DO1097">
            <v>-0.01</v>
          </cell>
          <cell r="DP1097">
            <v>0</v>
          </cell>
          <cell r="DQ1097">
            <v>-0.08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-0.02</v>
          </cell>
          <cell r="G1098">
            <v>-2.1800000000000002</v>
          </cell>
          <cell r="H1098">
            <v>-10.14</v>
          </cell>
          <cell r="I1098">
            <v>-2.36</v>
          </cell>
          <cell r="J1098">
            <v>-0.22</v>
          </cell>
          <cell r="K1098">
            <v>0</v>
          </cell>
          <cell r="L1098">
            <v>-21.15</v>
          </cell>
          <cell r="M1098">
            <v>-7.3</v>
          </cell>
          <cell r="N1098">
            <v>-16.57</v>
          </cell>
          <cell r="O1098">
            <v>-3.29</v>
          </cell>
          <cell r="P1098">
            <v>-1.61</v>
          </cell>
          <cell r="Q1098">
            <v>-0.18</v>
          </cell>
          <cell r="R1098">
            <v>-2033.02</v>
          </cell>
          <cell r="S1098">
            <v>-1.08</v>
          </cell>
          <cell r="T1098">
            <v>-1.29</v>
          </cell>
          <cell r="U1098">
            <v>-2.4700000000000002</v>
          </cell>
          <cell r="V1098">
            <v>-1.94</v>
          </cell>
          <cell r="W1098">
            <v>-0.39</v>
          </cell>
          <cell r="X1098">
            <v>0</v>
          </cell>
          <cell r="Y1098">
            <v>-1.76</v>
          </cell>
          <cell r="Z1098">
            <v>-2016.88</v>
          </cell>
          <cell r="AA1098">
            <v>-5.79</v>
          </cell>
          <cell r="AB1098">
            <v>-1.02</v>
          </cell>
          <cell r="AC1098">
            <v>-0.4</v>
          </cell>
          <cell r="AD1098">
            <v>0</v>
          </cell>
          <cell r="AE1098">
            <v>-2.29</v>
          </cell>
          <cell r="AF1098">
            <v>-0.13</v>
          </cell>
          <cell r="AG1098">
            <v>0</v>
          </cell>
          <cell r="AH1098">
            <v>-0.04</v>
          </cell>
          <cell r="AI1098">
            <v>-0.44</v>
          </cell>
          <cell r="AJ1098">
            <v>0</v>
          </cell>
          <cell r="AK1098">
            <v>0</v>
          </cell>
          <cell r="AL1098">
            <v>-0.06</v>
          </cell>
          <cell r="AM1098">
            <v>-0.74</v>
          </cell>
          <cell r="AN1098">
            <v>-0.66</v>
          </cell>
          <cell r="AO1098">
            <v>-0.05</v>
          </cell>
          <cell r="AP1098">
            <v>0</v>
          </cell>
          <cell r="AQ1098">
            <v>-0.17</v>
          </cell>
          <cell r="AR1098">
            <v>-10.32</v>
          </cell>
          <cell r="AS1098">
            <v>-0.08</v>
          </cell>
          <cell r="AT1098">
            <v>0</v>
          </cell>
          <cell r="AU1098">
            <v>0</v>
          </cell>
          <cell r="AV1098">
            <v>0</v>
          </cell>
          <cell r="AW1098">
            <v>-9.17</v>
          </cell>
          <cell r="AX1098">
            <v>0</v>
          </cell>
          <cell r="AY1098">
            <v>-0.02</v>
          </cell>
          <cell r="AZ1098">
            <v>-0.26</v>
          </cell>
          <cell r="BA1098">
            <v>-0.75</v>
          </cell>
          <cell r="BB1098">
            <v>-0.05</v>
          </cell>
          <cell r="BC1098">
            <v>0</v>
          </cell>
          <cell r="BD1098">
            <v>0</v>
          </cell>
          <cell r="BE1098">
            <v>-1.47</v>
          </cell>
          <cell r="BF1098">
            <v>-0.02</v>
          </cell>
          <cell r="BG1098">
            <v>-0.02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-0.5</v>
          </cell>
          <cell r="BN1098">
            <v>-0.88</v>
          </cell>
          <cell r="BO1098">
            <v>-0.05</v>
          </cell>
          <cell r="BP1098">
            <v>0</v>
          </cell>
          <cell r="BQ1098">
            <v>0</v>
          </cell>
          <cell r="BR1098">
            <v>-0.14000000000000001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-0.14000000000000001</v>
          </cell>
          <cell r="CB1098">
            <v>0</v>
          </cell>
          <cell r="CC1098">
            <v>0</v>
          </cell>
          <cell r="CD1098">
            <v>0</v>
          </cell>
          <cell r="CE1098">
            <v>9.0500000000000007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9.17</v>
          </cell>
          <cell r="CK1098">
            <v>0</v>
          </cell>
          <cell r="CL1098">
            <v>0</v>
          </cell>
          <cell r="CM1098">
            <v>0</v>
          </cell>
          <cell r="CN1098">
            <v>-0.11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-6946.58</v>
          </cell>
          <cell r="G1109">
            <v>-5008.6400000000003</v>
          </cell>
          <cell r="H1109">
            <v>-3884.85</v>
          </cell>
          <cell r="I1109">
            <v>-3490.48</v>
          </cell>
          <cell r="J1109">
            <v>-4666.0600000000004</v>
          </cell>
          <cell r="K1109">
            <v>-5997.14</v>
          </cell>
          <cell r="L1109">
            <v>-9785.7900000000009</v>
          </cell>
          <cell r="M1109">
            <v>-8126.02</v>
          </cell>
          <cell r="N1109">
            <v>-4375.45</v>
          </cell>
          <cell r="O1109">
            <v>-4015.31</v>
          </cell>
          <cell r="P1109">
            <v>-5356.17</v>
          </cell>
          <cell r="Q1109">
            <v>-5729.82</v>
          </cell>
          <cell r="R1109">
            <v>-77884.38</v>
          </cell>
          <cell r="S1109">
            <v>-7178.73</v>
          </cell>
          <cell r="T1109">
            <v>-6174.52</v>
          </cell>
          <cell r="U1109">
            <v>-4759.33</v>
          </cell>
          <cell r="V1109">
            <v>-3714.26</v>
          </cell>
          <cell r="W1109">
            <v>-4617.97</v>
          </cell>
          <cell r="X1109">
            <v>-6021.54</v>
          </cell>
          <cell r="Y1109">
            <v>-14057.87</v>
          </cell>
          <cell r="Z1109">
            <v>-8532.09</v>
          </cell>
          <cell r="AA1109">
            <v>-4273.99</v>
          </cell>
          <cell r="AB1109">
            <v>-4961.9399999999996</v>
          </cell>
          <cell r="AC1109">
            <v>-7354.33</v>
          </cell>
          <cell r="AD1109">
            <v>-6237.81</v>
          </cell>
          <cell r="AE1109">
            <v>-77309.119999999995</v>
          </cell>
          <cell r="AF1109">
            <v>-7019.74</v>
          </cell>
          <cell r="AG1109">
            <v>-5278.56</v>
          </cell>
          <cell r="AH1109">
            <v>-4727.62</v>
          </cell>
          <cell r="AI1109">
            <v>-3800.63</v>
          </cell>
          <cell r="AJ1109">
            <v>-5453.54</v>
          </cell>
          <cell r="AK1109">
            <v>-7328.53</v>
          </cell>
          <cell r="AL1109">
            <v>-11405.06</v>
          </cell>
          <cell r="AM1109">
            <v>-9808.24</v>
          </cell>
          <cell r="AN1109">
            <v>-4760.6099999999997</v>
          </cell>
          <cell r="AO1109">
            <v>-5815.86</v>
          </cell>
          <cell r="AP1109">
            <v>-5838.24</v>
          </cell>
          <cell r="AQ1109">
            <v>-6072.49</v>
          </cell>
          <cell r="AR1109">
            <v>-77768.070000000007</v>
          </cell>
          <cell r="AS1109">
            <v>-7185.01</v>
          </cell>
          <cell r="AT1109">
            <v>-5192.93</v>
          </cell>
          <cell r="AU1109">
            <v>-4929.87</v>
          </cell>
          <cell r="AV1109">
            <v>-3447.19</v>
          </cell>
          <cell r="AW1109">
            <v>-4464.17</v>
          </cell>
          <cell r="AX1109">
            <v>-7592.03</v>
          </cell>
          <cell r="AY1109">
            <v>-12076.51</v>
          </cell>
          <cell r="AZ1109">
            <v>-11063.38</v>
          </cell>
          <cell r="BA1109">
            <v>-4294.13</v>
          </cell>
          <cell r="BB1109">
            <v>-5435.62</v>
          </cell>
          <cell r="BC1109">
            <v>-6315.6</v>
          </cell>
          <cell r="BD1109">
            <v>-5771.61</v>
          </cell>
          <cell r="BE1109">
            <v>-80711.490000000005</v>
          </cell>
          <cell r="BF1109">
            <v>-7093.65</v>
          </cell>
          <cell r="BG1109">
            <v>-5236.2299999999996</v>
          </cell>
          <cell r="BH1109">
            <v>-5351.17</v>
          </cell>
          <cell r="BI1109">
            <v>-3611.33</v>
          </cell>
          <cell r="BJ1109">
            <v>-4690.45</v>
          </cell>
          <cell r="BK1109">
            <v>-8853.68</v>
          </cell>
          <cell r="BL1109">
            <v>-11999.54</v>
          </cell>
          <cell r="BM1109">
            <v>-10824.9</v>
          </cell>
          <cell r="BN1109">
            <v>-5022.74</v>
          </cell>
          <cell r="BO1109">
            <v>-5909.92</v>
          </cell>
          <cell r="BP1109">
            <v>-6727.02</v>
          </cell>
          <cell r="BQ1109">
            <v>-5390.85</v>
          </cell>
          <cell r="BR1109">
            <v>-81730.399999999994</v>
          </cell>
          <cell r="BS1109">
            <v>-6153.84</v>
          </cell>
          <cell r="BT1109">
            <v>-5153.41</v>
          </cell>
          <cell r="BU1109">
            <v>-5281.41</v>
          </cell>
          <cell r="BV1109">
            <v>-3065.1</v>
          </cell>
          <cell r="BW1109">
            <v>-4790.96</v>
          </cell>
          <cell r="BX1109">
            <v>-6818.87</v>
          </cell>
          <cell r="BY1109">
            <v>-12894.54</v>
          </cell>
          <cell r="BZ1109">
            <v>-12246.99</v>
          </cell>
          <cell r="CA1109">
            <v>-6611.51</v>
          </cell>
          <cell r="CB1109">
            <v>-7517.14</v>
          </cell>
          <cell r="CC1109">
            <v>-6611.85</v>
          </cell>
          <cell r="CD1109">
            <v>-4584.7700000000004</v>
          </cell>
          <cell r="CE1109">
            <v>-88338.3</v>
          </cell>
          <cell r="CF1109">
            <v>-5656.46</v>
          </cell>
          <cell r="CG1109">
            <v>-6098.74</v>
          </cell>
          <cell r="CH1109">
            <v>-5936.38</v>
          </cell>
          <cell r="CI1109">
            <v>-4657.9399999999996</v>
          </cell>
          <cell r="CJ1109">
            <v>-5323.31</v>
          </cell>
          <cell r="CK1109">
            <v>-8909.65</v>
          </cell>
          <cell r="CL1109">
            <v>-14309.62</v>
          </cell>
          <cell r="CM1109">
            <v>-12184.48</v>
          </cell>
          <cell r="CN1109">
            <v>-8191.62</v>
          </cell>
          <cell r="CO1109">
            <v>-7347.01</v>
          </cell>
          <cell r="CP1109">
            <v>-6972.08</v>
          </cell>
          <cell r="CQ1109">
            <v>-2751.01</v>
          </cell>
          <cell r="CR1109">
            <v>-823.5</v>
          </cell>
          <cell r="CS1109">
            <v>-26.06</v>
          </cell>
          <cell r="CT1109">
            <v>-52.62</v>
          </cell>
          <cell r="CU1109">
            <v>-63.01</v>
          </cell>
          <cell r="CV1109">
            <v>-69.88</v>
          </cell>
          <cell r="CW1109">
            <v>-86.36</v>
          </cell>
          <cell r="CX1109">
            <v>-124.16</v>
          </cell>
          <cell r="CY1109">
            <v>-96.5</v>
          </cell>
          <cell r="CZ1109">
            <v>-91.87</v>
          </cell>
          <cell r="DA1109">
            <v>-92.63</v>
          </cell>
          <cell r="DB1109">
            <v>-67.430000000000007</v>
          </cell>
          <cell r="DC1109">
            <v>-38.869999999999997</v>
          </cell>
          <cell r="DD1109">
            <v>-14.11</v>
          </cell>
          <cell r="DE1109">
            <v>-609.01</v>
          </cell>
          <cell r="DF1109">
            <v>-12.86</v>
          </cell>
          <cell r="DG1109">
            <v>-35.97</v>
          </cell>
          <cell r="DH1109">
            <v>-62.29</v>
          </cell>
          <cell r="DI1109">
            <v>-82.86</v>
          </cell>
          <cell r="DJ1109">
            <v>-92.2</v>
          </cell>
          <cell r="DK1109">
            <v>-100.91</v>
          </cell>
          <cell r="DL1109">
            <v>-69.150000000000006</v>
          </cell>
          <cell r="DM1109">
            <v>-40.97</v>
          </cell>
          <cell r="DN1109">
            <v>-48.74</v>
          </cell>
          <cell r="DO1109">
            <v>-42.35</v>
          </cell>
          <cell r="DP1109">
            <v>-16.39</v>
          </cell>
          <cell r="DQ1109">
            <v>-4.3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-85.24</v>
          </cell>
          <cell r="G1110">
            <v>-65.760000000000005</v>
          </cell>
          <cell r="H1110">
            <v>-90.78</v>
          </cell>
          <cell r="I1110">
            <v>-20.309999999999999</v>
          </cell>
          <cell r="J1110">
            <v>-0.22</v>
          </cell>
          <cell r="K1110">
            <v>-9.25</v>
          </cell>
          <cell r="L1110">
            <v>-299.52999999999997</v>
          </cell>
          <cell r="M1110">
            <v>-250.78</v>
          </cell>
          <cell r="N1110">
            <v>-150.4</v>
          </cell>
          <cell r="O1110">
            <v>-51.09</v>
          </cell>
          <cell r="P1110">
            <v>-26.47</v>
          </cell>
          <cell r="Q1110">
            <v>-31.46</v>
          </cell>
          <cell r="R1110">
            <v>-2616.5300000000002</v>
          </cell>
          <cell r="S1110">
            <v>-28.92</v>
          </cell>
          <cell r="T1110">
            <v>-4.38</v>
          </cell>
          <cell r="U1110">
            <v>-8.8699999999999992</v>
          </cell>
          <cell r="V1110">
            <v>-3.72</v>
          </cell>
          <cell r="W1110">
            <v>-0.39</v>
          </cell>
          <cell r="X1110">
            <v>0</v>
          </cell>
          <cell r="Y1110">
            <v>-178.88</v>
          </cell>
          <cell r="Z1110">
            <v>-2167.1799999999998</v>
          </cell>
          <cell r="AA1110">
            <v>-158.87</v>
          </cell>
          <cell r="AB1110">
            <v>-22.67</v>
          </cell>
          <cell r="AC1110">
            <v>-11.67</v>
          </cell>
          <cell r="AD1110">
            <v>-30.98</v>
          </cell>
          <cell r="AE1110">
            <v>-548.14</v>
          </cell>
          <cell r="AF1110">
            <v>-0.8</v>
          </cell>
          <cell r="AG1110">
            <v>-2.75</v>
          </cell>
          <cell r="AH1110">
            <v>-4.79</v>
          </cell>
          <cell r="AI1110">
            <v>-14.86</v>
          </cell>
          <cell r="AJ1110">
            <v>0</v>
          </cell>
          <cell r="AK1110">
            <v>0</v>
          </cell>
          <cell r="AL1110">
            <v>-237.65</v>
          </cell>
          <cell r="AM1110">
            <v>-205.38</v>
          </cell>
          <cell r="AN1110">
            <v>-57.18</v>
          </cell>
          <cell r="AO1110">
            <v>-4.9800000000000004</v>
          </cell>
          <cell r="AP1110">
            <v>-9.4600000000000009</v>
          </cell>
          <cell r="AQ1110">
            <v>-10.29</v>
          </cell>
          <cell r="AR1110">
            <v>-457.31</v>
          </cell>
          <cell r="AS1110">
            <v>-26.19</v>
          </cell>
          <cell r="AT1110">
            <v>-3.22</v>
          </cell>
          <cell r="AU1110">
            <v>-4.9800000000000004</v>
          </cell>
          <cell r="AV1110">
            <v>-5.53</v>
          </cell>
          <cell r="AW1110">
            <v>-13.04</v>
          </cell>
          <cell r="AX1110">
            <v>0</v>
          </cell>
          <cell r="AY1110">
            <v>-167.43</v>
          </cell>
          <cell r="AZ1110">
            <v>-86.32</v>
          </cell>
          <cell r="BA1110">
            <v>-142.11000000000001</v>
          </cell>
          <cell r="BB1110">
            <v>-2.36</v>
          </cell>
          <cell r="BC1110">
            <v>-2.1800000000000002</v>
          </cell>
          <cell r="BD1110">
            <v>-3.97</v>
          </cell>
          <cell r="BE1110">
            <v>-305.85000000000002</v>
          </cell>
          <cell r="BF1110">
            <v>-8.17</v>
          </cell>
          <cell r="BG1110">
            <v>-2.77</v>
          </cell>
          <cell r="BH1110">
            <v>-4.0999999999999996</v>
          </cell>
          <cell r="BI1110">
            <v>-2.29</v>
          </cell>
          <cell r="BJ1110">
            <v>-3.25</v>
          </cell>
          <cell r="BK1110">
            <v>-12.97</v>
          </cell>
          <cell r="BL1110">
            <v>-123.53</v>
          </cell>
          <cell r="BM1110">
            <v>-67.27</v>
          </cell>
          <cell r="BN1110">
            <v>-72.930000000000007</v>
          </cell>
          <cell r="BO1110">
            <v>-2.2999999999999998</v>
          </cell>
          <cell r="BP1110">
            <v>-1.32</v>
          </cell>
          <cell r="BQ1110">
            <v>-4.9400000000000004</v>
          </cell>
          <cell r="BR1110">
            <v>-6208.38</v>
          </cell>
          <cell r="BS1110">
            <v>-4.25</v>
          </cell>
          <cell r="BT1110">
            <v>-4.54</v>
          </cell>
          <cell r="BU1110">
            <v>-0.68</v>
          </cell>
          <cell r="BV1110">
            <v>-11.03</v>
          </cell>
          <cell r="BW1110">
            <v>-0.31</v>
          </cell>
          <cell r="BX1110">
            <v>-6.31</v>
          </cell>
          <cell r="BY1110">
            <v>-6010.79</v>
          </cell>
          <cell r="BZ1110">
            <v>-96.95</v>
          </cell>
          <cell r="CA1110">
            <v>-71.23</v>
          </cell>
          <cell r="CB1110">
            <v>-0.64</v>
          </cell>
          <cell r="CC1110">
            <v>-0.54</v>
          </cell>
          <cell r="CD1110">
            <v>-1.1100000000000001</v>
          </cell>
          <cell r="CE1110">
            <v>-608.58000000000004</v>
          </cell>
          <cell r="CF1110">
            <v>-0.16</v>
          </cell>
          <cell r="CG1110">
            <v>-4.97</v>
          </cell>
          <cell r="CH1110">
            <v>-1.76</v>
          </cell>
          <cell r="CI1110">
            <v>-11.39</v>
          </cell>
          <cell r="CJ1110">
            <v>-49.54</v>
          </cell>
          <cell r="CK1110">
            <v>-12.37</v>
          </cell>
          <cell r="CL1110">
            <v>-175.53</v>
          </cell>
          <cell r="CM1110">
            <v>-276.99</v>
          </cell>
          <cell r="CN1110">
            <v>-71.48</v>
          </cell>
          <cell r="CO1110">
            <v>-0.95</v>
          </cell>
          <cell r="CP1110">
            <v>-0.71</v>
          </cell>
          <cell r="CQ1110">
            <v>-2.73</v>
          </cell>
          <cell r="CR1110">
            <v>-10.8</v>
          </cell>
          <cell r="CS1110">
            <v>0</v>
          </cell>
          <cell r="CT1110">
            <v>-0.02</v>
          </cell>
          <cell r="CU1110">
            <v>-0.01</v>
          </cell>
          <cell r="CV1110">
            <v>-0.2</v>
          </cell>
          <cell r="CW1110">
            <v>-0.47</v>
          </cell>
          <cell r="CX1110">
            <v>-0.02</v>
          </cell>
          <cell r="CY1110">
            <v>-3.77</v>
          </cell>
          <cell r="CZ1110">
            <v>-3.14</v>
          </cell>
          <cell r="DA1110">
            <v>-1.69</v>
          </cell>
          <cell r="DB1110">
            <v>-1.1399999999999999</v>
          </cell>
          <cell r="DC1110">
            <v>-0.32</v>
          </cell>
          <cell r="DD1110">
            <v>-0.01</v>
          </cell>
          <cell r="DE1110">
            <v>-21.59</v>
          </cell>
          <cell r="DF1110">
            <v>0</v>
          </cell>
          <cell r="DG1110">
            <v>-0.4</v>
          </cell>
          <cell r="DH1110">
            <v>-0.15</v>
          </cell>
          <cell r="DI1110">
            <v>-0.48</v>
          </cell>
          <cell r="DJ1110">
            <v>-0.53</v>
          </cell>
          <cell r="DK1110">
            <v>-1.21</v>
          </cell>
          <cell r="DL1110">
            <v>-6.21</v>
          </cell>
          <cell r="DM1110">
            <v>-4.37</v>
          </cell>
          <cell r="DN1110">
            <v>-4.8099999999999996</v>
          </cell>
          <cell r="DO1110">
            <v>-2.93</v>
          </cell>
          <cell r="DP1110">
            <v>-0.42</v>
          </cell>
          <cell r="DQ1110">
            <v>-0.08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18.989999999999998</v>
          </cell>
          <cell r="G1111">
            <v>0</v>
          </cell>
          <cell r="H1111">
            <v>0</v>
          </cell>
          <cell r="I1111">
            <v>37.97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9.49</v>
          </cell>
          <cell r="P1111">
            <v>0</v>
          </cell>
          <cell r="Q1111">
            <v>0</v>
          </cell>
          <cell r="R1111">
            <v>-9.49</v>
          </cell>
          <cell r="S1111">
            <v>0</v>
          </cell>
          <cell r="T1111">
            <v>0</v>
          </cell>
          <cell r="U1111">
            <v>0</v>
          </cell>
          <cell r="V1111">
            <v>-9.49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47.46</v>
          </cell>
          <cell r="AF1111">
            <v>9.49</v>
          </cell>
          <cell r="AG1111">
            <v>0</v>
          </cell>
          <cell r="AH1111">
            <v>18.989999999999998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9.49</v>
          </cell>
          <cell r="AP1111">
            <v>0</v>
          </cell>
          <cell r="AQ1111">
            <v>9.49</v>
          </cell>
          <cell r="AR1111">
            <v>18.989999999999998</v>
          </cell>
          <cell r="AS1111">
            <v>18.989999999999998</v>
          </cell>
          <cell r="AT1111">
            <v>-18.989999999999998</v>
          </cell>
          <cell r="AU1111">
            <v>0</v>
          </cell>
          <cell r="AV1111">
            <v>9.49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9.49</v>
          </cell>
          <cell r="BC1111">
            <v>9.49</v>
          </cell>
          <cell r="BD1111">
            <v>-9.49</v>
          </cell>
          <cell r="BE1111">
            <v>75.94</v>
          </cell>
          <cell r="BF1111">
            <v>9.49</v>
          </cell>
          <cell r="BG1111">
            <v>9.49</v>
          </cell>
          <cell r="BH1111">
            <v>0</v>
          </cell>
          <cell r="BI1111">
            <v>9.49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37.97</v>
          </cell>
          <cell r="BQ1111">
            <v>9.49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-7012.83</v>
          </cell>
          <cell r="G1112">
            <v>-5074.3900000000003</v>
          </cell>
          <cell r="H1112">
            <v>-3975.63</v>
          </cell>
          <cell r="I1112">
            <v>-3472.82</v>
          </cell>
          <cell r="J1112">
            <v>-4666.28</v>
          </cell>
          <cell r="K1112">
            <v>-6006.39</v>
          </cell>
          <cell r="L1112">
            <v>-10085.32</v>
          </cell>
          <cell r="M1112">
            <v>-8376.7999999999993</v>
          </cell>
          <cell r="N1112">
            <v>-4525.8500000000004</v>
          </cell>
          <cell r="O1112">
            <v>-4056.9</v>
          </cell>
          <cell r="P1112">
            <v>-5382.63</v>
          </cell>
          <cell r="Q1112">
            <v>-5761.28</v>
          </cell>
          <cell r="R1112">
            <v>-80510.399999999994</v>
          </cell>
          <cell r="S1112">
            <v>-7207.64</v>
          </cell>
          <cell r="T1112">
            <v>-6178.9</v>
          </cell>
          <cell r="U1112">
            <v>-4768.2</v>
          </cell>
          <cell r="V1112">
            <v>-3727.47</v>
          </cell>
          <cell r="W1112">
            <v>-4618.3599999999997</v>
          </cell>
          <cell r="X1112">
            <v>-6021.54</v>
          </cell>
          <cell r="Y1112">
            <v>-14236.75</v>
          </cell>
          <cell r="Z1112">
            <v>-10699.27</v>
          </cell>
          <cell r="AA1112">
            <v>-4432.8500000000004</v>
          </cell>
          <cell r="AB1112">
            <v>-4984.62</v>
          </cell>
          <cell r="AC1112">
            <v>-7366</v>
          </cell>
          <cell r="AD1112">
            <v>-6268.78</v>
          </cell>
          <cell r="AE1112">
            <v>-77809.789999999994</v>
          </cell>
          <cell r="AF1112">
            <v>-7011.04</v>
          </cell>
          <cell r="AG1112">
            <v>-5281.31</v>
          </cell>
          <cell r="AH1112">
            <v>-4713.42</v>
          </cell>
          <cell r="AI1112">
            <v>-3815.49</v>
          </cell>
          <cell r="AJ1112">
            <v>-5453.54</v>
          </cell>
          <cell r="AK1112">
            <v>-7328.53</v>
          </cell>
          <cell r="AL1112">
            <v>-11642.71</v>
          </cell>
          <cell r="AM1112">
            <v>-10013.620000000001</v>
          </cell>
          <cell r="AN1112">
            <v>-4817.79</v>
          </cell>
          <cell r="AO1112">
            <v>-5811.34</v>
          </cell>
          <cell r="AP1112">
            <v>-5847.7</v>
          </cell>
          <cell r="AQ1112">
            <v>-6073.29</v>
          </cell>
          <cell r="AR1112">
            <v>-78206.39</v>
          </cell>
          <cell r="AS1112">
            <v>-7192.22</v>
          </cell>
          <cell r="AT1112">
            <v>-5215.1400000000003</v>
          </cell>
          <cell r="AU1112">
            <v>-4934.8500000000004</v>
          </cell>
          <cell r="AV1112">
            <v>-3443.23</v>
          </cell>
          <cell r="AW1112">
            <v>-4477.21</v>
          </cell>
          <cell r="AX1112">
            <v>-7592.03</v>
          </cell>
          <cell r="AY1112">
            <v>-12243.94</v>
          </cell>
          <cell r="AZ1112">
            <v>-11149.7</v>
          </cell>
          <cell r="BA1112">
            <v>-4436.2299999999996</v>
          </cell>
          <cell r="BB1112">
            <v>-5428.48</v>
          </cell>
          <cell r="BC1112">
            <v>-6308.29</v>
          </cell>
          <cell r="BD1112">
            <v>-5785.07</v>
          </cell>
          <cell r="BE1112">
            <v>-80941.399999999994</v>
          </cell>
          <cell r="BF1112">
            <v>-7092.33</v>
          </cell>
          <cell r="BG1112">
            <v>-5229.51</v>
          </cell>
          <cell r="BH1112">
            <v>-5355.27</v>
          </cell>
          <cell r="BI1112">
            <v>-3604.13</v>
          </cell>
          <cell r="BJ1112">
            <v>-4693.71</v>
          </cell>
          <cell r="BK1112">
            <v>-8866.66</v>
          </cell>
          <cell r="BL1112">
            <v>-12123.06</v>
          </cell>
          <cell r="BM1112">
            <v>-10892.17</v>
          </cell>
          <cell r="BN1112">
            <v>-5095.67</v>
          </cell>
          <cell r="BO1112">
            <v>-5912.22</v>
          </cell>
          <cell r="BP1112">
            <v>-6690.37</v>
          </cell>
          <cell r="BQ1112">
            <v>-5386.3</v>
          </cell>
          <cell r="BR1112">
            <v>-87938.78</v>
          </cell>
          <cell r="BS1112">
            <v>-6158.08</v>
          </cell>
          <cell r="BT1112">
            <v>-5157.95</v>
          </cell>
          <cell r="BU1112">
            <v>-5282.09</v>
          </cell>
          <cell r="BV1112">
            <v>-3076.13</v>
          </cell>
          <cell r="BW1112">
            <v>-4791.2700000000004</v>
          </cell>
          <cell r="BX1112">
            <v>-6825.18</v>
          </cell>
          <cell r="BY1112">
            <v>-18905.330000000002</v>
          </cell>
          <cell r="BZ1112">
            <v>-12343.94</v>
          </cell>
          <cell r="CA1112">
            <v>-6682.75</v>
          </cell>
          <cell r="CB1112">
            <v>-7517.78</v>
          </cell>
          <cell r="CC1112">
            <v>-6612.4</v>
          </cell>
          <cell r="CD1112">
            <v>-4585.88</v>
          </cell>
          <cell r="CE1112">
            <v>-88946.89</v>
          </cell>
          <cell r="CF1112">
            <v>-5656.62</v>
          </cell>
          <cell r="CG1112">
            <v>-6103.71</v>
          </cell>
          <cell r="CH1112">
            <v>-5938.14</v>
          </cell>
          <cell r="CI1112">
            <v>-4669.33</v>
          </cell>
          <cell r="CJ1112">
            <v>-5372.85</v>
          </cell>
          <cell r="CK1112">
            <v>-8922.02</v>
          </cell>
          <cell r="CL1112">
            <v>-14485.16</v>
          </cell>
          <cell r="CM1112">
            <v>-12461.47</v>
          </cell>
          <cell r="CN1112">
            <v>-8263.1</v>
          </cell>
          <cell r="CO1112">
            <v>-7347.96</v>
          </cell>
          <cell r="CP1112">
            <v>-6972.79</v>
          </cell>
          <cell r="CQ1112">
            <v>-2753.75</v>
          </cell>
          <cell r="CR1112">
            <v>-834.3</v>
          </cell>
          <cell r="CS1112">
            <v>-26.06</v>
          </cell>
          <cell r="CT1112">
            <v>-52.64</v>
          </cell>
          <cell r="CU1112">
            <v>-63.02</v>
          </cell>
          <cell r="CV1112">
            <v>-70.08</v>
          </cell>
          <cell r="CW1112">
            <v>-86.84</v>
          </cell>
          <cell r="CX1112">
            <v>-124.18</v>
          </cell>
          <cell r="CY1112">
            <v>-100.27</v>
          </cell>
          <cell r="CZ1112">
            <v>-95.01</v>
          </cell>
          <cell r="DA1112">
            <v>-94.33</v>
          </cell>
          <cell r="DB1112">
            <v>-68.569999999999993</v>
          </cell>
          <cell r="DC1112">
            <v>-39.19</v>
          </cell>
          <cell r="DD1112">
            <v>-14.11</v>
          </cell>
          <cell r="DE1112">
            <v>-630.6</v>
          </cell>
          <cell r="DF1112">
            <v>-12.86</v>
          </cell>
          <cell r="DG1112">
            <v>-36.380000000000003</v>
          </cell>
          <cell r="DH1112">
            <v>-62.44</v>
          </cell>
          <cell r="DI1112">
            <v>-83.34</v>
          </cell>
          <cell r="DJ1112">
            <v>-92.73</v>
          </cell>
          <cell r="DK1112">
            <v>-102.13</v>
          </cell>
          <cell r="DL1112">
            <v>-75.349999999999994</v>
          </cell>
          <cell r="DM1112">
            <v>-45.34</v>
          </cell>
          <cell r="DN1112">
            <v>-53.55</v>
          </cell>
          <cell r="DO1112">
            <v>-45.28</v>
          </cell>
          <cell r="DP1112">
            <v>-16.809999999999999</v>
          </cell>
          <cell r="DQ1112">
            <v>-4.3899999999999997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 t="e">
            <v>#N/A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-80500.91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-77857.259999999995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-78225.38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-81017.34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-87938.78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-88946.89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-834.3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-630.6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 t="e">
            <v>#N/A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-80500.91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-77857.259999999995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-78225.38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-81017.34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-87938.78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-88946.89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-834.3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-630.6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 t="e">
            <v>#N/A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-138.59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-161.75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-95.1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-68.42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-6085.11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-68.48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-2.81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-8.94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-138.59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-161.75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-95.1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-68.42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-6085.11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-68.48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-2.81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-8.94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4">
          <cell r="J1124" t="str">
            <v>Reserves MWh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-1478.45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-1478.45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340.81</v>
          </cell>
          <cell r="M1133">
            <v>400.82</v>
          </cell>
          <cell r="N1133">
            <v>454.79</v>
          </cell>
          <cell r="O1133">
            <v>218.36</v>
          </cell>
          <cell r="P1133">
            <v>0</v>
          </cell>
          <cell r="Q1133">
            <v>0</v>
          </cell>
          <cell r="R1133">
            <v>1066.32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619.89</v>
          </cell>
          <cell r="AA1133">
            <v>446.43</v>
          </cell>
          <cell r="AB1133">
            <v>0</v>
          </cell>
          <cell r="AC1133">
            <v>0</v>
          </cell>
          <cell r="AD1133">
            <v>0</v>
          </cell>
          <cell r="AE1133">
            <v>289.89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123.16</v>
          </cell>
          <cell r="AM1133">
            <v>110.93</v>
          </cell>
          <cell r="AN1133">
            <v>55.8</v>
          </cell>
          <cell r="AO1133">
            <v>0</v>
          </cell>
          <cell r="AP1133">
            <v>0</v>
          </cell>
          <cell r="AQ1133">
            <v>0</v>
          </cell>
          <cell r="AR1133">
            <v>284.31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127.11</v>
          </cell>
          <cell r="AZ1133">
            <v>112.29</v>
          </cell>
          <cell r="BA1133">
            <v>44.91</v>
          </cell>
          <cell r="BB1133">
            <v>0</v>
          </cell>
          <cell r="BC1133">
            <v>0</v>
          </cell>
          <cell r="BD1133">
            <v>0</v>
          </cell>
          <cell r="BE1133">
            <v>258.47000000000003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106.63</v>
          </cell>
          <cell r="BM1133">
            <v>107.95</v>
          </cell>
          <cell r="BN1133">
            <v>43.89</v>
          </cell>
          <cell r="BO1133">
            <v>0</v>
          </cell>
          <cell r="BP1133">
            <v>0</v>
          </cell>
          <cell r="BQ1133">
            <v>0</v>
          </cell>
          <cell r="BR1133">
            <v>28.64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6.36</v>
          </cell>
          <cell r="BZ1133">
            <v>15</v>
          </cell>
          <cell r="CA1133">
            <v>7.28</v>
          </cell>
          <cell r="CB1133">
            <v>0</v>
          </cell>
          <cell r="CC1133">
            <v>0</v>
          </cell>
          <cell r="CD1133">
            <v>0</v>
          </cell>
          <cell r="CE1133">
            <v>66.23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2.2999999999999998</v>
          </cell>
          <cell r="CK1133">
            <v>0</v>
          </cell>
          <cell r="CL1133">
            <v>10.62</v>
          </cell>
          <cell r="CM1133">
            <v>27.34</v>
          </cell>
          <cell r="CN1133">
            <v>25.98</v>
          </cell>
          <cell r="CO1133">
            <v>0</v>
          </cell>
          <cell r="CP1133">
            <v>0</v>
          </cell>
          <cell r="CQ1133">
            <v>0</v>
          </cell>
          <cell r="CR1133">
            <v>1.17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0.05</v>
          </cell>
          <cell r="CX1133">
            <v>0</v>
          </cell>
          <cell r="CY1133">
            <v>0.21</v>
          </cell>
          <cell r="CZ1133">
            <v>0.44</v>
          </cell>
          <cell r="DA1133">
            <v>0.47</v>
          </cell>
          <cell r="DB1133">
            <v>0</v>
          </cell>
          <cell r="DC1133">
            <v>0</v>
          </cell>
          <cell r="DD1133">
            <v>0</v>
          </cell>
          <cell r="DE1133">
            <v>2.16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0.01</v>
          </cell>
          <cell r="DK1133">
            <v>0.36</v>
          </cell>
          <cell r="DL1133">
            <v>0.14000000000000001</v>
          </cell>
          <cell r="DM1133">
            <v>0.78</v>
          </cell>
          <cell r="DN1133">
            <v>0.88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39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39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62</v>
          </cell>
          <cell r="G1136">
            <v>0</v>
          </cell>
          <cell r="H1136">
            <v>0</v>
          </cell>
          <cell r="I1136">
            <v>120.8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30.1</v>
          </cell>
          <cell r="P1136">
            <v>0</v>
          </cell>
          <cell r="Q1136">
            <v>0</v>
          </cell>
          <cell r="R1136">
            <v>-30.2</v>
          </cell>
          <cell r="S1136">
            <v>0</v>
          </cell>
          <cell r="T1136">
            <v>0</v>
          </cell>
          <cell r="U1136">
            <v>0</v>
          </cell>
          <cell r="V1136">
            <v>-30.2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153.1</v>
          </cell>
          <cell r="AF1136">
            <v>31</v>
          </cell>
          <cell r="AG1136">
            <v>0</v>
          </cell>
          <cell r="AH1136">
            <v>61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30.1</v>
          </cell>
          <cell r="AP1136">
            <v>0</v>
          </cell>
          <cell r="AQ1136">
            <v>31</v>
          </cell>
          <cell r="AR1136">
            <v>60.3</v>
          </cell>
          <cell r="AS1136">
            <v>62</v>
          </cell>
          <cell r="AT1136">
            <v>-61.6</v>
          </cell>
          <cell r="AU1136">
            <v>0</v>
          </cell>
          <cell r="AV1136">
            <v>30.2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30.1</v>
          </cell>
          <cell r="BC1136">
            <v>30.6</v>
          </cell>
          <cell r="BD1136">
            <v>-31</v>
          </cell>
          <cell r="BE1136">
            <v>245.4</v>
          </cell>
          <cell r="BF1136">
            <v>31</v>
          </cell>
          <cell r="BG1136">
            <v>30.8</v>
          </cell>
          <cell r="BH1136">
            <v>0</v>
          </cell>
          <cell r="BI1136">
            <v>30.2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122.4</v>
          </cell>
          <cell r="BQ1136">
            <v>31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117.24</v>
          </cell>
          <cell r="G1140">
            <v>241.66</v>
          </cell>
          <cell r="H1140">
            <v>385.95</v>
          </cell>
          <cell r="I1140">
            <v>331.49</v>
          </cell>
          <cell r="J1140">
            <v>598.15</v>
          </cell>
          <cell r="K1140">
            <v>628.29</v>
          </cell>
          <cell r="L1140">
            <v>26.64</v>
          </cell>
          <cell r="M1140">
            <v>86.36</v>
          </cell>
          <cell r="N1140">
            <v>7.6</v>
          </cell>
          <cell r="O1140">
            <v>109.32</v>
          </cell>
          <cell r="P1140">
            <v>186.19</v>
          </cell>
          <cell r="Q1140">
            <v>145.36000000000001</v>
          </cell>
          <cell r="R1140">
            <v>2582.91</v>
          </cell>
          <cell r="S1140">
            <v>170.58</v>
          </cell>
          <cell r="T1140">
            <v>145.07</v>
          </cell>
          <cell r="U1140">
            <v>345.31</v>
          </cell>
          <cell r="V1140">
            <v>367.68</v>
          </cell>
          <cell r="W1140">
            <v>532.84</v>
          </cell>
          <cell r="X1140">
            <v>459.44</v>
          </cell>
          <cell r="Y1140">
            <v>177.59</v>
          </cell>
          <cell r="Z1140">
            <v>43.19</v>
          </cell>
          <cell r="AA1140">
            <v>8.9600000000000009</v>
          </cell>
          <cell r="AB1140">
            <v>119.03</v>
          </cell>
          <cell r="AC1140">
            <v>136.1</v>
          </cell>
          <cell r="AD1140">
            <v>77.11</v>
          </cell>
          <cell r="AE1140">
            <v>2792.57</v>
          </cell>
          <cell r="AF1140">
            <v>216.42</v>
          </cell>
          <cell r="AG1140">
            <v>245.37</v>
          </cell>
          <cell r="AH1140">
            <v>302.39</v>
          </cell>
          <cell r="AI1140">
            <v>323.72000000000003</v>
          </cell>
          <cell r="AJ1140">
            <v>560.54999999999995</v>
          </cell>
          <cell r="AK1140">
            <v>542.35</v>
          </cell>
          <cell r="AL1140">
            <v>19.649999999999999</v>
          </cell>
          <cell r="AM1140">
            <v>32.31</v>
          </cell>
          <cell r="AN1140">
            <v>12.88</v>
          </cell>
          <cell r="AO1140">
            <v>307.94</v>
          </cell>
          <cell r="AP1140">
            <v>163.59</v>
          </cell>
          <cell r="AQ1140">
            <v>65.39</v>
          </cell>
          <cell r="AR1140">
            <v>2805.76</v>
          </cell>
          <cell r="AS1140">
            <v>55.84</v>
          </cell>
          <cell r="AT1140">
            <v>235.26</v>
          </cell>
          <cell r="AU1140">
            <v>394.3</v>
          </cell>
          <cell r="AV1140">
            <v>429.27</v>
          </cell>
          <cell r="AW1140">
            <v>598</v>
          </cell>
          <cell r="AX1140">
            <v>550.13</v>
          </cell>
          <cell r="AY1140">
            <v>10.73</v>
          </cell>
          <cell r="AZ1140">
            <v>33.72</v>
          </cell>
          <cell r="BA1140">
            <v>14.86</v>
          </cell>
          <cell r="BB1140">
            <v>307.17</v>
          </cell>
          <cell r="BC1140">
            <v>134.80000000000001</v>
          </cell>
          <cell r="BD1140">
            <v>41.67</v>
          </cell>
          <cell r="BE1140">
            <v>2897.74</v>
          </cell>
          <cell r="BF1140">
            <v>32.64</v>
          </cell>
          <cell r="BG1140">
            <v>168.38</v>
          </cell>
          <cell r="BH1140">
            <v>412.42</v>
          </cell>
          <cell r="BI1140">
            <v>480.8</v>
          </cell>
          <cell r="BJ1140">
            <v>561.44000000000005</v>
          </cell>
          <cell r="BK1140">
            <v>555.20000000000005</v>
          </cell>
          <cell r="BL1140">
            <v>23.52</v>
          </cell>
          <cell r="BM1140">
            <v>45.8</v>
          </cell>
          <cell r="BN1140">
            <v>16.170000000000002</v>
          </cell>
          <cell r="BO1140">
            <v>375.03</v>
          </cell>
          <cell r="BP1140">
            <v>153.49</v>
          </cell>
          <cell r="BQ1140">
            <v>72.849999999999994</v>
          </cell>
          <cell r="BR1140">
            <v>3467.36</v>
          </cell>
          <cell r="BS1140">
            <v>168.41</v>
          </cell>
          <cell r="BT1140">
            <v>182.47</v>
          </cell>
          <cell r="BU1140">
            <v>455.21</v>
          </cell>
          <cell r="BV1140">
            <v>495.61</v>
          </cell>
          <cell r="BW1140">
            <v>622.08000000000004</v>
          </cell>
          <cell r="BX1140">
            <v>510.32</v>
          </cell>
          <cell r="BY1140">
            <v>38.67</v>
          </cell>
          <cell r="BZ1140">
            <v>103.64</v>
          </cell>
          <cell r="CA1140">
            <v>68.739999999999995</v>
          </cell>
          <cell r="CB1140">
            <v>424.67</v>
          </cell>
          <cell r="CC1140">
            <v>288.38</v>
          </cell>
          <cell r="CD1140">
            <v>109.16</v>
          </cell>
          <cell r="CE1140">
            <v>2639.06</v>
          </cell>
          <cell r="CF1140">
            <v>104.16</v>
          </cell>
          <cell r="CG1140">
            <v>191.83</v>
          </cell>
          <cell r="CH1140">
            <v>447.07</v>
          </cell>
          <cell r="CI1140">
            <v>503.14</v>
          </cell>
          <cell r="CJ1140">
            <v>158.96</v>
          </cell>
          <cell r="CK1140">
            <v>432.71</v>
          </cell>
          <cell r="CL1140">
            <v>33.869999999999997</v>
          </cell>
          <cell r="CM1140">
            <v>68.790000000000006</v>
          </cell>
          <cell r="CN1140">
            <v>29.34</v>
          </cell>
          <cell r="CO1140">
            <v>392.27</v>
          </cell>
          <cell r="CP1140">
            <v>219.65</v>
          </cell>
          <cell r="CQ1140">
            <v>57.25</v>
          </cell>
          <cell r="CR1140">
            <v>20.21</v>
          </cell>
          <cell r="CS1140">
            <v>0.84</v>
          </cell>
          <cell r="CT1140">
            <v>1.36</v>
          </cell>
          <cell r="CU1140">
            <v>3.11</v>
          </cell>
          <cell r="CV1140">
            <v>3.89</v>
          </cell>
          <cell r="CW1140">
            <v>1.67</v>
          </cell>
          <cell r="CX1140">
            <v>3.39</v>
          </cell>
          <cell r="CY1140">
            <v>0.11</v>
          </cell>
          <cell r="CZ1140">
            <v>0.34</v>
          </cell>
          <cell r="DA1140">
            <v>0.13</v>
          </cell>
          <cell r="DB1140">
            <v>2.95</v>
          </cell>
          <cell r="DC1140">
            <v>1.73</v>
          </cell>
          <cell r="DD1140">
            <v>0.68</v>
          </cell>
          <cell r="DE1140">
            <v>14.52</v>
          </cell>
          <cell r="DF1140">
            <v>0.7</v>
          </cell>
          <cell r="DG1140">
            <v>1.26</v>
          </cell>
          <cell r="DH1140">
            <v>3.01</v>
          </cell>
          <cell r="DI1140">
            <v>3.67</v>
          </cell>
          <cell r="DJ1140">
            <v>1.5</v>
          </cell>
          <cell r="DK1140">
            <v>0.81</v>
          </cell>
          <cell r="DL1140">
            <v>0.04</v>
          </cell>
          <cell r="DM1140">
            <v>0.19</v>
          </cell>
          <cell r="DN1140">
            <v>0.08</v>
          </cell>
          <cell r="DO1140">
            <v>2.4500000000000002</v>
          </cell>
          <cell r="DP1140">
            <v>0.6</v>
          </cell>
          <cell r="DQ1140">
            <v>0.2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15.07</v>
          </cell>
          <cell r="H1141">
            <v>16.97</v>
          </cell>
          <cell r="I1141">
            <v>171.61</v>
          </cell>
          <cell r="J1141">
            <v>76.69</v>
          </cell>
          <cell r="K1141">
            <v>44.89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1.39</v>
          </cell>
          <cell r="Q1141">
            <v>1.07</v>
          </cell>
          <cell r="R1141">
            <v>1268.27</v>
          </cell>
          <cell r="S1141">
            <v>83.67</v>
          </cell>
          <cell r="T1141">
            <v>139.35</v>
          </cell>
          <cell r="U1141">
            <v>115.53</v>
          </cell>
          <cell r="V1141">
            <v>211.64</v>
          </cell>
          <cell r="W1141">
            <v>133.55000000000001</v>
          </cell>
          <cell r="X1141">
            <v>159.11000000000001</v>
          </cell>
          <cell r="Y1141">
            <v>29.32</v>
          </cell>
          <cell r="Z1141">
            <v>0</v>
          </cell>
          <cell r="AA1141">
            <v>1.72</v>
          </cell>
          <cell r="AB1141">
            <v>192.79</v>
          </cell>
          <cell r="AC1141">
            <v>175.39</v>
          </cell>
          <cell r="AD1141">
            <v>26.2</v>
          </cell>
          <cell r="AE1141">
            <v>1006.31</v>
          </cell>
          <cell r="AF1141">
            <v>0.83</v>
          </cell>
          <cell r="AG1141">
            <v>20.239999999999998</v>
          </cell>
          <cell r="AH1141">
            <v>131.52000000000001</v>
          </cell>
          <cell r="AI1141">
            <v>166.45</v>
          </cell>
          <cell r="AJ1141">
            <v>99.47</v>
          </cell>
          <cell r="AK1141">
            <v>61.19</v>
          </cell>
          <cell r="AL1141">
            <v>33.19</v>
          </cell>
          <cell r="AM1141">
            <v>96.38</v>
          </cell>
          <cell r="AN1141">
            <v>43.75</v>
          </cell>
          <cell r="AO1141">
            <v>110.46</v>
          </cell>
          <cell r="AP1141">
            <v>139.59</v>
          </cell>
          <cell r="AQ1141">
            <v>103.25</v>
          </cell>
          <cell r="AR1141">
            <v>1136.56</v>
          </cell>
          <cell r="AS1141">
            <v>76.53</v>
          </cell>
          <cell r="AT1141">
            <v>70.42</v>
          </cell>
          <cell r="AU1141">
            <v>91.56</v>
          </cell>
          <cell r="AV1141">
            <v>112.79</v>
          </cell>
          <cell r="AW1141">
            <v>133.81</v>
          </cell>
          <cell r="AX1141">
            <v>48.27</v>
          </cell>
          <cell r="AY1141">
            <v>48.48</v>
          </cell>
          <cell r="AZ1141">
            <v>107.6</v>
          </cell>
          <cell r="BA1141">
            <v>43.43</v>
          </cell>
          <cell r="BB1141">
            <v>115.47</v>
          </cell>
          <cell r="BC1141">
            <v>138.88999999999999</v>
          </cell>
          <cell r="BD1141">
            <v>149.30000000000001</v>
          </cell>
          <cell r="BE1141">
            <v>829.3</v>
          </cell>
          <cell r="BF1141">
            <v>119.45</v>
          </cell>
          <cell r="BG1141">
            <v>61.06</v>
          </cell>
          <cell r="BH1141">
            <v>68.010000000000005</v>
          </cell>
          <cell r="BI1141">
            <v>37.700000000000003</v>
          </cell>
          <cell r="BJ1141">
            <v>94.8</v>
          </cell>
          <cell r="BK1141">
            <v>40.17</v>
          </cell>
          <cell r="BL1141">
            <v>73.66</v>
          </cell>
          <cell r="BM1141">
            <v>83.49</v>
          </cell>
          <cell r="BN1141">
            <v>56.42</v>
          </cell>
          <cell r="BO1141">
            <v>77.72</v>
          </cell>
          <cell r="BP1141">
            <v>33.380000000000003</v>
          </cell>
          <cell r="BQ1141">
            <v>83.45</v>
          </cell>
          <cell r="BR1141">
            <v>1136.3499999999999</v>
          </cell>
          <cell r="BS1141">
            <v>77.739999999999995</v>
          </cell>
          <cell r="BT1141">
            <v>73.27</v>
          </cell>
          <cell r="BU1141">
            <v>38.18</v>
          </cell>
          <cell r="BV1141">
            <v>53.33</v>
          </cell>
          <cell r="BW1141">
            <v>37.520000000000003</v>
          </cell>
          <cell r="BX1141">
            <v>86.02</v>
          </cell>
          <cell r="BY1141">
            <v>270.66000000000003</v>
          </cell>
          <cell r="BZ1141">
            <v>246.94</v>
          </cell>
          <cell r="CA1141">
            <v>116.95</v>
          </cell>
          <cell r="CB1141">
            <v>27.7</v>
          </cell>
          <cell r="CC1141">
            <v>17.010000000000002</v>
          </cell>
          <cell r="CD1141">
            <v>91.03</v>
          </cell>
          <cell r="CE1141">
            <v>1245.53</v>
          </cell>
          <cell r="CF1141">
            <v>130.49</v>
          </cell>
          <cell r="CG1141">
            <v>62.81</v>
          </cell>
          <cell r="CH1141">
            <v>40.119999999999997</v>
          </cell>
          <cell r="CI1141">
            <v>54.79</v>
          </cell>
          <cell r="CJ1141">
            <v>237.65</v>
          </cell>
          <cell r="CK1141">
            <v>157.76</v>
          </cell>
          <cell r="CL1141">
            <v>112.34</v>
          </cell>
          <cell r="CM1141">
            <v>124.41</v>
          </cell>
          <cell r="CN1141">
            <v>48.67</v>
          </cell>
          <cell r="CO1141">
            <v>56.96</v>
          </cell>
          <cell r="CP1141">
            <v>83.69</v>
          </cell>
          <cell r="CQ1141">
            <v>135.84</v>
          </cell>
          <cell r="CR1141">
            <v>8.51</v>
          </cell>
          <cell r="CS1141">
            <v>0.91</v>
          </cell>
          <cell r="CT1141">
            <v>0.57999999999999996</v>
          </cell>
          <cell r="CU1141">
            <v>0.56999999999999995</v>
          </cell>
          <cell r="CV1141">
            <v>0.31</v>
          </cell>
          <cell r="CW1141">
            <v>1.7</v>
          </cell>
          <cell r="CX1141">
            <v>1.0900000000000001</v>
          </cell>
          <cell r="CY1141">
            <v>0.37</v>
          </cell>
          <cell r="CZ1141">
            <v>0.81</v>
          </cell>
          <cell r="DA1141">
            <v>0.36</v>
          </cell>
          <cell r="DB1141">
            <v>0.44</v>
          </cell>
          <cell r="DC1141">
            <v>0.56000000000000005</v>
          </cell>
          <cell r="DD1141">
            <v>0.8</v>
          </cell>
          <cell r="DE1141">
            <v>11.8</v>
          </cell>
          <cell r="DF1141">
            <v>1</v>
          </cell>
          <cell r="DG1141">
            <v>0.6</v>
          </cell>
          <cell r="DH1141">
            <v>0.56000000000000005</v>
          </cell>
          <cell r="DI1141">
            <v>0.45</v>
          </cell>
          <cell r="DJ1141">
            <v>1.89</v>
          </cell>
          <cell r="DK1141">
            <v>2.12</v>
          </cell>
          <cell r="DL1141">
            <v>0.41</v>
          </cell>
          <cell r="DM1141">
            <v>0.78</v>
          </cell>
          <cell r="DN1141">
            <v>0.49</v>
          </cell>
          <cell r="DO1141">
            <v>0.86</v>
          </cell>
          <cell r="DP1141">
            <v>1.63</v>
          </cell>
          <cell r="DQ1141">
            <v>1.02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1275.48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1275.48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114.64</v>
          </cell>
          <cell r="G1145">
            <v>72.290000000000006</v>
          </cell>
          <cell r="H1145">
            <v>92.72</v>
          </cell>
          <cell r="I1145">
            <v>0</v>
          </cell>
          <cell r="J1145">
            <v>0</v>
          </cell>
          <cell r="K1145">
            <v>0</v>
          </cell>
          <cell r="L1145">
            <v>179.8</v>
          </cell>
          <cell r="M1145">
            <v>23.76</v>
          </cell>
          <cell r="N1145">
            <v>82.53</v>
          </cell>
          <cell r="O1145">
            <v>98.55</v>
          </cell>
          <cell r="P1145">
            <v>125.38</v>
          </cell>
          <cell r="Q1145">
            <v>96.07</v>
          </cell>
          <cell r="R1145">
            <v>771.35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351.93</v>
          </cell>
          <cell r="Z1145">
            <v>70.760000000000005</v>
          </cell>
          <cell r="AA1145">
            <v>86.83</v>
          </cell>
          <cell r="AB1145">
            <v>150.41999999999999</v>
          </cell>
          <cell r="AC1145">
            <v>0</v>
          </cell>
          <cell r="AD1145">
            <v>111.41</v>
          </cell>
          <cell r="AE1145">
            <v>1158.08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382.49</v>
          </cell>
          <cell r="AM1145">
            <v>274.77999999999997</v>
          </cell>
          <cell r="AN1145">
            <v>456.68</v>
          </cell>
          <cell r="AO1145">
            <v>13.78</v>
          </cell>
          <cell r="AP1145">
            <v>8.68</v>
          </cell>
          <cell r="AQ1145">
            <v>21.68</v>
          </cell>
          <cell r="AR1145">
            <v>1317.24</v>
          </cell>
          <cell r="AS1145">
            <v>60.74</v>
          </cell>
          <cell r="AT1145">
            <v>22.82</v>
          </cell>
          <cell r="AU1145">
            <v>13.14</v>
          </cell>
          <cell r="AV1145">
            <v>7.11</v>
          </cell>
          <cell r="AW1145">
            <v>14.64</v>
          </cell>
          <cell r="AX1145">
            <v>0</v>
          </cell>
          <cell r="AY1145">
            <v>369.53</v>
          </cell>
          <cell r="AZ1145">
            <v>300.08</v>
          </cell>
          <cell r="BA1145">
            <v>462.42</v>
          </cell>
          <cell r="BB1145">
            <v>8.9600000000000009</v>
          </cell>
          <cell r="BC1145">
            <v>7.19</v>
          </cell>
          <cell r="BD1145">
            <v>50.62</v>
          </cell>
          <cell r="BE1145">
            <v>1262.25</v>
          </cell>
          <cell r="BF1145">
            <v>76.099999999999994</v>
          </cell>
          <cell r="BG1145">
            <v>17.809999999999999</v>
          </cell>
          <cell r="BH1145">
            <v>14.36</v>
          </cell>
          <cell r="BI1145">
            <v>7.07</v>
          </cell>
          <cell r="BJ1145">
            <v>9.7200000000000006</v>
          </cell>
          <cell r="BK1145">
            <v>0</v>
          </cell>
          <cell r="BL1145">
            <v>353.52</v>
          </cell>
          <cell r="BM1145">
            <v>307.8</v>
          </cell>
          <cell r="BN1145">
            <v>446.32</v>
          </cell>
          <cell r="BO1145">
            <v>5.49</v>
          </cell>
          <cell r="BP1145">
            <v>4.2</v>
          </cell>
          <cell r="BQ1145">
            <v>19.850000000000001</v>
          </cell>
          <cell r="BR1145">
            <v>813.4</v>
          </cell>
          <cell r="BS1145">
            <v>3.73</v>
          </cell>
          <cell r="BT1145">
            <v>2.9</v>
          </cell>
          <cell r="BU1145">
            <v>2.2200000000000002</v>
          </cell>
          <cell r="BV1145">
            <v>7.03</v>
          </cell>
          <cell r="BW1145">
            <v>1.25</v>
          </cell>
          <cell r="BX1145">
            <v>3.28</v>
          </cell>
          <cell r="BY1145">
            <v>241.64</v>
          </cell>
          <cell r="BZ1145">
            <v>174.68</v>
          </cell>
          <cell r="CA1145">
            <v>369.2</v>
          </cell>
          <cell r="CB1145">
            <v>2.16</v>
          </cell>
          <cell r="CC1145">
            <v>1.81</v>
          </cell>
          <cell r="CD1145">
            <v>3.48</v>
          </cell>
          <cell r="CE1145">
            <v>1379.91</v>
          </cell>
          <cell r="CF1145">
            <v>0.52</v>
          </cell>
          <cell r="CG1145">
            <v>5.17</v>
          </cell>
          <cell r="CH1145">
            <v>5.94</v>
          </cell>
          <cell r="CI1145">
            <v>6.33</v>
          </cell>
          <cell r="CJ1145">
            <v>183.26</v>
          </cell>
          <cell r="CK1145">
            <v>3.39</v>
          </cell>
          <cell r="CL1145">
            <v>398.2</v>
          </cell>
          <cell r="CM1145">
            <v>307.14999999999998</v>
          </cell>
          <cell r="CN1145">
            <v>455.42</v>
          </cell>
          <cell r="CO1145">
            <v>2.99</v>
          </cell>
          <cell r="CP1145">
            <v>2.34</v>
          </cell>
          <cell r="CQ1145">
            <v>9.1999999999999993</v>
          </cell>
          <cell r="CR1145">
            <v>11.04</v>
          </cell>
          <cell r="CS1145">
            <v>0</v>
          </cell>
          <cell r="CT1145">
            <v>0.05</v>
          </cell>
          <cell r="CU1145">
            <v>0.04</v>
          </cell>
          <cell r="CV1145">
            <v>0.06</v>
          </cell>
          <cell r="CW1145">
            <v>1.57</v>
          </cell>
          <cell r="CX1145">
            <v>0.03</v>
          </cell>
          <cell r="CY1145">
            <v>3.45</v>
          </cell>
          <cell r="CZ1145">
            <v>2.46</v>
          </cell>
          <cell r="DA1145">
            <v>3.28</v>
          </cell>
          <cell r="DB1145">
            <v>0.04</v>
          </cell>
          <cell r="DC1145">
            <v>0.02</v>
          </cell>
          <cell r="DD1145">
            <v>0.05</v>
          </cell>
          <cell r="DE1145">
            <v>11.22</v>
          </cell>
          <cell r="DF1145">
            <v>0.01</v>
          </cell>
          <cell r="DG1145">
            <v>0.11</v>
          </cell>
          <cell r="DH1145">
            <v>0.04</v>
          </cell>
          <cell r="DI1145">
            <v>0.04</v>
          </cell>
          <cell r="DJ1145">
            <v>1.43</v>
          </cell>
          <cell r="DK1145">
            <v>1.07</v>
          </cell>
          <cell r="DL1145">
            <v>3.37</v>
          </cell>
          <cell r="DM1145">
            <v>2.2200000000000002</v>
          </cell>
          <cell r="DN1145">
            <v>2.65</v>
          </cell>
          <cell r="DO1145">
            <v>0.02</v>
          </cell>
          <cell r="DP1145">
            <v>0.01</v>
          </cell>
          <cell r="DQ1145">
            <v>0.24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0.05</v>
          </cell>
          <cell r="G1146">
            <v>8.93</v>
          </cell>
          <cell r="H1146">
            <v>12.55</v>
          </cell>
          <cell r="I1146">
            <v>6.53</v>
          </cell>
          <cell r="J1146">
            <v>0.69</v>
          </cell>
          <cell r="K1146">
            <v>0</v>
          </cell>
          <cell r="L1146">
            <v>67.42</v>
          </cell>
          <cell r="M1146">
            <v>134.13999999999999</v>
          </cell>
          <cell r="N1146">
            <v>31.8</v>
          </cell>
          <cell r="O1146">
            <v>12.5</v>
          </cell>
          <cell r="P1146">
            <v>2.04</v>
          </cell>
          <cell r="Q1146">
            <v>0.52</v>
          </cell>
          <cell r="R1146">
            <v>-164.22</v>
          </cell>
          <cell r="S1146">
            <v>12.99</v>
          </cell>
          <cell r="T1146">
            <v>4.34</v>
          </cell>
          <cell r="U1146">
            <v>7.32</v>
          </cell>
          <cell r="V1146">
            <v>5.81</v>
          </cell>
          <cell r="W1146">
            <v>1.24</v>
          </cell>
          <cell r="X1146">
            <v>0</v>
          </cell>
          <cell r="Y1146">
            <v>6.87</v>
          </cell>
          <cell r="Z1146">
            <v>-236.7</v>
          </cell>
          <cell r="AA1146">
            <v>29.61</v>
          </cell>
          <cell r="AB1146">
            <v>3.09</v>
          </cell>
          <cell r="AC1146">
            <v>1.22</v>
          </cell>
          <cell r="AD1146">
            <v>0</v>
          </cell>
          <cell r="AE1146">
            <v>7</v>
          </cell>
          <cell r="AF1146">
            <v>0.38</v>
          </cell>
          <cell r="AG1146">
            <v>0</v>
          </cell>
          <cell r="AH1146">
            <v>0.11</v>
          </cell>
          <cell r="AI1146">
            <v>1.36</v>
          </cell>
          <cell r="AJ1146">
            <v>0</v>
          </cell>
          <cell r="AK1146">
            <v>0</v>
          </cell>
          <cell r="AL1146">
            <v>0.18</v>
          </cell>
          <cell r="AM1146">
            <v>2.2999999999999998</v>
          </cell>
          <cell r="AN1146">
            <v>2</v>
          </cell>
          <cell r="AO1146">
            <v>0.16</v>
          </cell>
          <cell r="AP1146">
            <v>0</v>
          </cell>
          <cell r="AQ1146">
            <v>0.51</v>
          </cell>
          <cell r="AR1146">
            <v>-76.16</v>
          </cell>
          <cell r="AS1146">
            <v>0.25</v>
          </cell>
          <cell r="AT1146">
            <v>0</v>
          </cell>
          <cell r="AU1146">
            <v>0.01</v>
          </cell>
          <cell r="AV1146">
            <v>0</v>
          </cell>
          <cell r="AW1146">
            <v>-80</v>
          </cell>
          <cell r="AX1146">
            <v>0</v>
          </cell>
          <cell r="AY1146">
            <v>0.03</v>
          </cell>
          <cell r="AZ1146">
            <v>0.76</v>
          </cell>
          <cell r="BA1146">
            <v>2.63</v>
          </cell>
          <cell r="BB1146">
            <v>0.16</v>
          </cell>
          <cell r="BC1146">
            <v>0</v>
          </cell>
          <cell r="BD1146">
            <v>0</v>
          </cell>
          <cell r="BE1146">
            <v>6.14</v>
          </cell>
          <cell r="BF1146">
            <v>0.05</v>
          </cell>
          <cell r="BG1146">
            <v>0.05</v>
          </cell>
          <cell r="BH1146">
            <v>0.01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3.26</v>
          </cell>
          <cell r="BN1146">
            <v>2.62</v>
          </cell>
          <cell r="BO1146">
            <v>0.16</v>
          </cell>
          <cell r="BP1146">
            <v>0</v>
          </cell>
          <cell r="BQ1146">
            <v>0</v>
          </cell>
          <cell r="BR1146">
            <v>0.42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0.42</v>
          </cell>
          <cell r="CB1146">
            <v>0</v>
          </cell>
          <cell r="CC1146">
            <v>0</v>
          </cell>
          <cell r="CD1146">
            <v>0</v>
          </cell>
          <cell r="CE1146">
            <v>80.349999999999994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80</v>
          </cell>
          <cell r="CK1146">
            <v>0</v>
          </cell>
          <cell r="CL1146">
            <v>0</v>
          </cell>
          <cell r="CM1146">
            <v>0</v>
          </cell>
          <cell r="CN1146">
            <v>0.35</v>
          </cell>
          <cell r="CO1146">
            <v>0</v>
          </cell>
          <cell r="CP1146">
            <v>0</v>
          </cell>
          <cell r="CQ1146">
            <v>0</v>
          </cell>
          <cell r="CR1146">
            <v>0.01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0.01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0.33</v>
          </cell>
          <cell r="M1149">
            <v>0</v>
          </cell>
          <cell r="N1149">
            <v>0.14000000000000001</v>
          </cell>
          <cell r="O1149">
            <v>0</v>
          </cell>
          <cell r="P1149">
            <v>0</v>
          </cell>
          <cell r="Q1149">
            <v>0</v>
          </cell>
          <cell r="R1149">
            <v>-72.48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0.06</v>
          </cell>
          <cell r="Z1149">
            <v>-91.43</v>
          </cell>
          <cell r="AA1149">
            <v>0.43</v>
          </cell>
          <cell r="AB1149">
            <v>0</v>
          </cell>
          <cell r="AC1149">
            <v>0.71</v>
          </cell>
          <cell r="AD1149">
            <v>17.75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-51.24</v>
          </cell>
          <cell r="J1153">
            <v>3.91</v>
          </cell>
          <cell r="K1153">
            <v>1.1000000000000001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47.56</v>
          </cell>
          <cell r="S1153">
            <v>0</v>
          </cell>
          <cell r="T1153">
            <v>0</v>
          </cell>
          <cell r="U1153">
            <v>35.869999999999997</v>
          </cell>
          <cell r="V1153">
            <v>5.08</v>
          </cell>
          <cell r="W1153">
            <v>6.62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69.55</v>
          </cell>
          <cell r="AF1153">
            <v>0</v>
          </cell>
          <cell r="AG1153">
            <v>2.4300000000000002</v>
          </cell>
          <cell r="AH1153">
            <v>3.29</v>
          </cell>
          <cell r="AI1153">
            <v>40.130000000000003</v>
          </cell>
          <cell r="AJ1153">
            <v>10.7</v>
          </cell>
          <cell r="AK1153">
            <v>11.27</v>
          </cell>
          <cell r="AL1153">
            <v>0</v>
          </cell>
          <cell r="AM1153">
            <v>0</v>
          </cell>
          <cell r="AN1153">
            <v>0</v>
          </cell>
          <cell r="AO1153">
            <v>1.74</v>
          </cell>
          <cell r="AP1153">
            <v>0</v>
          </cell>
          <cell r="AQ1153">
            <v>0</v>
          </cell>
          <cell r="AR1153">
            <v>5.96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5.96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24.66</v>
          </cell>
          <cell r="BF1153">
            <v>0</v>
          </cell>
          <cell r="BG1153">
            <v>0</v>
          </cell>
          <cell r="BH1153">
            <v>3.3</v>
          </cell>
          <cell r="BI1153">
            <v>15.43</v>
          </cell>
          <cell r="BJ1153">
            <v>0</v>
          </cell>
          <cell r="BK1153">
            <v>5.93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20.03</v>
          </cell>
          <cell r="BS1153">
            <v>0</v>
          </cell>
          <cell r="BT1153">
            <v>3.77</v>
          </cell>
          <cell r="BU1153">
            <v>0</v>
          </cell>
          <cell r="BV1153">
            <v>12.92</v>
          </cell>
          <cell r="BW1153">
            <v>1.78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1.57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0.08</v>
          </cell>
          <cell r="CS1153">
            <v>0</v>
          </cell>
          <cell r="CT1153">
            <v>0</v>
          </cell>
          <cell r="CU1153">
            <v>0.02</v>
          </cell>
          <cell r="CV1153">
            <v>0.05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0.02</v>
          </cell>
          <cell r="DF1153">
            <v>0</v>
          </cell>
          <cell r="DG1153">
            <v>0.01</v>
          </cell>
          <cell r="DH1153">
            <v>0</v>
          </cell>
          <cell r="DI1153">
            <v>0.01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60">
          <cell r="F1160">
            <v>293.94</v>
          </cell>
          <cell r="G1160">
            <v>337.95</v>
          </cell>
          <cell r="H1160">
            <v>508.18</v>
          </cell>
          <cell r="I1160">
            <v>579.19000000000005</v>
          </cell>
          <cell r="J1160">
            <v>679.45</v>
          </cell>
          <cell r="K1160">
            <v>674.29</v>
          </cell>
          <cell r="L1160">
            <v>615.01</v>
          </cell>
          <cell r="M1160">
            <v>645.08000000000004</v>
          </cell>
          <cell r="N1160">
            <v>576.86</v>
          </cell>
          <cell r="O1160">
            <v>468.84</v>
          </cell>
          <cell r="P1160">
            <v>315</v>
          </cell>
          <cell r="Q1160">
            <v>243.01</v>
          </cell>
          <cell r="R1160">
            <v>5469.51</v>
          </cell>
          <cell r="S1160">
            <v>267.24</v>
          </cell>
          <cell r="T1160">
            <v>288.76</v>
          </cell>
          <cell r="U1160">
            <v>504.03</v>
          </cell>
          <cell r="V1160">
            <v>560.01</v>
          </cell>
          <cell r="W1160">
            <v>674.24</v>
          </cell>
          <cell r="X1160">
            <v>618.54999999999995</v>
          </cell>
          <cell r="Y1160">
            <v>565.76</v>
          </cell>
          <cell r="Z1160">
            <v>405.71</v>
          </cell>
          <cell r="AA1160">
            <v>573.97</v>
          </cell>
          <cell r="AB1160">
            <v>465.34</v>
          </cell>
          <cell r="AC1160">
            <v>313.43</v>
          </cell>
          <cell r="AD1160">
            <v>232.47</v>
          </cell>
          <cell r="AE1160">
            <v>5515.5</v>
          </cell>
          <cell r="AF1160">
            <v>248.62</v>
          </cell>
          <cell r="AG1160">
            <v>268.04000000000002</v>
          </cell>
          <cell r="AH1160">
            <v>498.31</v>
          </cell>
          <cell r="AI1160">
            <v>531.66999999999996</v>
          </cell>
          <cell r="AJ1160">
            <v>670.71</v>
          </cell>
          <cell r="AK1160">
            <v>614.80999999999995</v>
          </cell>
          <cell r="AL1160">
            <v>558.67999999999995</v>
          </cell>
          <cell r="AM1160">
            <v>555.70000000000005</v>
          </cell>
          <cell r="AN1160">
            <v>571.11</v>
          </cell>
          <cell r="AO1160">
            <v>464.18</v>
          </cell>
          <cell r="AP1160">
            <v>311.86</v>
          </cell>
          <cell r="AQ1160">
            <v>221.82</v>
          </cell>
          <cell r="AR1160">
            <v>5533.96</v>
          </cell>
          <cell r="AS1160">
            <v>255.36</v>
          </cell>
          <cell r="AT1160">
            <v>266.89999999999998</v>
          </cell>
          <cell r="AU1160">
            <v>499</v>
          </cell>
          <cell r="AV1160">
            <v>579.37</v>
          </cell>
          <cell r="AW1160">
            <v>666.45</v>
          </cell>
          <cell r="AX1160">
            <v>604.36</v>
          </cell>
          <cell r="AY1160">
            <v>555.88</v>
          </cell>
          <cell r="AZ1160">
            <v>554.45000000000005</v>
          </cell>
          <cell r="BA1160">
            <v>568.25</v>
          </cell>
          <cell r="BB1160">
            <v>461.86</v>
          </cell>
          <cell r="BC1160">
            <v>311.48</v>
          </cell>
          <cell r="BD1160">
            <v>210.59</v>
          </cell>
          <cell r="BE1160">
            <v>5523.96</v>
          </cell>
          <cell r="BF1160">
            <v>259.24</v>
          </cell>
          <cell r="BG1160">
            <v>278.10000000000002</v>
          </cell>
          <cell r="BH1160">
            <v>498.1</v>
          </cell>
          <cell r="BI1160">
            <v>571.20000000000005</v>
          </cell>
          <cell r="BJ1160">
            <v>665.96</v>
          </cell>
          <cell r="BK1160">
            <v>601.30999999999995</v>
          </cell>
          <cell r="BL1160">
            <v>557.33000000000004</v>
          </cell>
          <cell r="BM1160">
            <v>548.30999999999995</v>
          </cell>
          <cell r="BN1160">
            <v>565.41</v>
          </cell>
          <cell r="BO1160">
            <v>458.39</v>
          </cell>
          <cell r="BP1160">
            <v>313.47000000000003</v>
          </cell>
          <cell r="BQ1160">
            <v>207.15</v>
          </cell>
          <cell r="BR1160">
            <v>5263.24</v>
          </cell>
          <cell r="BS1160">
            <v>249.88</v>
          </cell>
          <cell r="BT1160">
            <v>262.41000000000003</v>
          </cell>
          <cell r="BU1160">
            <v>495.61</v>
          </cell>
          <cell r="BV1160">
            <v>568.9</v>
          </cell>
          <cell r="BW1160">
            <v>662.63</v>
          </cell>
          <cell r="BX1160">
            <v>599.62</v>
          </cell>
          <cell r="BY1160">
            <v>354.36</v>
          </cell>
          <cell r="BZ1160">
            <v>540.26</v>
          </cell>
          <cell r="CA1160">
            <v>562.58000000000004</v>
          </cell>
          <cell r="CB1160">
            <v>456.1</v>
          </cell>
          <cell r="CC1160">
            <v>307.2</v>
          </cell>
          <cell r="CD1160">
            <v>203.67</v>
          </cell>
          <cell r="CE1160">
            <v>5411.08</v>
          </cell>
          <cell r="CF1160">
            <v>235.17</v>
          </cell>
          <cell r="CG1160">
            <v>259.81</v>
          </cell>
          <cell r="CH1160">
            <v>493.13</v>
          </cell>
          <cell r="CI1160">
            <v>564.27</v>
          </cell>
          <cell r="CJ1160">
            <v>662.17</v>
          </cell>
          <cell r="CK1160">
            <v>593.87</v>
          </cell>
          <cell r="CL1160">
            <v>555.03</v>
          </cell>
          <cell r="CM1160">
            <v>527.67999999999995</v>
          </cell>
          <cell r="CN1160">
            <v>559.77</v>
          </cell>
          <cell r="CO1160">
            <v>452.22</v>
          </cell>
          <cell r="CP1160">
            <v>305.67</v>
          </cell>
          <cell r="CQ1160">
            <v>202.29</v>
          </cell>
          <cell r="CR1160">
            <v>41.01</v>
          </cell>
          <cell r="CS1160">
            <v>1.76</v>
          </cell>
          <cell r="CT1160">
            <v>1.98</v>
          </cell>
          <cell r="CU1160">
            <v>3.74</v>
          </cell>
          <cell r="CV1160">
            <v>4.3099999999999996</v>
          </cell>
          <cell r="CW1160">
            <v>4.99</v>
          </cell>
          <cell r="CX1160">
            <v>4.5199999999999996</v>
          </cell>
          <cell r="CY1160">
            <v>4.1399999999999997</v>
          </cell>
          <cell r="CZ1160">
            <v>4.05</v>
          </cell>
          <cell r="DA1160">
            <v>4.24</v>
          </cell>
          <cell r="DB1160">
            <v>3.43</v>
          </cell>
          <cell r="DC1160">
            <v>2.3199999999999998</v>
          </cell>
          <cell r="DD1160">
            <v>1.53</v>
          </cell>
          <cell r="DE1160">
            <v>39.71</v>
          </cell>
          <cell r="DF1160">
            <v>1.7</v>
          </cell>
          <cell r="DG1160">
            <v>1.98</v>
          </cell>
          <cell r="DH1160">
            <v>3.61</v>
          </cell>
          <cell r="DI1160">
            <v>4.18</v>
          </cell>
          <cell r="DJ1160">
            <v>4.83</v>
          </cell>
          <cell r="DK1160">
            <v>4.3600000000000003</v>
          </cell>
          <cell r="DL1160">
            <v>3.96</v>
          </cell>
          <cell r="DM1160">
            <v>3.97</v>
          </cell>
          <cell r="DN1160">
            <v>4.0999999999999996</v>
          </cell>
          <cell r="DO1160">
            <v>3.32</v>
          </cell>
          <cell r="DP1160">
            <v>2.2400000000000002</v>
          </cell>
          <cell r="DQ1160">
            <v>1.46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189.44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189.44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189.44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189.44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6.1"/>
      <sheetName val="Table 6.2 P1"/>
      <sheetName val="Table 6.2 P2"/>
      <sheetName val="Table 6.3"/>
      <sheetName val="Database"/>
      <sheetName val="Database (Storage)"/>
      <sheetName val="Energy Stor Cost Escalation"/>
      <sheetName val="LCF"/>
      <sheetName val="Inputs"/>
      <sheetName val="Other Inputs"/>
      <sheetName val="Reference"/>
    </sheetNames>
    <sheetDataSet>
      <sheetData sheetId="0">
        <row r="22">
          <cell r="E22">
            <v>385.35346874999999</v>
          </cell>
          <cell r="H22">
            <v>1484.338135058779</v>
          </cell>
          <cell r="K22">
            <v>6362</v>
          </cell>
        </row>
        <row r="23">
          <cell r="E23">
            <v>51.003718749999997</v>
          </cell>
          <cell r="H23">
            <v>443.00439708045104</v>
          </cell>
          <cell r="K23">
            <v>9012</v>
          </cell>
        </row>
        <row r="44">
          <cell r="E44">
            <v>199.924125</v>
          </cell>
          <cell r="H44">
            <v>701.59905041057641</v>
          </cell>
          <cell r="K44">
            <v>9614</v>
          </cell>
        </row>
        <row r="50">
          <cell r="E50">
            <v>413.5678125</v>
          </cell>
          <cell r="K50">
            <v>6326</v>
          </cell>
        </row>
        <row r="51">
          <cell r="E51">
            <v>63.008625000000002</v>
          </cell>
          <cell r="K51">
            <v>9211</v>
          </cell>
        </row>
        <row r="77">
          <cell r="H77">
            <v>1811.0329095752811</v>
          </cell>
        </row>
        <row r="79">
          <cell r="H79">
            <v>1737.2476650701883</v>
          </cell>
        </row>
      </sheetData>
      <sheetData sheetId="1">
        <row r="20">
          <cell r="D20">
            <v>7.2562879502455491E-2</v>
          </cell>
          <cell r="F20">
            <v>21.68</v>
          </cell>
          <cell r="G20">
            <v>1.5304630943681621E-3</v>
          </cell>
          <cell r="I20">
            <v>22.788454968000003</v>
          </cell>
        </row>
        <row r="21">
          <cell r="D21">
            <v>7.2562879502455491E-2</v>
          </cell>
          <cell r="F21">
            <v>5.39</v>
          </cell>
          <cell r="G21">
            <v>0</v>
          </cell>
          <cell r="I21">
            <v>32.280659567999997</v>
          </cell>
        </row>
        <row r="42">
          <cell r="D42">
            <v>7.3726311796429175E-2</v>
          </cell>
          <cell r="F42">
            <v>15.97</v>
          </cell>
          <cell r="G42">
            <v>2.869714517814701E-3</v>
          </cell>
          <cell r="I42">
            <v>14.641410564000001</v>
          </cell>
        </row>
        <row r="48">
          <cell r="D48">
            <v>7.2562879502455491E-2</v>
          </cell>
        </row>
        <row r="49">
          <cell r="D49">
            <v>7.2562879502455491E-2</v>
          </cell>
        </row>
        <row r="72">
          <cell r="C72">
            <v>0</v>
          </cell>
          <cell r="D72">
            <v>6.3114136979198515E-2</v>
          </cell>
          <cell r="F72">
            <v>0</v>
          </cell>
          <cell r="G72">
            <v>0</v>
          </cell>
        </row>
        <row r="77">
          <cell r="D77">
            <v>7.0674858624469455E-2</v>
          </cell>
          <cell r="F77">
            <v>36.450000000000003</v>
          </cell>
          <cell r="G77">
            <v>3.0605823621576617E-2</v>
          </cell>
        </row>
        <row r="80">
          <cell r="F80">
            <v>36.450000000000003</v>
          </cell>
          <cell r="G80">
            <v>3.0605823621576617E-2</v>
          </cell>
        </row>
        <row r="82">
          <cell r="D82">
            <v>7.0674858624469455E-2</v>
          </cell>
          <cell r="F82">
            <v>36.450000000000003</v>
          </cell>
          <cell r="G82">
            <v>3.0605823621576617E-2</v>
          </cell>
        </row>
        <row r="88">
          <cell r="C88">
            <v>1822.4072122157659</v>
          </cell>
          <cell r="D88">
            <v>7.7156780177252568E-2</v>
          </cell>
          <cell r="F88">
            <v>19.41</v>
          </cell>
          <cell r="G88">
            <v>1.4608843883557859E-2</v>
          </cell>
        </row>
        <row r="89">
          <cell r="C89">
            <v>1761.8947998896474</v>
          </cell>
          <cell r="D89">
            <v>7.7156780177252568E-2</v>
          </cell>
          <cell r="F89">
            <v>18.47</v>
          </cell>
          <cell r="G89">
            <v>1.460884388355786E-2</v>
          </cell>
        </row>
      </sheetData>
      <sheetData sheetId="2">
        <row r="20">
          <cell r="C20">
            <v>0.78</v>
          </cell>
          <cell r="H20">
            <v>1.86</v>
          </cell>
          <cell r="I20">
            <v>0.10713241660577139</v>
          </cell>
        </row>
        <row r="21">
          <cell r="C21">
            <v>0.12</v>
          </cell>
          <cell r="H21">
            <v>0.15</v>
          </cell>
          <cell r="I21">
            <v>0</v>
          </cell>
        </row>
        <row r="42">
          <cell r="C42">
            <v>0.33</v>
          </cell>
          <cell r="H42">
            <v>6.61</v>
          </cell>
          <cell r="I42">
            <v>0.13918115411401297</v>
          </cell>
        </row>
        <row r="72">
          <cell r="C72">
            <v>0.90249999999999997</v>
          </cell>
          <cell r="H72">
            <v>77.34</v>
          </cell>
          <cell r="I72">
            <v>0</v>
          </cell>
          <cell r="K72">
            <v>0</v>
          </cell>
          <cell r="N72">
            <v>0</v>
          </cell>
        </row>
        <row r="77">
          <cell r="H77">
            <v>0.65</v>
          </cell>
          <cell r="K77">
            <v>0.57299999999999995</v>
          </cell>
        </row>
        <row r="80">
          <cell r="C80">
            <v>0.38</v>
          </cell>
          <cell r="H80">
            <v>0</v>
          </cell>
          <cell r="K80">
            <v>0.57299999999999995</v>
          </cell>
        </row>
        <row r="82">
          <cell r="C82">
            <v>0.43</v>
          </cell>
          <cell r="H82">
            <v>0.65</v>
          </cell>
          <cell r="K82">
            <v>0.57299999999999995</v>
          </cell>
        </row>
        <row r="88">
          <cell r="C88">
            <v>0.311</v>
          </cell>
          <cell r="K88">
            <v>0.60299999999999998</v>
          </cell>
        </row>
        <row r="89">
          <cell r="C89">
            <v>0.249</v>
          </cell>
          <cell r="H89">
            <v>0</v>
          </cell>
          <cell r="K89">
            <v>0.60299999999999998</v>
          </cell>
        </row>
      </sheetData>
      <sheetData sheetId="3"/>
      <sheetData sheetId="4">
        <row r="99">
          <cell r="AB99">
            <v>7.7156780177252568E-2</v>
          </cell>
        </row>
        <row r="134">
          <cell r="AB134">
            <v>6.910504691716815E-2</v>
          </cell>
        </row>
        <row r="145">
          <cell r="AA145">
            <v>589.49609575732859</v>
          </cell>
          <cell r="AD145">
            <v>15.97</v>
          </cell>
          <cell r="AE145">
            <v>2.869714517814701E-3</v>
          </cell>
          <cell r="AG145">
            <v>55.68619541759999</v>
          </cell>
          <cell r="AO145">
            <v>6.61</v>
          </cell>
          <cell r="AP145">
            <v>0.13918115411401297</v>
          </cell>
        </row>
        <row r="149">
          <cell r="AA149">
            <v>1334.2100235755099</v>
          </cell>
          <cell r="AD149">
            <v>21.26</v>
          </cell>
          <cell r="AE149">
            <v>1.5304630943681621E-3</v>
          </cell>
          <cell r="AG149">
            <v>36.641447078399999</v>
          </cell>
          <cell r="AO149">
            <v>2.0499999999999998</v>
          </cell>
          <cell r="AP149">
            <v>0.10713241660577137</v>
          </cell>
        </row>
        <row r="150">
          <cell r="AA150">
            <v>341.60689307865113</v>
          </cell>
          <cell r="AD150">
            <v>4.8600000000000003</v>
          </cell>
          <cell r="AE150">
            <v>0</v>
          </cell>
          <cell r="AG150">
            <v>53.351939462399997</v>
          </cell>
          <cell r="AO150">
            <v>0.16</v>
          </cell>
          <cell r="AP150">
            <v>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OR Wind QF"/>
      <sheetName val="Table 1 OR Solar QF"/>
      <sheetName val="Table 3 WY Wind 2021"/>
      <sheetName val="Table 3 DJ Wind 2031"/>
      <sheetName val="Table 3 ID Wind 2036"/>
      <sheetName val="Table 3 UT Solar 2031"/>
      <sheetName val="Table 3 Yakima Solar 2028"/>
    </sheetNames>
    <sheetDataSet>
      <sheetData sheetId="0"/>
      <sheetData sheetId="1"/>
      <sheetData sheetId="2">
        <row r="59">
          <cell r="C59">
            <v>-17.762272248602351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 refreshError="1"/>
      <sheetData sheetId="1" refreshError="1"/>
      <sheetData sheetId="2">
        <row r="13">
          <cell r="B13">
            <v>2018</v>
          </cell>
          <cell r="C13">
            <v>0</v>
          </cell>
          <cell r="E13">
            <v>19.25004365877335</v>
          </cell>
          <cell r="G13">
            <v>19.25004365877335</v>
          </cell>
        </row>
        <row r="14">
          <cell r="B14">
            <v>2019</v>
          </cell>
          <cell r="C14">
            <v>0</v>
          </cell>
          <cell r="E14">
            <v>16.868880232832943</v>
          </cell>
          <cell r="G14">
            <v>16.868880232832943</v>
          </cell>
        </row>
        <row r="15">
          <cell r="B15">
            <v>2020</v>
          </cell>
          <cell r="C15">
            <v>0</v>
          </cell>
          <cell r="E15">
            <v>14.646600086676566</v>
          </cell>
          <cell r="G15">
            <v>14.646600086676566</v>
          </cell>
        </row>
        <row r="16">
          <cell r="B16">
            <v>2021</v>
          </cell>
          <cell r="C16">
            <v>0</v>
          </cell>
          <cell r="E16">
            <v>15.926849235069948</v>
          </cell>
          <cell r="G16">
            <v>15.926849235069948</v>
          </cell>
        </row>
        <row r="17">
          <cell r="B17">
            <v>2022</v>
          </cell>
          <cell r="C17">
            <v>0</v>
          </cell>
          <cell r="E17">
            <v>16.881138949523933</v>
          </cell>
          <cell r="G17">
            <v>16.881138949523933</v>
          </cell>
        </row>
        <row r="18">
          <cell r="B18">
            <v>2023</v>
          </cell>
          <cell r="C18">
            <v>0</v>
          </cell>
          <cell r="E18">
            <v>18.589679642655359</v>
          </cell>
          <cell r="G18">
            <v>18.589679642655359</v>
          </cell>
        </row>
        <row r="19">
          <cell r="B19">
            <v>2024</v>
          </cell>
          <cell r="C19">
            <v>0</v>
          </cell>
          <cell r="E19">
            <v>19.709240300899253</v>
          </cell>
          <cell r="G19">
            <v>19.709240300899253</v>
          </cell>
        </row>
        <row r="20">
          <cell r="B20">
            <v>2025</v>
          </cell>
          <cell r="C20">
            <v>0</v>
          </cell>
          <cell r="E20">
            <v>20.436374024080866</v>
          </cell>
          <cell r="G20">
            <v>20.436374024080866</v>
          </cell>
        </row>
        <row r="21">
          <cell r="B21">
            <v>2026</v>
          </cell>
          <cell r="C21">
            <v>0</v>
          </cell>
          <cell r="E21">
            <v>20.858450873676233</v>
          </cell>
          <cell r="G21">
            <v>20.858450873676233</v>
          </cell>
        </row>
        <row r="22">
          <cell r="B22">
            <v>2027</v>
          </cell>
          <cell r="C22">
            <v>0</v>
          </cell>
          <cell r="E22">
            <v>22.157224736911196</v>
          </cell>
          <cell r="G22">
            <v>22.157224736911196</v>
          </cell>
        </row>
        <row r="23">
          <cell r="B23">
            <v>2028</v>
          </cell>
          <cell r="C23">
            <v>0</v>
          </cell>
          <cell r="E23">
            <v>23.278655591495699</v>
          </cell>
          <cell r="G23">
            <v>23.278655591495699</v>
          </cell>
        </row>
        <row r="24">
          <cell r="B24">
            <v>2029</v>
          </cell>
          <cell r="C24">
            <v>0</v>
          </cell>
          <cell r="E24">
            <v>24.493555872948345</v>
          </cell>
          <cell r="G24">
            <v>24.493555872948345</v>
          </cell>
        </row>
        <row r="25">
          <cell r="B25">
            <v>2030</v>
          </cell>
          <cell r="C25">
            <v>0</v>
          </cell>
          <cell r="E25">
            <v>27.195669451267744</v>
          </cell>
          <cell r="G25">
            <v>27.195669451267744</v>
          </cell>
        </row>
        <row r="26">
          <cell r="B26">
            <v>2031</v>
          </cell>
          <cell r="C26">
            <v>0</v>
          </cell>
          <cell r="E26">
            <v>28.229998014753551</v>
          </cell>
          <cell r="G26">
            <v>28.229998014753551</v>
          </cell>
        </row>
        <row r="27">
          <cell r="B27">
            <v>2032</v>
          </cell>
          <cell r="C27">
            <v>0</v>
          </cell>
          <cell r="E27">
            <v>29.778381559650921</v>
          </cell>
          <cell r="G27">
            <v>29.778381559650921</v>
          </cell>
        </row>
        <row r="28">
          <cell r="B28">
            <v>2033</v>
          </cell>
          <cell r="C28">
            <v>0</v>
          </cell>
          <cell r="E28">
            <v>35.093513104678649</v>
          </cell>
          <cell r="G28">
            <v>35.093513104678649</v>
          </cell>
        </row>
        <row r="29">
          <cell r="B29">
            <v>2034</v>
          </cell>
          <cell r="C29">
            <v>0</v>
          </cell>
          <cell r="E29">
            <v>40.346960169378299</v>
          </cell>
          <cell r="G29">
            <v>40.346960169378299</v>
          </cell>
        </row>
        <row r="30">
          <cell r="B30">
            <v>2035</v>
          </cell>
          <cell r="C30">
            <v>216.67160085494584</v>
          </cell>
          <cell r="E30">
            <v>-6.5026899199393931E-2</v>
          </cell>
          <cell r="G30">
            <v>86.650276681942017</v>
          </cell>
        </row>
        <row r="31">
          <cell r="B31">
            <v>2036</v>
          </cell>
          <cell r="C31">
            <v>221.94444052254684</v>
          </cell>
          <cell r="E31">
            <v>-8.7947147397210407E-2</v>
          </cell>
          <cell r="G31">
            <v>89.011617932378869</v>
          </cell>
        </row>
        <row r="32">
          <cell r="B32">
            <v>2037</v>
          </cell>
          <cell r="C32">
            <v>227.3454394876243</v>
          </cell>
          <cell r="E32">
            <v>-8.9805262740992195E-2</v>
          </cell>
          <cell r="G32">
            <v>90.89733253089824</v>
          </cell>
        </row>
      </sheetData>
      <sheetData sheetId="3" refreshError="1"/>
      <sheetData sheetId="4">
        <row r="4">
          <cell r="M4" t="str">
            <v>Utah 2017.Q1 Sch 38 Solar 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 refreshError="1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M4" t="str">
            <v>Utah 2016.Q4</v>
          </cell>
        </row>
        <row r="6">
          <cell r="M6">
            <v>100</v>
          </cell>
        </row>
        <row r="7">
          <cell r="M7">
            <v>0.85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 refreshError="1"/>
      <sheetData sheetId="1" refreshError="1"/>
      <sheetData sheetId="2">
        <row r="13">
          <cell r="B13">
            <v>2018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3"/>
  <sheetViews>
    <sheetView zoomScale="90" zoomScaleNormal="90" workbookViewId="0">
      <selection activeCell="A30" sqref="A30"/>
    </sheetView>
  </sheetViews>
  <sheetFormatPr defaultRowHeight="12.75"/>
  <cols>
    <col min="1" max="1" width="19" style="71" customWidth="1"/>
    <col min="2" max="2" width="19.1640625" style="71" customWidth="1"/>
    <col min="3" max="5" width="21.6640625" style="71" customWidth="1"/>
    <col min="6" max="6" width="3.33203125" style="71" customWidth="1"/>
    <col min="7" max="7" width="9.33203125" style="71" customWidth="1"/>
    <col min="8" max="8" width="9.33203125" style="70" customWidth="1"/>
    <col min="9" max="9" width="10.5" style="70" bestFit="1" customWidth="1"/>
    <col min="10" max="16384" width="9.33203125" style="70"/>
  </cols>
  <sheetData>
    <row r="1" spans="2:7" ht="15.75">
      <c r="B1" s="294" t="s">
        <v>158</v>
      </c>
      <c r="C1" s="295"/>
      <c r="D1" s="295"/>
      <c r="E1" s="296"/>
      <c r="F1" s="297"/>
      <c r="G1" s="298"/>
    </row>
    <row r="2" spans="2:7" ht="5.25" customHeight="1">
      <c r="B2" s="294"/>
      <c r="C2" s="295"/>
      <c r="D2" s="295"/>
      <c r="E2" s="296"/>
      <c r="F2" s="297"/>
      <c r="G2" s="298"/>
    </row>
    <row r="3" spans="2:7" ht="15.75">
      <c r="B3" s="299" t="s">
        <v>150</v>
      </c>
      <c r="C3" s="299"/>
      <c r="D3" s="299"/>
      <c r="E3" s="294"/>
      <c r="F3" s="297"/>
      <c r="G3" s="298"/>
    </row>
    <row r="4" spans="2:7" ht="15.75">
      <c r="B4" s="5" t="str">
        <f ca="1">'Table 1'!B5</f>
        <v>Utah 2017.Q2 Sch 38 Solar - 80.0 MW and 31.1% CF</v>
      </c>
      <c r="C4" s="299"/>
      <c r="D4" s="299"/>
      <c r="E4" s="294"/>
      <c r="F4" s="297"/>
      <c r="G4" s="298"/>
    </row>
    <row r="5" spans="2:7" ht="25.5" customHeight="1">
      <c r="C5" s="300"/>
      <c r="F5" s="297"/>
      <c r="G5" s="298"/>
    </row>
    <row r="6" spans="2:7" ht="25.5">
      <c r="B6" s="300" t="s">
        <v>0</v>
      </c>
      <c r="C6" s="325" t="str">
        <f>'Table 5'!M4</f>
        <v>Utah 2017.Q2 Sch 38 Solar</v>
      </c>
      <c r="D6" s="325" t="str">
        <f>'[2]Table 5'!$M$4</f>
        <v>Utah 2017.Q1 Sch 38 Solar T</v>
      </c>
      <c r="E6" s="301" t="s">
        <v>151</v>
      </c>
      <c r="F6" s="297"/>
      <c r="G6" s="302"/>
    </row>
    <row r="7" spans="2:7">
      <c r="B7" s="300"/>
      <c r="C7" s="303"/>
      <c r="D7" s="304"/>
      <c r="E7" s="305"/>
      <c r="F7" s="297"/>
      <c r="G7" s="306"/>
    </row>
    <row r="8" spans="2:7">
      <c r="B8" s="307">
        <f>'Table 1'!B13</f>
        <v>2018</v>
      </c>
      <c r="C8" s="308">
        <f>'Table 1'!G13</f>
        <v>20.385791986077976</v>
      </c>
      <c r="D8" s="308">
        <f>VLOOKUP(B8,'[2]Table 1'!$B$13:$G$32,6,FALSE)</f>
        <v>19.25004365877335</v>
      </c>
      <c r="E8" s="309">
        <f t="shared" ref="E8:E22" si="0">C8-D8</f>
        <v>1.1357483273046256</v>
      </c>
      <c r="F8" s="297"/>
      <c r="G8" s="310"/>
    </row>
    <row r="9" spans="2:7">
      <c r="B9" s="311">
        <f>'Table 1'!B14</f>
        <v>2019</v>
      </c>
      <c r="C9" s="312">
        <f>'Table 1'!G14</f>
        <v>19.520693893657395</v>
      </c>
      <c r="D9" s="312">
        <f>VLOOKUP(B9,'[2]Table 1'!$B$13:$G$32,6,FALSE)</f>
        <v>16.868880232832943</v>
      </c>
      <c r="E9" s="313">
        <f t="shared" si="0"/>
        <v>2.6518136608244518</v>
      </c>
      <c r="F9" s="297"/>
      <c r="G9" s="310"/>
    </row>
    <row r="10" spans="2:7">
      <c r="B10" s="311">
        <f>'Table 1'!B15</f>
        <v>2020</v>
      </c>
      <c r="C10" s="312">
        <f>'Table 1'!G15</f>
        <v>14.941487237142198</v>
      </c>
      <c r="D10" s="312">
        <f>VLOOKUP(B10,'[2]Table 1'!$B$13:$G$32,6,FALSE)</f>
        <v>14.646600086676566</v>
      </c>
      <c r="E10" s="313">
        <f t="shared" si="0"/>
        <v>0.29488715046563208</v>
      </c>
      <c r="F10" s="297"/>
      <c r="G10" s="310"/>
    </row>
    <row r="11" spans="2:7">
      <c r="B11" s="311">
        <f>'Table 1'!B16</f>
        <v>2021</v>
      </c>
      <c r="C11" s="312">
        <f>'Table 1'!G16</f>
        <v>15.024103824088556</v>
      </c>
      <c r="D11" s="312">
        <f>VLOOKUP(B11,'[2]Table 1'!$B$13:$G$32,6,FALSE)</f>
        <v>15.926849235069948</v>
      </c>
      <c r="E11" s="313">
        <f t="shared" si="0"/>
        <v>-0.90274541098139238</v>
      </c>
      <c r="F11" s="297"/>
      <c r="G11" s="310"/>
    </row>
    <row r="12" spans="2:7">
      <c r="B12" s="311">
        <f>'Table 1'!B17</f>
        <v>2022</v>
      </c>
      <c r="C12" s="312">
        <f>'Table 1'!G17</f>
        <v>17.57465261052312</v>
      </c>
      <c r="D12" s="312">
        <f>VLOOKUP(B12,'[2]Table 1'!$B$13:$G$32,6,FALSE)</f>
        <v>16.881138949523933</v>
      </c>
      <c r="E12" s="313">
        <f t="shared" si="0"/>
        <v>0.69351366099918721</v>
      </c>
      <c r="F12" s="297"/>
      <c r="G12" s="310"/>
    </row>
    <row r="13" spans="2:7">
      <c r="B13" s="311">
        <f>'Table 1'!B18</f>
        <v>2023</v>
      </c>
      <c r="C13" s="312">
        <f>'Table 1'!G18</f>
        <v>18.48885839055303</v>
      </c>
      <c r="D13" s="312">
        <f>VLOOKUP(B13,'[2]Table 1'!$B$13:$G$32,6,FALSE)</f>
        <v>18.589679642655359</v>
      </c>
      <c r="E13" s="313">
        <f t="shared" si="0"/>
        <v>-0.10082125210232817</v>
      </c>
      <c r="F13" s="297"/>
      <c r="G13" s="310"/>
    </row>
    <row r="14" spans="2:7">
      <c r="B14" s="311">
        <f>'Table 1'!B19</f>
        <v>2024</v>
      </c>
      <c r="C14" s="312">
        <f>'Table 1'!G19</f>
        <v>18.872496278039581</v>
      </c>
      <c r="D14" s="312">
        <f>VLOOKUP(B14,'[2]Table 1'!$B$13:$G$32,6,FALSE)</f>
        <v>19.709240300899253</v>
      </c>
      <c r="E14" s="313">
        <f t="shared" si="0"/>
        <v>-0.83674402285967275</v>
      </c>
      <c r="F14" s="297"/>
      <c r="G14" s="310"/>
    </row>
    <row r="15" spans="2:7">
      <c r="B15" s="311">
        <f>'Table 1'!B20</f>
        <v>2025</v>
      </c>
      <c r="C15" s="312">
        <f>'Table 1'!G20</f>
        <v>19.649666976919629</v>
      </c>
      <c r="D15" s="312">
        <f>VLOOKUP(B15,'[2]Table 1'!$B$13:$G$32,6,FALSE)</f>
        <v>20.436374024080866</v>
      </c>
      <c r="E15" s="313">
        <f t="shared" si="0"/>
        <v>-0.78670704716123652</v>
      </c>
      <c r="F15" s="297"/>
      <c r="G15" s="310"/>
    </row>
    <row r="16" spans="2:7">
      <c r="B16" s="311">
        <f>'Table 1'!B21</f>
        <v>2026</v>
      </c>
      <c r="C16" s="312">
        <f>'Table 1'!G21</f>
        <v>20.667755981859344</v>
      </c>
      <c r="D16" s="312">
        <f>VLOOKUP(B16,'[2]Table 1'!$B$13:$G$32,6,FALSE)</f>
        <v>20.858450873676233</v>
      </c>
      <c r="E16" s="313">
        <f t="shared" si="0"/>
        <v>-0.19069489181688937</v>
      </c>
      <c r="F16" s="297"/>
      <c r="G16" s="310"/>
    </row>
    <row r="17" spans="1:7">
      <c r="B17" s="311">
        <f>'Table 1'!B22</f>
        <v>2027</v>
      </c>
      <c r="C17" s="312">
        <f>'Table 1'!G22</f>
        <v>21.488157412968857</v>
      </c>
      <c r="D17" s="312">
        <f>VLOOKUP(B17,'[2]Table 1'!$B$13:$G$32,6,FALSE)</f>
        <v>22.157224736911196</v>
      </c>
      <c r="E17" s="313">
        <f t="shared" si="0"/>
        <v>-0.6690673239423397</v>
      </c>
      <c r="F17" s="297"/>
      <c r="G17" s="310"/>
    </row>
    <row r="18" spans="1:7">
      <c r="B18" s="311">
        <f>'Table 1'!B23</f>
        <v>2028</v>
      </c>
      <c r="C18" s="312">
        <f>'Table 1'!G23</f>
        <v>23.508945783450649</v>
      </c>
      <c r="D18" s="312">
        <f>VLOOKUP(B18,'[2]Table 1'!$B$13:$G$32,6,FALSE)</f>
        <v>23.278655591495699</v>
      </c>
      <c r="E18" s="313">
        <f t="shared" si="0"/>
        <v>0.23029019195494982</v>
      </c>
      <c r="F18" s="297"/>
      <c r="G18" s="310"/>
    </row>
    <row r="19" spans="1:7">
      <c r="B19" s="311">
        <f>'Table 1'!B24</f>
        <v>2029</v>
      </c>
      <c r="C19" s="312">
        <f>'Table 1'!G24</f>
        <v>25.23119762002278</v>
      </c>
      <c r="D19" s="312">
        <f>VLOOKUP(B19,'[2]Table 1'!$B$13:$G$32,6,FALSE)</f>
        <v>24.493555872948345</v>
      </c>
      <c r="E19" s="313">
        <f t="shared" si="0"/>
        <v>0.73764174707443431</v>
      </c>
      <c r="F19" s="297"/>
      <c r="G19" s="310"/>
    </row>
    <row r="20" spans="1:7">
      <c r="B20" s="311">
        <f>'Table 1'!B25</f>
        <v>2030</v>
      </c>
      <c r="C20" s="312">
        <f>'Table 1'!G25</f>
        <v>27.380048030263218</v>
      </c>
      <c r="D20" s="312">
        <f>VLOOKUP(B20,'[2]Table 1'!$B$13:$G$32,6,FALSE)</f>
        <v>27.195669451267744</v>
      </c>
      <c r="E20" s="313">
        <f t="shared" si="0"/>
        <v>0.18437857899547438</v>
      </c>
      <c r="F20" s="297"/>
      <c r="G20" s="310"/>
    </row>
    <row r="21" spans="1:7">
      <c r="B21" s="311">
        <f>'Table 1'!B26</f>
        <v>2031</v>
      </c>
      <c r="C21" s="312">
        <f>'Table 1'!G26</f>
        <v>28.805968674745213</v>
      </c>
      <c r="D21" s="312">
        <f>VLOOKUP(B21,'[2]Table 1'!$B$13:$G$32,6,FALSE)</f>
        <v>28.229998014753551</v>
      </c>
      <c r="E21" s="313">
        <f t="shared" si="0"/>
        <v>0.57597065999166119</v>
      </c>
      <c r="F21" s="297"/>
      <c r="G21" s="310"/>
    </row>
    <row r="22" spans="1:7">
      <c r="B22" s="314">
        <f>'Table 1'!B27</f>
        <v>2032</v>
      </c>
      <c r="C22" s="315">
        <f>'Table 1'!G27</f>
        <v>29.893912975135734</v>
      </c>
      <c r="D22" s="315">
        <f>VLOOKUP(B22,'[2]Table 1'!$B$13:$G$32,6,FALSE)</f>
        <v>29.778381559650921</v>
      </c>
      <c r="E22" s="316">
        <f t="shared" si="0"/>
        <v>0.11553141548481349</v>
      </c>
      <c r="F22" s="297"/>
      <c r="G22" s="310"/>
    </row>
    <row r="23" spans="1:7" hidden="1">
      <c r="B23" s="311">
        <f>'Table 1'!B28</f>
        <v>2033</v>
      </c>
      <c r="C23" s="312"/>
      <c r="D23" s="312"/>
      <c r="E23" s="313"/>
      <c r="F23" s="297"/>
      <c r="G23" s="310"/>
    </row>
    <row r="24" spans="1:7" hidden="1">
      <c r="B24" s="311">
        <f>'Table 1'!B29</f>
        <v>2034</v>
      </c>
      <c r="C24" s="312"/>
      <c r="D24" s="312"/>
      <c r="E24" s="313"/>
      <c r="F24" s="297"/>
      <c r="G24" s="310"/>
    </row>
    <row r="25" spans="1:7" hidden="1">
      <c r="B25" s="311">
        <f>'Table 1'!B30</f>
        <v>2035</v>
      </c>
      <c r="C25" s="312"/>
      <c r="D25" s="312"/>
      <c r="E25" s="313"/>
      <c r="F25" s="297"/>
      <c r="G25" s="310"/>
    </row>
    <row r="26" spans="1:7" hidden="1">
      <c r="B26" s="311">
        <f>'Table 1'!B31</f>
        <v>2036</v>
      </c>
      <c r="C26" s="312"/>
      <c r="D26" s="312"/>
      <c r="E26" s="313"/>
      <c r="F26" s="297"/>
      <c r="G26" s="310"/>
    </row>
    <row r="27" spans="1:7" hidden="1">
      <c r="B27" s="314">
        <f>'Table 1'!B32</f>
        <v>2037</v>
      </c>
      <c r="C27" s="315"/>
      <c r="D27" s="315"/>
      <c r="E27" s="316"/>
      <c r="F27" s="297"/>
      <c r="G27" s="310"/>
    </row>
    <row r="28" spans="1:7">
      <c r="D28" s="300"/>
      <c r="F28" s="297"/>
    </row>
    <row r="29" spans="1:7">
      <c r="B29" s="72" t="str">
        <f>"15-Year Levelized Prices (Nominal) @ "&amp;TEXT(Discount_Rate,"0.000%")&amp;" Discount Rate (1) (3)"</f>
        <v>15-Year Levelized Prices (Nominal) @ 6.570% Discount Rate (1) (3)</v>
      </c>
      <c r="D29" s="300"/>
      <c r="G29" s="317" t="str">
        <f>'Table 1'!I41</f>
        <v>Discount Rate - 2017 IRP</v>
      </c>
    </row>
    <row r="30" spans="1:7">
      <c r="A30" s="4" t="s">
        <v>152</v>
      </c>
      <c r="B30" s="318" t="s">
        <v>39</v>
      </c>
      <c r="C30" s="327">
        <f>ROUND('Table 1'!$G$43,2)</f>
        <v>20.37</v>
      </c>
      <c r="D30" s="327">
        <f>ROUND('[12]Table 1'!$G$43,2)</f>
        <v>20.07</v>
      </c>
      <c r="E30" s="312">
        <f>C30-D30</f>
        <v>0.30000000000000071</v>
      </c>
      <c r="F30" s="297"/>
      <c r="G30" s="319">
        <f>Discount_Rate</f>
        <v>6.5699999999999995E-2</v>
      </c>
    </row>
    <row r="31" spans="1:7" ht="5.25" customHeight="1">
      <c r="B31" s="318"/>
      <c r="C31" s="312"/>
      <c r="D31" s="312"/>
      <c r="E31" s="312"/>
      <c r="F31" s="297"/>
    </row>
    <row r="32" spans="1:7">
      <c r="B32" s="318"/>
      <c r="C32" s="312"/>
      <c r="D32" s="312"/>
      <c r="E32" s="312"/>
      <c r="F32" s="297"/>
    </row>
    <row r="33" spans="2:6" s="71" customFormat="1" ht="5.25" customHeight="1">
      <c r="D33" s="320"/>
      <c r="F33" s="297"/>
    </row>
    <row r="34" spans="2:6" s="71" customFormat="1">
      <c r="B34" s="71" t="s">
        <v>19</v>
      </c>
      <c r="C34" s="321"/>
      <c r="D34" s="322"/>
      <c r="E34" s="322"/>
      <c r="F34" s="297"/>
    </row>
    <row r="35" spans="2:6" s="71" customFormat="1">
      <c r="B35" s="323" t="s">
        <v>156</v>
      </c>
      <c r="D35" s="297"/>
      <c r="E35" s="297"/>
      <c r="F35" s="297"/>
    </row>
    <row r="36" spans="2:6" s="71" customFormat="1">
      <c r="B36" s="71" t="s">
        <v>157</v>
      </c>
    </row>
    <row r="37" spans="2:6" s="71" customFormat="1">
      <c r="B37" s="11" t="str">
        <f>"(3)   Levelized Monthly"</f>
        <v>(3)   Levelized Monthly</v>
      </c>
    </row>
    <row r="38" spans="2:6" s="71" customFormat="1">
      <c r="B38" s="11"/>
    </row>
    <row r="39" spans="2:6" s="71" customFormat="1">
      <c r="B39" s="11"/>
    </row>
    <row r="40" spans="2:6" s="71" customFormat="1"/>
    <row r="41" spans="2:6" s="71" customFormat="1">
      <c r="C41" s="312"/>
      <c r="D41" s="312"/>
    </row>
    <row r="43" spans="2:6" s="71" customFormat="1">
      <c r="C43" s="324"/>
      <c r="D43" s="324"/>
      <c r="E43" s="324"/>
    </row>
  </sheetData>
  <conditionalFormatting sqref="D8:D27">
    <cfRule type="expression" dxfId="1" priority="1">
      <formula>ISNA(G8)</formula>
    </cfRule>
  </conditionalFormatting>
  <printOptions horizontalCentered="1"/>
  <pageMargins left="0.25" right="0.25" top="0.75" bottom="0.75" header="0.3" footer="0.3"/>
  <pageSetup scale="9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I24" sqref="I24"/>
    </sheetView>
  </sheetViews>
  <sheetFormatPr defaultColWidth="9.33203125" defaultRowHeight="12.75"/>
  <cols>
    <col min="1" max="1" width="1.5" style="190" customWidth="1"/>
    <col min="2" max="2" width="10.83203125" style="190" customWidth="1"/>
    <col min="3" max="3" width="14.1640625" style="190" customWidth="1"/>
    <col min="4" max="4" width="12.33203125" style="190" customWidth="1"/>
    <col min="5" max="5" width="9.1640625" style="190" customWidth="1"/>
    <col min="6" max="6" width="9.83203125" style="190" bestFit="1" customWidth="1"/>
    <col min="7" max="7" width="9.83203125" style="190" customWidth="1"/>
    <col min="8" max="8" width="10.5" style="190" customWidth="1"/>
    <col min="9" max="9" width="12.5" style="190" customWidth="1"/>
    <col min="10" max="10" width="11.6640625" style="190" customWidth="1"/>
    <col min="11" max="12" width="9.33203125" style="190"/>
    <col min="13" max="13" width="17.5" style="190" customWidth="1"/>
    <col min="14" max="14" width="4.83203125" style="190" customWidth="1"/>
    <col min="15" max="15" width="11.5" style="190" customWidth="1"/>
    <col min="16" max="16" width="12.5" style="190" customWidth="1"/>
    <col min="17" max="16384" width="9.33203125" style="190"/>
  </cols>
  <sheetData>
    <row r="1" spans="2:19" ht="15.75">
      <c r="B1" s="188" t="s">
        <v>85</v>
      </c>
      <c r="C1" s="189"/>
      <c r="D1" s="189"/>
      <c r="E1" s="189"/>
      <c r="F1" s="189"/>
      <c r="G1" s="189"/>
      <c r="H1" s="189"/>
      <c r="I1" s="189"/>
    </row>
    <row r="2" spans="2:19" ht="15.75">
      <c r="B2" s="188" t="s">
        <v>182</v>
      </c>
      <c r="C2" s="189"/>
      <c r="D2" s="189"/>
      <c r="E2" s="189"/>
      <c r="F2" s="189"/>
      <c r="G2" s="189"/>
      <c r="H2" s="189"/>
      <c r="I2" s="189"/>
    </row>
    <row r="3" spans="2:19" ht="15.75">
      <c r="B3" s="188" t="str">
        <f>TEXT($C$63,"0%")&amp;" Capacity Factor"</f>
        <v>90% Capacity Factor</v>
      </c>
      <c r="C3" s="189"/>
      <c r="D3" s="189"/>
      <c r="E3" s="189"/>
      <c r="F3" s="189"/>
      <c r="G3" s="189"/>
      <c r="H3" s="189"/>
      <c r="I3" s="189"/>
    </row>
    <row r="4" spans="2:19">
      <c r="B4" s="191"/>
      <c r="C4" s="191"/>
      <c r="D4" s="191"/>
      <c r="E4" s="191"/>
      <c r="F4" s="191"/>
      <c r="G4" s="191"/>
      <c r="H4" s="191"/>
      <c r="I4" s="192"/>
      <c r="J4" s="192"/>
    </row>
    <row r="5" spans="2:19" ht="51.75" customHeight="1">
      <c r="B5" s="193" t="s">
        <v>0</v>
      </c>
      <c r="C5" s="194" t="s">
        <v>10</v>
      </c>
      <c r="D5" s="194" t="s">
        <v>11</v>
      </c>
      <c r="E5" s="194" t="s">
        <v>12</v>
      </c>
      <c r="F5" s="194" t="s">
        <v>108</v>
      </c>
      <c r="G5" s="19" t="s">
        <v>13</v>
      </c>
      <c r="H5" s="194" t="s">
        <v>109</v>
      </c>
      <c r="I5" s="194" t="s">
        <v>122</v>
      </c>
      <c r="J5" s="19" t="s">
        <v>73</v>
      </c>
      <c r="K5"/>
      <c r="Q5" s="254"/>
    </row>
    <row r="6" spans="2:19" ht="24" customHeight="1">
      <c r="B6" s="195"/>
      <c r="C6" s="196" t="s">
        <v>8</v>
      </c>
      <c r="D6" s="197" t="s">
        <v>9</v>
      </c>
      <c r="E6" s="197" t="s">
        <v>9</v>
      </c>
      <c r="F6" s="196" t="s">
        <v>39</v>
      </c>
      <c r="G6" s="22" t="s">
        <v>39</v>
      </c>
      <c r="H6" s="196" t="s">
        <v>39</v>
      </c>
      <c r="I6" s="196" t="s">
        <v>39</v>
      </c>
      <c r="J6" s="23" t="s">
        <v>9</v>
      </c>
      <c r="K6"/>
      <c r="N6" s="256"/>
      <c r="O6" s="256"/>
      <c r="P6" s="70"/>
      <c r="Q6" s="70"/>
      <c r="R6" s="70"/>
    </row>
    <row r="7" spans="2:19">
      <c r="C7" s="198" t="s">
        <v>1</v>
      </c>
      <c r="D7" s="198" t="s">
        <v>2</v>
      </c>
      <c r="E7" s="198" t="s">
        <v>3</v>
      </c>
      <c r="F7" s="198" t="s">
        <v>4</v>
      </c>
      <c r="G7" s="198" t="s">
        <v>5</v>
      </c>
      <c r="H7" s="198" t="s">
        <v>7</v>
      </c>
      <c r="I7" s="198" t="s">
        <v>28</v>
      </c>
      <c r="J7" s="198" t="s">
        <v>29</v>
      </c>
      <c r="K7"/>
      <c r="N7" s="70"/>
      <c r="O7" s="70"/>
      <c r="P7" s="70"/>
      <c r="Q7" s="70"/>
      <c r="R7" s="70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192"/>
      <c r="E9" s="192"/>
      <c r="F9" s="192"/>
      <c r="G9" s="192"/>
      <c r="H9" s="192"/>
      <c r="I9" s="192"/>
      <c r="J9" s="192"/>
      <c r="K9"/>
    </row>
    <row r="10" spans="2:19">
      <c r="B10" s="199">
        <v>2016</v>
      </c>
      <c r="C10" s="200">
        <f>C55</f>
        <v>0</v>
      </c>
      <c r="D10" s="201">
        <f>C10*$C$62</f>
        <v>0</v>
      </c>
      <c r="E10" s="201">
        <f>C56</f>
        <v>0</v>
      </c>
      <c r="F10" s="202">
        <f t="shared" ref="F10:F36" si="0">(D10+E10)/(8.76*$C$63)</f>
        <v>0</v>
      </c>
      <c r="G10" s="202">
        <f>$C$58</f>
        <v>77.34</v>
      </c>
      <c r="H10" s="249">
        <f>C59</f>
        <v>0</v>
      </c>
      <c r="I10" s="203">
        <f>F10+H10+G10</f>
        <v>77.34</v>
      </c>
      <c r="J10" s="203">
        <f>ROUND(I10*$C$63*8.76,2)</f>
        <v>611.44000000000005</v>
      </c>
      <c r="K10"/>
      <c r="N10" s="70"/>
      <c r="O10" s="70"/>
      <c r="P10" s="70"/>
      <c r="Q10" s="255"/>
      <c r="R10" s="70"/>
    </row>
    <row r="11" spans="2:19">
      <c r="B11" s="199">
        <f t="shared" ref="B11:B36" si="1">B10+1</f>
        <v>2017</v>
      </c>
      <c r="C11" s="205"/>
      <c r="D11" s="201">
        <f>ROUND(D10*(1+$D66),2)</f>
        <v>0</v>
      </c>
      <c r="E11" s="201">
        <f>ROUND(E10*(1+$D66),2)</f>
        <v>0</v>
      </c>
      <c r="F11" s="202">
        <f t="shared" si="0"/>
        <v>0</v>
      </c>
      <c r="G11" s="110">
        <f>ROUND(G10*(1+$D66),2)</f>
        <v>79.2</v>
      </c>
      <c r="H11" s="201">
        <f>ROUND(H10*(1+$D66),2)</f>
        <v>0</v>
      </c>
      <c r="I11" s="203">
        <f>F11+H11+G11</f>
        <v>79.2</v>
      </c>
      <c r="J11" s="203">
        <f t="shared" ref="J11:J36" si="2">ROUND(I11*$C$63*8.76,2)</f>
        <v>626.15</v>
      </c>
      <c r="K11"/>
      <c r="N11" s="70"/>
      <c r="O11" s="70"/>
      <c r="P11" s="70"/>
      <c r="Q11" s="255"/>
      <c r="R11" s="70"/>
    </row>
    <row r="12" spans="2:19">
      <c r="B12" s="212">
        <f t="shared" si="1"/>
        <v>2018</v>
      </c>
      <c r="C12" s="213"/>
      <c r="D12" s="201">
        <f t="shared" ref="D12:E19" si="3">ROUND(D11*(1+$D67),2)</f>
        <v>0</v>
      </c>
      <c r="E12" s="201">
        <f t="shared" si="3"/>
        <v>0</v>
      </c>
      <c r="F12" s="203">
        <f t="shared" si="0"/>
        <v>0</v>
      </c>
      <c r="G12" s="201">
        <f t="shared" ref="G12:G19" si="4">ROUND(G11*(1+$D67),2)</f>
        <v>80.78</v>
      </c>
      <c r="H12" s="214">
        <f t="shared" ref="H12" si="5">ROUND(H11*(1+$D67),2)</f>
        <v>0</v>
      </c>
      <c r="I12" s="203">
        <f t="shared" ref="I12:I36" si="6">F12+H12+G12</f>
        <v>80.78</v>
      </c>
      <c r="J12" s="203">
        <f t="shared" si="2"/>
        <v>638.64</v>
      </c>
      <c r="K12"/>
      <c r="L12" s="192"/>
      <c r="N12" s="70"/>
      <c r="O12" s="70"/>
      <c r="P12" s="70"/>
      <c r="Q12" s="255"/>
      <c r="R12" s="70"/>
    </row>
    <row r="13" spans="2:19">
      <c r="B13" s="212">
        <f t="shared" si="1"/>
        <v>2019</v>
      </c>
      <c r="C13" s="213"/>
      <c r="D13" s="201">
        <f t="shared" si="3"/>
        <v>0</v>
      </c>
      <c r="E13" s="201">
        <f t="shared" si="3"/>
        <v>0</v>
      </c>
      <c r="F13" s="203">
        <f t="shared" si="0"/>
        <v>0</v>
      </c>
      <c r="G13" s="201">
        <f t="shared" si="4"/>
        <v>82.56</v>
      </c>
      <c r="H13" s="214">
        <f t="shared" ref="H13" si="7">ROUND(H12*(1+$D68),2)</f>
        <v>0</v>
      </c>
      <c r="I13" s="203">
        <f t="shared" si="6"/>
        <v>82.56</v>
      </c>
      <c r="J13" s="203">
        <f t="shared" si="2"/>
        <v>652.71</v>
      </c>
      <c r="K13"/>
      <c r="L13" s="192"/>
      <c r="N13" s="70"/>
      <c r="O13" s="70"/>
      <c r="P13" s="70"/>
      <c r="Q13" s="255"/>
      <c r="R13" s="70"/>
    </row>
    <row r="14" spans="2:19">
      <c r="B14" s="212">
        <f t="shared" si="1"/>
        <v>2020</v>
      </c>
      <c r="C14" s="213"/>
      <c r="D14" s="201">
        <f t="shared" si="3"/>
        <v>0</v>
      </c>
      <c r="E14" s="201">
        <f t="shared" si="3"/>
        <v>0</v>
      </c>
      <c r="F14" s="203">
        <f t="shared" si="0"/>
        <v>0</v>
      </c>
      <c r="G14" s="201">
        <f t="shared" si="4"/>
        <v>84.54</v>
      </c>
      <c r="H14" s="214">
        <f t="shared" ref="H14" si="8">ROUND(H13*(1+$D69),2)</f>
        <v>0</v>
      </c>
      <c r="I14" s="203">
        <f t="shared" si="6"/>
        <v>84.54</v>
      </c>
      <c r="J14" s="203">
        <f t="shared" si="2"/>
        <v>668.36</v>
      </c>
      <c r="K14"/>
      <c r="L14" s="192"/>
      <c r="N14" s="70"/>
      <c r="O14" s="70"/>
      <c r="P14" s="70"/>
      <c r="Q14" s="255"/>
      <c r="R14" s="70"/>
      <c r="S14" s="211"/>
    </row>
    <row r="15" spans="2:19">
      <c r="B15" s="212">
        <f t="shared" si="1"/>
        <v>2021</v>
      </c>
      <c r="C15" s="213"/>
      <c r="D15" s="201">
        <f t="shared" si="3"/>
        <v>0</v>
      </c>
      <c r="E15" s="201">
        <f t="shared" si="3"/>
        <v>0</v>
      </c>
      <c r="F15" s="203">
        <f t="shared" si="0"/>
        <v>0</v>
      </c>
      <c r="G15" s="201">
        <f t="shared" si="4"/>
        <v>86.65</v>
      </c>
      <c r="H15" s="214">
        <f t="shared" ref="H15" si="9">ROUND(H14*(1+$D70),2)</f>
        <v>0</v>
      </c>
      <c r="I15" s="203">
        <f t="shared" si="6"/>
        <v>86.65</v>
      </c>
      <c r="J15" s="203">
        <f t="shared" si="2"/>
        <v>685.05</v>
      </c>
      <c r="K15"/>
      <c r="L15" s="192"/>
      <c r="N15" s="70"/>
      <c r="O15" s="70"/>
      <c r="P15" s="70"/>
      <c r="Q15" s="255"/>
      <c r="R15" s="70"/>
      <c r="S15" s="211"/>
    </row>
    <row r="16" spans="2:19">
      <c r="B16" s="212">
        <f t="shared" si="1"/>
        <v>2022</v>
      </c>
      <c r="C16" s="213"/>
      <c r="D16" s="201">
        <f t="shared" si="3"/>
        <v>0</v>
      </c>
      <c r="E16" s="201">
        <f t="shared" si="3"/>
        <v>0</v>
      </c>
      <c r="F16" s="203">
        <f t="shared" si="0"/>
        <v>0</v>
      </c>
      <c r="G16" s="201">
        <f t="shared" si="4"/>
        <v>88.82</v>
      </c>
      <c r="H16" s="214">
        <f t="shared" ref="H16" si="10">ROUND(H15*(1+$D71),2)</f>
        <v>0</v>
      </c>
      <c r="I16" s="203">
        <f t="shared" si="6"/>
        <v>88.82</v>
      </c>
      <c r="J16" s="203">
        <f t="shared" si="2"/>
        <v>702.2</v>
      </c>
      <c r="K16"/>
      <c r="L16" s="192"/>
      <c r="N16" s="70"/>
      <c r="O16" s="70"/>
      <c r="P16" s="70"/>
      <c r="Q16" s="255"/>
      <c r="R16" s="70"/>
    </row>
    <row r="17" spans="2:19">
      <c r="B17" s="212">
        <f t="shared" si="1"/>
        <v>2023</v>
      </c>
      <c r="C17" s="213"/>
      <c r="D17" s="201">
        <f t="shared" si="3"/>
        <v>0</v>
      </c>
      <c r="E17" s="201">
        <f t="shared" si="3"/>
        <v>0</v>
      </c>
      <c r="F17" s="203">
        <f t="shared" si="0"/>
        <v>0</v>
      </c>
      <c r="G17" s="201">
        <f t="shared" si="4"/>
        <v>91.04</v>
      </c>
      <c r="H17" s="214">
        <f t="shared" ref="H17" si="11">ROUND(H16*(1+$D72),2)</f>
        <v>0</v>
      </c>
      <c r="I17" s="203">
        <f t="shared" si="6"/>
        <v>91.04</v>
      </c>
      <c r="J17" s="203">
        <f t="shared" si="2"/>
        <v>719.75</v>
      </c>
      <c r="K17"/>
      <c r="L17" s="192"/>
      <c r="N17" s="70"/>
      <c r="O17" s="70"/>
      <c r="P17" s="70"/>
      <c r="Q17" s="255"/>
      <c r="R17" s="70"/>
    </row>
    <row r="18" spans="2:19">
      <c r="B18" s="212">
        <f t="shared" si="1"/>
        <v>2024</v>
      </c>
      <c r="C18" s="213"/>
      <c r="D18" s="201">
        <f t="shared" si="3"/>
        <v>0</v>
      </c>
      <c r="E18" s="201">
        <f t="shared" si="3"/>
        <v>0</v>
      </c>
      <c r="F18" s="203">
        <f t="shared" si="0"/>
        <v>0</v>
      </c>
      <c r="G18" s="201">
        <f t="shared" si="4"/>
        <v>93.32</v>
      </c>
      <c r="H18" s="214">
        <f t="shared" ref="H18" si="12">ROUND(H17*(1+$D73),2)</f>
        <v>0</v>
      </c>
      <c r="I18" s="203">
        <f t="shared" si="6"/>
        <v>93.32</v>
      </c>
      <c r="J18" s="203">
        <f t="shared" si="2"/>
        <v>737.78</v>
      </c>
      <c r="K18"/>
      <c r="L18" s="192"/>
      <c r="N18" s="70"/>
      <c r="O18" s="70"/>
      <c r="P18" s="70"/>
      <c r="Q18" s="255"/>
      <c r="R18" s="70"/>
    </row>
    <row r="19" spans="2:19">
      <c r="B19" s="212">
        <f t="shared" si="1"/>
        <v>2025</v>
      </c>
      <c r="C19" s="213"/>
      <c r="D19" s="201">
        <f t="shared" si="3"/>
        <v>0</v>
      </c>
      <c r="E19" s="201">
        <f t="shared" si="3"/>
        <v>0</v>
      </c>
      <c r="F19" s="203">
        <f t="shared" si="0"/>
        <v>0</v>
      </c>
      <c r="G19" s="201">
        <f t="shared" si="4"/>
        <v>95.65</v>
      </c>
      <c r="H19" s="214">
        <f t="shared" ref="H19" si="13">ROUND(H18*(1+$D74),2)</f>
        <v>0</v>
      </c>
      <c r="I19" s="203">
        <f t="shared" si="6"/>
        <v>95.65</v>
      </c>
      <c r="J19" s="203">
        <f t="shared" si="2"/>
        <v>756.2</v>
      </c>
      <c r="K19"/>
      <c r="L19" s="192"/>
      <c r="N19" s="70"/>
      <c r="O19" s="70"/>
      <c r="P19" s="70"/>
      <c r="Q19" s="255"/>
      <c r="R19" s="70"/>
    </row>
    <row r="20" spans="2:19">
      <c r="B20" s="212">
        <f t="shared" si="1"/>
        <v>2026</v>
      </c>
      <c r="C20" s="213"/>
      <c r="D20" s="201">
        <f>ROUND(D19*(1+$G66),2)</f>
        <v>0</v>
      </c>
      <c r="E20" s="201">
        <f>ROUND(E19*(1+$G66),2)</f>
        <v>0</v>
      </c>
      <c r="F20" s="203">
        <f t="shared" si="0"/>
        <v>0</v>
      </c>
      <c r="G20" s="201">
        <f>ROUND(G19*(1+$G66),2)</f>
        <v>97.95</v>
      </c>
      <c r="H20" s="214">
        <f>ROUND(H19*(1+$G66),2)</f>
        <v>0</v>
      </c>
      <c r="I20" s="203">
        <f t="shared" si="6"/>
        <v>97.95</v>
      </c>
      <c r="J20" s="203">
        <f t="shared" si="2"/>
        <v>774.38</v>
      </c>
      <c r="K20"/>
      <c r="L20" s="192"/>
      <c r="N20" s="70"/>
      <c r="O20" s="70"/>
      <c r="P20" s="70"/>
      <c r="Q20" s="255"/>
      <c r="R20" s="70"/>
    </row>
    <row r="21" spans="2:19">
      <c r="B21" s="212">
        <f t="shared" si="1"/>
        <v>2027</v>
      </c>
      <c r="C21" s="213"/>
      <c r="D21" s="201">
        <f t="shared" ref="D21:E28" si="14">ROUND(D20*(1+$G67),2)</f>
        <v>0</v>
      </c>
      <c r="E21" s="201">
        <f t="shared" si="14"/>
        <v>0</v>
      </c>
      <c r="F21" s="203">
        <f t="shared" si="0"/>
        <v>0</v>
      </c>
      <c r="G21" s="201">
        <f t="shared" ref="G21:G28" si="15">ROUND(G20*(1+$G67),2)</f>
        <v>100.4</v>
      </c>
      <c r="H21" s="214">
        <f t="shared" ref="H21" si="16">ROUND(H20*(1+$G67),2)</f>
        <v>0</v>
      </c>
      <c r="I21" s="203">
        <f t="shared" si="6"/>
        <v>100.4</v>
      </c>
      <c r="J21" s="203">
        <f t="shared" si="2"/>
        <v>793.75</v>
      </c>
      <c r="K21"/>
      <c r="L21" s="192"/>
      <c r="N21" s="70"/>
      <c r="O21" s="70"/>
      <c r="P21" s="70"/>
      <c r="Q21" s="255"/>
      <c r="R21" s="70"/>
    </row>
    <row r="22" spans="2:19">
      <c r="B22" s="212">
        <f t="shared" si="1"/>
        <v>2028</v>
      </c>
      <c r="C22" s="213"/>
      <c r="D22" s="207">
        <f t="shared" si="14"/>
        <v>0</v>
      </c>
      <c r="E22" s="207">
        <f t="shared" si="14"/>
        <v>0</v>
      </c>
      <c r="F22" s="208">
        <f t="shared" si="0"/>
        <v>0</v>
      </c>
      <c r="G22" s="207">
        <f t="shared" si="15"/>
        <v>102.91</v>
      </c>
      <c r="H22" s="207">
        <f t="shared" ref="H22" si="17">ROUND(H21*(1+$G68),2)</f>
        <v>0</v>
      </c>
      <c r="I22" s="208">
        <f t="shared" si="6"/>
        <v>102.91</v>
      </c>
      <c r="J22" s="208">
        <f t="shared" si="2"/>
        <v>813.6</v>
      </c>
      <c r="K22"/>
      <c r="L22" s="192"/>
      <c r="N22" s="70"/>
      <c r="O22" s="70"/>
      <c r="P22" s="70"/>
      <c r="Q22" s="255"/>
      <c r="R22" s="70"/>
    </row>
    <row r="23" spans="2:19">
      <c r="B23" s="212">
        <f t="shared" si="1"/>
        <v>2029</v>
      </c>
      <c r="C23" s="213"/>
      <c r="D23" s="201">
        <f t="shared" si="14"/>
        <v>0</v>
      </c>
      <c r="E23" s="201">
        <f t="shared" si="14"/>
        <v>0</v>
      </c>
      <c r="F23" s="203">
        <f t="shared" si="0"/>
        <v>0</v>
      </c>
      <c r="G23" s="201">
        <f t="shared" si="15"/>
        <v>105.48</v>
      </c>
      <c r="H23" s="214">
        <f t="shared" ref="H23" si="18">ROUND(H22*(1+$G69),2)</f>
        <v>0</v>
      </c>
      <c r="I23" s="203">
        <f t="shared" si="6"/>
        <v>105.48</v>
      </c>
      <c r="J23" s="203">
        <f t="shared" si="2"/>
        <v>833.91</v>
      </c>
      <c r="K23"/>
      <c r="L23" s="192"/>
      <c r="N23" s="70"/>
      <c r="O23" s="70"/>
      <c r="P23" s="255"/>
      <c r="Q23" s="255"/>
      <c r="R23" s="201"/>
      <c r="S23" s="232"/>
    </row>
    <row r="24" spans="2:19">
      <c r="B24" s="212">
        <f t="shared" si="1"/>
        <v>2030</v>
      </c>
      <c r="C24" s="213"/>
      <c r="D24" s="201">
        <f t="shared" si="14"/>
        <v>0</v>
      </c>
      <c r="E24" s="201">
        <f t="shared" si="14"/>
        <v>0</v>
      </c>
      <c r="F24" s="203">
        <f t="shared" si="0"/>
        <v>0</v>
      </c>
      <c r="G24" s="201">
        <f t="shared" si="15"/>
        <v>108.12</v>
      </c>
      <c r="H24" s="214">
        <f t="shared" ref="H24" si="19">ROUND(H23*(1+$G70),2)</f>
        <v>0</v>
      </c>
      <c r="I24" s="203">
        <f t="shared" si="6"/>
        <v>108.12</v>
      </c>
      <c r="J24" s="203">
        <f t="shared" si="2"/>
        <v>854.79</v>
      </c>
      <c r="K24"/>
      <c r="L24" s="192"/>
      <c r="N24" s="70"/>
      <c r="O24" s="70"/>
      <c r="P24" s="255"/>
      <c r="Q24" s="255"/>
      <c r="R24" s="201"/>
      <c r="S24" s="232"/>
    </row>
    <row r="25" spans="2:19">
      <c r="B25" s="212">
        <f t="shared" si="1"/>
        <v>2031</v>
      </c>
      <c r="C25" s="213"/>
      <c r="D25" s="201">
        <f t="shared" si="14"/>
        <v>0</v>
      </c>
      <c r="E25" s="201">
        <f t="shared" si="14"/>
        <v>0</v>
      </c>
      <c r="F25" s="203">
        <f t="shared" si="0"/>
        <v>0</v>
      </c>
      <c r="G25" s="201">
        <f t="shared" si="15"/>
        <v>110.82</v>
      </c>
      <c r="H25" s="214">
        <f t="shared" ref="H25" si="20">ROUND(H24*(1+$G71),2)</f>
        <v>0</v>
      </c>
      <c r="I25" s="203">
        <f t="shared" si="6"/>
        <v>110.82</v>
      </c>
      <c r="J25" s="203">
        <f t="shared" si="2"/>
        <v>876.13</v>
      </c>
      <c r="K25"/>
      <c r="L25" s="192"/>
      <c r="N25" s="70"/>
      <c r="O25" s="70"/>
      <c r="P25" s="255"/>
      <c r="Q25" s="255"/>
      <c r="R25" s="201"/>
      <c r="S25" s="232"/>
    </row>
    <row r="26" spans="2:19">
      <c r="B26" s="212">
        <f t="shared" si="1"/>
        <v>2032</v>
      </c>
      <c r="C26" s="213"/>
      <c r="D26" s="201">
        <f t="shared" si="14"/>
        <v>0</v>
      </c>
      <c r="E26" s="201">
        <f t="shared" si="14"/>
        <v>0</v>
      </c>
      <c r="F26" s="203">
        <f t="shared" si="0"/>
        <v>0</v>
      </c>
      <c r="G26" s="201">
        <f t="shared" si="15"/>
        <v>113.59</v>
      </c>
      <c r="H26" s="214">
        <f t="shared" ref="H26" si="21">ROUND(H25*(1+$G72),2)</f>
        <v>0</v>
      </c>
      <c r="I26" s="203">
        <f t="shared" si="6"/>
        <v>113.59</v>
      </c>
      <c r="J26" s="203">
        <f t="shared" si="2"/>
        <v>898.03</v>
      </c>
      <c r="K26"/>
      <c r="L26" s="192"/>
      <c r="N26" s="70"/>
      <c r="O26" s="70"/>
      <c r="P26" s="255"/>
      <c r="Q26" s="255"/>
      <c r="R26" s="201"/>
      <c r="S26" s="232"/>
    </row>
    <row r="27" spans="2:19">
      <c r="B27" s="212">
        <f t="shared" si="1"/>
        <v>2033</v>
      </c>
      <c r="C27" s="213"/>
      <c r="D27" s="201">
        <f t="shared" si="14"/>
        <v>0</v>
      </c>
      <c r="E27" s="201">
        <f t="shared" si="14"/>
        <v>0</v>
      </c>
      <c r="F27" s="203">
        <f t="shared" si="0"/>
        <v>0</v>
      </c>
      <c r="G27" s="201">
        <f t="shared" si="15"/>
        <v>116.43</v>
      </c>
      <c r="H27" s="214">
        <f t="shared" ref="H27" si="22">ROUND(H26*(1+$G73),2)</f>
        <v>0</v>
      </c>
      <c r="I27" s="203">
        <f t="shared" si="6"/>
        <v>116.43</v>
      </c>
      <c r="J27" s="203">
        <f t="shared" si="2"/>
        <v>920.48</v>
      </c>
      <c r="K27"/>
      <c r="L27" s="192"/>
      <c r="N27" s="70"/>
      <c r="O27" s="70"/>
      <c r="P27" s="255"/>
      <c r="Q27" s="255"/>
      <c r="R27" s="201"/>
      <c r="S27" s="232"/>
    </row>
    <row r="28" spans="2:19">
      <c r="B28" s="212">
        <f t="shared" si="1"/>
        <v>2034</v>
      </c>
      <c r="C28" s="213"/>
      <c r="D28" s="201">
        <f t="shared" si="14"/>
        <v>0</v>
      </c>
      <c r="E28" s="201">
        <f t="shared" si="14"/>
        <v>0</v>
      </c>
      <c r="F28" s="203">
        <f t="shared" si="0"/>
        <v>0</v>
      </c>
      <c r="G28" s="201">
        <f t="shared" si="15"/>
        <v>119.34</v>
      </c>
      <c r="H28" s="214">
        <f t="shared" ref="H28" si="23">ROUND(H27*(1+$G74),2)</f>
        <v>0</v>
      </c>
      <c r="I28" s="203">
        <f t="shared" si="6"/>
        <v>119.34</v>
      </c>
      <c r="J28" s="203">
        <f t="shared" si="2"/>
        <v>943.49</v>
      </c>
      <c r="K28"/>
      <c r="L28" s="192"/>
      <c r="N28" s="70"/>
      <c r="O28" s="70"/>
      <c r="P28" s="255"/>
      <c r="Q28" s="255"/>
      <c r="R28" s="201"/>
      <c r="S28" s="232"/>
    </row>
    <row r="29" spans="2:19">
      <c r="B29" s="212">
        <f t="shared" si="1"/>
        <v>2035</v>
      </c>
      <c r="C29" s="213"/>
      <c r="D29" s="201">
        <f>ROUND(D28*(1+$J66),2)</f>
        <v>0</v>
      </c>
      <c r="E29" s="201">
        <f>ROUND(E28*(1+$J66),2)</f>
        <v>0</v>
      </c>
      <c r="F29" s="203">
        <f t="shared" si="0"/>
        <v>0</v>
      </c>
      <c r="G29" s="201">
        <f>ROUND(G28*(1+$J66),2)</f>
        <v>122.32</v>
      </c>
      <c r="H29" s="214">
        <f>ROUND(H28*(1+$J66),2)</f>
        <v>0</v>
      </c>
      <c r="I29" s="203">
        <f t="shared" si="6"/>
        <v>122.32</v>
      </c>
      <c r="J29" s="203">
        <f t="shared" si="2"/>
        <v>967.05</v>
      </c>
      <c r="K29"/>
      <c r="L29" s="192"/>
      <c r="N29" s="70"/>
      <c r="O29" s="70"/>
      <c r="P29" s="255"/>
      <c r="Q29" s="255"/>
      <c r="R29" s="201"/>
      <c r="S29" s="232"/>
    </row>
    <row r="30" spans="2:19">
      <c r="B30" s="212">
        <f t="shared" si="1"/>
        <v>2036</v>
      </c>
      <c r="C30" s="213"/>
      <c r="D30" s="201">
        <f t="shared" ref="D30:E36" si="24">ROUND(D29*(1+$J67),2)</f>
        <v>0</v>
      </c>
      <c r="E30" s="201">
        <f t="shared" si="24"/>
        <v>0</v>
      </c>
      <c r="F30" s="203">
        <f t="shared" si="0"/>
        <v>0</v>
      </c>
      <c r="G30" s="201">
        <f t="shared" ref="G30:G36" si="25">ROUND(G29*(1+$J67),2)</f>
        <v>125.5</v>
      </c>
      <c r="H30" s="214">
        <f t="shared" ref="H30" si="26">ROUND(H29*(1+$J67),2)</f>
        <v>0</v>
      </c>
      <c r="I30" s="203">
        <f t="shared" si="6"/>
        <v>125.5</v>
      </c>
      <c r="J30" s="203">
        <f t="shared" si="2"/>
        <v>992.19</v>
      </c>
      <c r="K30"/>
      <c r="L30" s="192"/>
      <c r="N30" s="70"/>
      <c r="O30" s="70"/>
      <c r="P30" s="255"/>
      <c r="Q30" s="255"/>
      <c r="R30" s="201"/>
      <c r="S30" s="232"/>
    </row>
    <row r="31" spans="2:19">
      <c r="B31" s="212">
        <f t="shared" si="1"/>
        <v>2037</v>
      </c>
      <c r="C31" s="213"/>
      <c r="D31" s="201">
        <f t="shared" si="24"/>
        <v>0</v>
      </c>
      <c r="E31" s="201">
        <f t="shared" si="24"/>
        <v>0</v>
      </c>
      <c r="F31" s="203">
        <f t="shared" si="0"/>
        <v>0</v>
      </c>
      <c r="G31" s="201">
        <f t="shared" si="25"/>
        <v>128.63999999999999</v>
      </c>
      <c r="H31" s="214">
        <f t="shared" ref="H31" si="27">ROUND(H30*(1+$J68),2)</f>
        <v>0</v>
      </c>
      <c r="I31" s="203">
        <f t="shared" si="6"/>
        <v>128.63999999999999</v>
      </c>
      <c r="J31" s="203">
        <f t="shared" si="2"/>
        <v>1017.01</v>
      </c>
      <c r="K31"/>
      <c r="L31" s="192"/>
      <c r="N31" s="70"/>
      <c r="O31" s="70"/>
      <c r="P31" s="70"/>
      <c r="Q31" s="255"/>
      <c r="R31" s="201"/>
      <c r="S31" s="201"/>
    </row>
    <row r="32" spans="2:19">
      <c r="B32" s="212">
        <f t="shared" si="1"/>
        <v>2038</v>
      </c>
      <c r="C32" s="213"/>
      <c r="D32" s="201">
        <f t="shared" si="24"/>
        <v>0</v>
      </c>
      <c r="E32" s="201">
        <f t="shared" si="24"/>
        <v>0</v>
      </c>
      <c r="F32" s="203">
        <f t="shared" si="0"/>
        <v>0</v>
      </c>
      <c r="G32" s="201">
        <f t="shared" si="25"/>
        <v>131.97999999999999</v>
      </c>
      <c r="H32" s="214">
        <f t="shared" ref="H32" si="28">ROUND(H31*(1+$J69),2)</f>
        <v>0</v>
      </c>
      <c r="I32" s="203">
        <f t="shared" si="6"/>
        <v>131.97999999999999</v>
      </c>
      <c r="J32" s="203">
        <f t="shared" si="2"/>
        <v>1043.42</v>
      </c>
      <c r="K32"/>
      <c r="L32" s="192"/>
      <c r="N32" s="70"/>
      <c r="O32" s="70"/>
      <c r="Q32" s="242"/>
      <c r="R32" s="201"/>
      <c r="S32" s="201"/>
    </row>
    <row r="33" spans="2:19">
      <c r="B33" s="212">
        <f t="shared" si="1"/>
        <v>2039</v>
      </c>
      <c r="C33" s="213"/>
      <c r="D33" s="201">
        <f t="shared" si="24"/>
        <v>0</v>
      </c>
      <c r="E33" s="201">
        <f t="shared" si="24"/>
        <v>0</v>
      </c>
      <c r="F33" s="203">
        <f t="shared" si="0"/>
        <v>0</v>
      </c>
      <c r="G33" s="201">
        <f t="shared" si="25"/>
        <v>135.41</v>
      </c>
      <c r="H33" s="214">
        <f t="shared" ref="H33" si="29">ROUND(H32*(1+$J70),2)</f>
        <v>0</v>
      </c>
      <c r="I33" s="203">
        <f t="shared" si="6"/>
        <v>135.41</v>
      </c>
      <c r="J33" s="203">
        <f t="shared" si="2"/>
        <v>1070.54</v>
      </c>
      <c r="K33"/>
      <c r="L33" s="192"/>
      <c r="N33" s="70"/>
      <c r="O33" s="70"/>
      <c r="Q33" s="242"/>
      <c r="R33" s="201"/>
      <c r="S33" s="201"/>
    </row>
    <row r="34" spans="2:19">
      <c r="B34" s="212">
        <f t="shared" si="1"/>
        <v>2040</v>
      </c>
      <c r="C34" s="213"/>
      <c r="D34" s="201">
        <f t="shared" si="24"/>
        <v>0</v>
      </c>
      <c r="E34" s="201">
        <f t="shared" si="24"/>
        <v>0</v>
      </c>
      <c r="F34" s="203">
        <f t="shared" si="0"/>
        <v>0</v>
      </c>
      <c r="G34" s="201">
        <f t="shared" si="25"/>
        <v>138.93</v>
      </c>
      <c r="H34" s="214">
        <f t="shared" ref="H34" si="30">ROUND(H33*(1+$J71),2)</f>
        <v>0</v>
      </c>
      <c r="I34" s="203">
        <f t="shared" si="6"/>
        <v>138.93</v>
      </c>
      <c r="J34" s="203">
        <f t="shared" si="2"/>
        <v>1098.3699999999999</v>
      </c>
      <c r="K34"/>
      <c r="L34" s="192"/>
      <c r="N34" s="70"/>
      <c r="O34" s="70"/>
      <c r="Q34" s="242"/>
      <c r="R34" s="201"/>
      <c r="S34" s="201"/>
    </row>
    <row r="35" spans="2:19">
      <c r="B35" s="212">
        <f t="shared" si="1"/>
        <v>2041</v>
      </c>
      <c r="C35" s="213"/>
      <c r="D35" s="201">
        <f t="shared" si="24"/>
        <v>0</v>
      </c>
      <c r="E35" s="201">
        <f t="shared" si="24"/>
        <v>0</v>
      </c>
      <c r="F35" s="203">
        <f t="shared" si="0"/>
        <v>0</v>
      </c>
      <c r="G35" s="201">
        <f t="shared" si="25"/>
        <v>142.54</v>
      </c>
      <c r="H35" s="214">
        <f t="shared" ref="H35" si="31">ROUND(H34*(1+$J72),2)</f>
        <v>0</v>
      </c>
      <c r="I35" s="203">
        <f t="shared" si="6"/>
        <v>142.54</v>
      </c>
      <c r="J35" s="203">
        <f t="shared" si="2"/>
        <v>1126.9100000000001</v>
      </c>
      <c r="K35"/>
      <c r="L35" s="192"/>
      <c r="N35" s="70"/>
      <c r="O35" s="70"/>
      <c r="Q35" s="242"/>
      <c r="R35" s="201"/>
      <c r="S35" s="201"/>
    </row>
    <row r="36" spans="2:19">
      <c r="B36" s="212">
        <f t="shared" si="1"/>
        <v>2042</v>
      </c>
      <c r="C36" s="213"/>
      <c r="D36" s="201">
        <f t="shared" si="24"/>
        <v>0</v>
      </c>
      <c r="E36" s="201">
        <f t="shared" si="24"/>
        <v>0</v>
      </c>
      <c r="F36" s="203">
        <f t="shared" si="0"/>
        <v>0</v>
      </c>
      <c r="G36" s="201">
        <f t="shared" si="25"/>
        <v>146.25</v>
      </c>
      <c r="H36" s="214">
        <f t="shared" ref="H36" si="32">ROUND(H35*(1+$J73),2)</f>
        <v>0</v>
      </c>
      <c r="I36" s="203">
        <f t="shared" si="6"/>
        <v>146.25</v>
      </c>
      <c r="J36" s="203">
        <f t="shared" si="2"/>
        <v>1156.24</v>
      </c>
      <c r="K36"/>
      <c r="L36" s="192"/>
      <c r="N36" s="70"/>
      <c r="O36" s="70"/>
      <c r="Q36" s="242"/>
      <c r="R36" s="201"/>
      <c r="S36" s="201"/>
    </row>
    <row r="37" spans="2:19">
      <c r="B37" s="212"/>
      <c r="C37" s="205"/>
      <c r="D37" s="201"/>
      <c r="E37" s="201"/>
      <c r="F37" s="202"/>
      <c r="G37" s="201"/>
      <c r="H37" s="201"/>
      <c r="I37" s="203"/>
      <c r="J37" s="215"/>
    </row>
    <row r="38" spans="2:19">
      <c r="B38" s="199"/>
      <c r="C38" s="205"/>
      <c r="D38" s="201"/>
      <c r="E38" s="201"/>
      <c r="F38" s="202"/>
      <c r="G38" s="201"/>
      <c r="H38" s="201"/>
      <c r="I38" s="203"/>
      <c r="J38" s="215"/>
    </row>
    <row r="39" spans="2:19">
      <c r="B39" s="199"/>
      <c r="C39" s="205"/>
      <c r="D39" s="201"/>
      <c r="E39" s="201"/>
      <c r="F39" s="202"/>
      <c r="G39" s="201"/>
      <c r="H39" s="201"/>
      <c r="I39" s="203"/>
      <c r="J39" s="215"/>
    </row>
    <row r="40" spans="2:19">
      <c r="B40" s="199"/>
      <c r="C40" s="205"/>
      <c r="D40" s="201"/>
      <c r="E40" s="201"/>
      <c r="F40" s="202"/>
      <c r="G40" s="201"/>
      <c r="H40" s="201"/>
      <c r="I40" s="203"/>
      <c r="J40" s="215"/>
    </row>
    <row r="42" spans="2:19" ht="14.25">
      <c r="B42" s="216" t="s">
        <v>31</v>
      </c>
      <c r="C42" s="217"/>
      <c r="D42" s="217"/>
      <c r="E42" s="217"/>
      <c r="F42" s="217"/>
      <c r="G42" s="217"/>
      <c r="H42" s="217"/>
    </row>
    <row r="44" spans="2:19">
      <c r="B44" s="190" t="s">
        <v>111</v>
      </c>
      <c r="C44" s="218" t="s">
        <v>112</v>
      </c>
      <c r="D44" s="219" t="str">
        <f>'Table 3 200 MW (Wyo) 2033'!E68</f>
        <v xml:space="preserve">Plant Costs  - 2017 IRP - Table 6.1 &amp; 6.2 </v>
      </c>
    </row>
    <row r="45" spans="2:19">
      <c r="C45" s="218" t="str">
        <f>C7</f>
        <v>(a)</v>
      </c>
      <c r="D45" s="190" t="s">
        <v>113</v>
      </c>
    </row>
    <row r="46" spans="2:19">
      <c r="C46" s="218" t="str">
        <f>D7</f>
        <v>(b)</v>
      </c>
      <c r="D46" s="203" t="str">
        <f>"= "&amp;C7&amp;" x "&amp;C62</f>
        <v>= (a) x 0.0631141369791985</v>
      </c>
    </row>
    <row r="47" spans="2:19">
      <c r="C47" s="218" t="str">
        <f>F7</f>
        <v>(d)</v>
      </c>
      <c r="D47" s="203" t="str">
        <f>"= ("&amp;$D$7&amp;" + "&amp;$E$7&amp;") /  (8.76 x "&amp;TEXT(C63,"0.0%")&amp;")"</f>
        <v>= ((b) + (c)) /  (8.76 x 90.3%)</v>
      </c>
    </row>
    <row r="48" spans="2:19">
      <c r="C48" s="218" t="str">
        <f>I7</f>
        <v>(g)</v>
      </c>
      <c r="D48" s="203" t="str">
        <f>"= "&amp;$F$7&amp;" + "&amp;$H$7</f>
        <v>= (d) + (f)</v>
      </c>
    </row>
    <row r="49" spans="2:24">
      <c r="C49" s="218" t="str">
        <f>J7</f>
        <v>(h)</v>
      </c>
      <c r="D49" s="105" t="str">
        <f>D44</f>
        <v xml:space="preserve">Plant Costs  - 2017 IRP - Table 6.1 &amp; 6.2 </v>
      </c>
    </row>
    <row r="50" spans="2:24">
      <c r="C50" s="218"/>
      <c r="D50" s="203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20"/>
      <c r="E52" s="220"/>
      <c r="F52" s="220"/>
      <c r="G52" s="220"/>
      <c r="H52" s="220"/>
      <c r="I52" s="221"/>
      <c r="J52" s="222"/>
    </row>
    <row r="53" spans="2:24" ht="13.5" thickBot="1">
      <c r="C53" s="223" t="s">
        <v>120</v>
      </c>
      <c r="D53" s="224" t="s">
        <v>115</v>
      </c>
      <c r="E53" s="224"/>
      <c r="F53" s="224"/>
      <c r="G53" s="224"/>
      <c r="H53" s="225"/>
      <c r="I53" s="221"/>
      <c r="J53" s="222"/>
    </row>
    <row r="55" spans="2:24">
      <c r="B55" s="105" t="s">
        <v>102</v>
      </c>
      <c r="C55" s="226">
        <f>'[17]Table 6.2 P1'!$C$72</f>
        <v>0</v>
      </c>
      <c r="D55" s="190" t="s">
        <v>113</v>
      </c>
      <c r="H55" s="190" t="s">
        <v>9</v>
      </c>
    </row>
    <row r="56" spans="2:24">
      <c r="B56" s="105" t="s">
        <v>102</v>
      </c>
      <c r="C56" s="227">
        <f>'[17]Table 6.2 P1'!$F$72*(1+'[17]Table 6.2 P1'!$G$72)</f>
        <v>0</v>
      </c>
      <c r="D56" s="190" t="s">
        <v>116</v>
      </c>
      <c r="H56" s="190" t="s">
        <v>9</v>
      </c>
    </row>
    <row r="57" spans="2:24">
      <c r="B57" s="105" t="s">
        <v>102</v>
      </c>
      <c r="C57" s="232">
        <f>'[17]Table 6.2 P2'!$K$72</f>
        <v>0</v>
      </c>
      <c r="D57" s="190" t="s">
        <v>121</v>
      </c>
      <c r="H57" s="190" t="s">
        <v>118</v>
      </c>
    </row>
    <row r="58" spans="2:24">
      <c r="B58" s="105" t="s">
        <v>102</v>
      </c>
      <c r="C58" s="227">
        <f>'[17]Table 6.2 P2'!$H$72*(1+'[17]Table 6.2 P2'!$I$72)</f>
        <v>77.34</v>
      </c>
      <c r="D58" s="190" t="s">
        <v>117</v>
      </c>
      <c r="H58" s="190" t="s">
        <v>118</v>
      </c>
      <c r="J58" s="192"/>
      <c r="K58" s="228"/>
      <c r="L58" s="69"/>
      <c r="M58" s="229"/>
      <c r="N58" s="229"/>
      <c r="O58" s="69"/>
      <c r="P58" s="229"/>
      <c r="Q58" s="69"/>
      <c r="R58" s="192"/>
      <c r="S58" s="192"/>
      <c r="T58" s="192"/>
      <c r="U58" s="192"/>
      <c r="V58" s="192"/>
      <c r="W58" s="192"/>
      <c r="X58" s="192"/>
    </row>
    <row r="59" spans="2:24">
      <c r="B59" s="105" t="s">
        <v>102</v>
      </c>
      <c r="C59" s="240">
        <f>'[17]Table 6.2 P2'!$N$72</f>
        <v>0</v>
      </c>
      <c r="D59" s="190" t="s">
        <v>119</v>
      </c>
      <c r="H59" s="190" t="s">
        <v>118</v>
      </c>
      <c r="J59" s="230"/>
      <c r="K59" s="230"/>
      <c r="L59" s="231"/>
      <c r="M59" s="232"/>
      <c r="N59" s="232"/>
      <c r="O59" s="229"/>
      <c r="P59" s="233"/>
      <c r="Q59" s="192"/>
      <c r="R59" s="192"/>
      <c r="S59" s="192"/>
      <c r="T59" s="192"/>
      <c r="U59" s="192"/>
      <c r="V59" s="192"/>
      <c r="W59" s="192"/>
      <c r="X59" s="192"/>
    </row>
    <row r="60" spans="2:24">
      <c r="J60" s="230"/>
      <c r="K60" s="230"/>
      <c r="L60" s="230"/>
      <c r="M60" s="192"/>
      <c r="N60" s="192"/>
      <c r="O60" s="229"/>
      <c r="P60" s="233"/>
      <c r="Q60" s="192"/>
      <c r="R60" s="192"/>
      <c r="S60" s="192"/>
      <c r="T60" s="192"/>
      <c r="U60" s="192"/>
      <c r="V60" s="192"/>
      <c r="W60" s="192"/>
      <c r="X60" s="192"/>
    </row>
    <row r="61" spans="2:24">
      <c r="C61" s="234"/>
      <c r="J61" s="230"/>
      <c r="K61" s="230"/>
      <c r="L61" s="230"/>
      <c r="M61" s="192"/>
      <c r="N61" s="192"/>
      <c r="O61" s="230"/>
      <c r="P61" s="233"/>
      <c r="S61" s="192"/>
      <c r="T61" s="192"/>
      <c r="U61" s="192"/>
      <c r="V61" s="192"/>
      <c r="W61" s="192"/>
      <c r="X61" s="192"/>
    </row>
    <row r="62" spans="2:24">
      <c r="C62" s="235">
        <f>'[17]Table 6.2 P1'!$D$72</f>
        <v>6.3114136979198515E-2</v>
      </c>
      <c r="D62" s="190" t="s">
        <v>54</v>
      </c>
      <c r="J62" s="236"/>
      <c r="K62" s="237"/>
      <c r="L62" s="237"/>
      <c r="O62" s="238"/>
    </row>
    <row r="63" spans="2:24">
      <c r="C63" s="241">
        <f>'[17]Table 6.2 P2'!$C$72</f>
        <v>0.90249999999999997</v>
      </c>
      <c r="D63" s="190" t="s">
        <v>55</v>
      </c>
    </row>
    <row r="64" spans="2:24" ht="13.5" thickBot="1">
      <c r="D64" s="233"/>
    </row>
    <row r="65" spans="3:10" ht="13.5" thickBot="1">
      <c r="C65" s="54" t="str">
        <f>"Company Official Inflation Forecast Dated "&amp;TEXT('Table 4'!$G$5,"mmmm dd, yyyy")</f>
        <v>Company Official Inflation Forecast Dated June 30, 2017</v>
      </c>
      <c r="D65" s="220"/>
      <c r="E65" s="220"/>
      <c r="F65" s="220"/>
      <c r="G65" s="220"/>
      <c r="H65" s="220"/>
      <c r="I65" s="220"/>
      <c r="J65" s="222"/>
    </row>
    <row r="66" spans="3:10">
      <c r="C66" s="130">
        <v>2017</v>
      </c>
      <c r="D66" s="57">
        <f>VLOOKUP(C66,'[15]Inflation Forecast'!$B$6:$C$61,2,FALSE)</f>
        <v>2.4E-2</v>
      </c>
      <c r="E66" s="105"/>
      <c r="F66" s="130">
        <f>C74+1</f>
        <v>2026</v>
      </c>
      <c r="G66" s="57">
        <f>VLOOKUP(F66,'[15]Inflation Forecast'!$B$6:$C$61,2,FALSE)</f>
        <v>2.4E-2</v>
      </c>
      <c r="H66" s="105"/>
      <c r="I66" s="130">
        <f>F74+1</f>
        <v>2035</v>
      </c>
      <c r="J66" s="57">
        <f>VLOOKUP(I66,'[15]Inflation Forecast'!$B$6:$C$61,2,FALSE)</f>
        <v>2.5000000000000001E-2</v>
      </c>
    </row>
    <row r="67" spans="3:10">
      <c r="C67" s="130">
        <f t="shared" ref="C67:C74" si="33">C66+1</f>
        <v>2018</v>
      </c>
      <c r="D67" s="57">
        <f>VLOOKUP(C67,'[15]Inflation Forecast'!$B$6:$C$61,2,FALSE)</f>
        <v>0.02</v>
      </c>
      <c r="E67" s="105"/>
      <c r="F67" s="130">
        <f t="shared" ref="F67:F74" si="34">F66+1</f>
        <v>2027</v>
      </c>
      <c r="G67" s="57">
        <f>VLOOKUP(F67,'[15]Inflation Forecast'!$B$6:$C$61,2,FALSE)</f>
        <v>2.5000000000000001E-2</v>
      </c>
      <c r="H67" s="105"/>
      <c r="I67" s="130">
        <f t="shared" ref="I67:I74" si="35">I66+1</f>
        <v>2036</v>
      </c>
      <c r="J67" s="57">
        <f>VLOOKUP(I67,'[15]Inflation Forecast'!$B$6:$C$61,2,FALSE)</f>
        <v>2.5999999999999999E-2</v>
      </c>
    </row>
    <row r="68" spans="3:10">
      <c r="C68" s="130">
        <f t="shared" si="33"/>
        <v>2019</v>
      </c>
      <c r="D68" s="57">
        <f>VLOOKUP(C68,'[15]Inflation Forecast'!$B$6:$C$61,2,FALSE)</f>
        <v>2.1999999999999999E-2</v>
      </c>
      <c r="E68" s="105"/>
      <c r="F68" s="130">
        <f t="shared" si="34"/>
        <v>2028</v>
      </c>
      <c r="G68" s="57">
        <f>VLOOKUP(F68,'[15]Inflation Forecast'!$B$6:$C$61,2,FALSE)</f>
        <v>2.5000000000000001E-2</v>
      </c>
      <c r="H68" s="105"/>
      <c r="I68" s="130">
        <f t="shared" si="35"/>
        <v>2037</v>
      </c>
      <c r="J68" s="57">
        <f>VLOOKUP(I68,'[15]Inflation Forecast'!$B$6:$C$61,2,FALSE)</f>
        <v>2.5000000000000001E-2</v>
      </c>
    </row>
    <row r="69" spans="3:10">
      <c r="C69" s="130">
        <f t="shared" si="33"/>
        <v>2020</v>
      </c>
      <c r="D69" s="57">
        <f>VLOOKUP(C69,'[15]Inflation Forecast'!$B$6:$C$61,2,FALSE)</f>
        <v>2.4E-2</v>
      </c>
      <c r="E69" s="105"/>
      <c r="F69" s="130">
        <f t="shared" si="34"/>
        <v>2029</v>
      </c>
      <c r="G69" s="57">
        <f>VLOOKUP(F69,'[15]Inflation Forecast'!$B$6:$C$61,2,FALSE)</f>
        <v>2.5000000000000001E-2</v>
      </c>
      <c r="H69" s="105"/>
      <c r="I69" s="130">
        <f t="shared" si="35"/>
        <v>2038</v>
      </c>
      <c r="J69" s="57">
        <f>VLOOKUP(I69,'[15]Inflation Forecast'!$B$6:$C$61,2,FALSE)</f>
        <v>2.5999999999999999E-2</v>
      </c>
    </row>
    <row r="70" spans="3:10">
      <c r="C70" s="130">
        <f t="shared" si="33"/>
        <v>2021</v>
      </c>
      <c r="D70" s="57">
        <f>VLOOKUP(C70,'[15]Inflation Forecast'!$B$6:$C$61,2,FALSE)</f>
        <v>2.5000000000000001E-2</v>
      </c>
      <c r="E70" s="105"/>
      <c r="F70" s="130">
        <f t="shared" si="34"/>
        <v>2030</v>
      </c>
      <c r="G70" s="57">
        <f>VLOOKUP(F70,'[15]Inflation Forecast'!$B$6:$C$61,2,FALSE)</f>
        <v>2.5000000000000001E-2</v>
      </c>
      <c r="H70" s="105"/>
      <c r="I70" s="130">
        <f t="shared" si="35"/>
        <v>2039</v>
      </c>
      <c r="J70" s="57">
        <f>VLOOKUP(I70,'[15]Inflation Forecast'!$B$6:$C$61,2,FALSE)</f>
        <v>2.5999999999999999E-2</v>
      </c>
    </row>
    <row r="71" spans="3:10">
      <c r="C71" s="130">
        <f t="shared" si="33"/>
        <v>2022</v>
      </c>
      <c r="D71" s="57">
        <f>VLOOKUP(C71,'[15]Inflation Forecast'!$B$6:$C$61,2,FALSE)</f>
        <v>2.5000000000000001E-2</v>
      </c>
      <c r="E71" s="105"/>
      <c r="F71" s="130">
        <f t="shared" si="34"/>
        <v>2031</v>
      </c>
      <c r="G71" s="57">
        <f>VLOOKUP(F71,'[15]Inflation Forecast'!$B$6:$C$61,2,FALSE)</f>
        <v>2.5000000000000001E-2</v>
      </c>
      <c r="H71" s="105"/>
      <c r="I71" s="130">
        <f t="shared" si="35"/>
        <v>2040</v>
      </c>
      <c r="J71" s="57">
        <f>VLOOKUP(I71,'[15]Inflation Forecast'!$B$6:$C$61,2,FALSE)</f>
        <v>2.5999999999999999E-2</v>
      </c>
    </row>
    <row r="72" spans="3:10" s="192" customFormat="1">
      <c r="C72" s="130">
        <f t="shared" si="33"/>
        <v>2023</v>
      </c>
      <c r="D72" s="57">
        <f>VLOOKUP(C72,'[15]Inflation Forecast'!$B$6:$C$61,2,FALSE)</f>
        <v>2.5000000000000001E-2</v>
      </c>
      <c r="E72" s="107"/>
      <c r="F72" s="130">
        <f t="shared" si="34"/>
        <v>2032</v>
      </c>
      <c r="G72" s="57">
        <f>VLOOKUP(F72,'[15]Inflation Forecast'!$B$6:$C$61,2,FALSE)</f>
        <v>2.5000000000000001E-2</v>
      </c>
      <c r="H72" s="107"/>
      <c r="I72" s="130">
        <f t="shared" si="35"/>
        <v>2041</v>
      </c>
      <c r="J72" s="57">
        <f>VLOOKUP(I72,'[15]Inflation Forecast'!$B$6:$C$61,2,FALSE)</f>
        <v>2.5999999999999999E-2</v>
      </c>
    </row>
    <row r="73" spans="3:10" s="192" customFormat="1">
      <c r="C73" s="130">
        <f t="shared" si="33"/>
        <v>2024</v>
      </c>
      <c r="D73" s="57">
        <f>VLOOKUP(C73,'[15]Inflation Forecast'!$B$6:$C$61,2,FALSE)</f>
        <v>2.5000000000000001E-2</v>
      </c>
      <c r="E73" s="107"/>
      <c r="F73" s="130">
        <f t="shared" si="34"/>
        <v>2033</v>
      </c>
      <c r="G73" s="57">
        <f>VLOOKUP(F73,'[15]Inflation Forecast'!$B$6:$C$61,2,FALSE)</f>
        <v>2.5000000000000001E-2</v>
      </c>
      <c r="H73" s="107"/>
      <c r="I73" s="130">
        <f t="shared" si="35"/>
        <v>2042</v>
      </c>
      <c r="J73" s="57">
        <f>VLOOKUP(I73,'[15]Inflation Forecast'!$B$6:$C$61,2,FALSE)</f>
        <v>2.5999999999999999E-2</v>
      </c>
    </row>
    <row r="74" spans="3:10" s="192" customFormat="1">
      <c r="C74" s="130">
        <f t="shared" si="33"/>
        <v>2025</v>
      </c>
      <c r="D74" s="57">
        <f>VLOOKUP(C74,'[15]Inflation Forecast'!$B$6:$C$61,2,FALSE)</f>
        <v>2.5000000000000001E-2</v>
      </c>
      <c r="E74" s="107"/>
      <c r="F74" s="130">
        <f t="shared" si="34"/>
        <v>2034</v>
      </c>
      <c r="G74" s="57">
        <f>VLOOKUP(F74,'[15]Inflation Forecast'!$B$6:$C$61,2,FALSE)</f>
        <v>2.5000000000000001E-2</v>
      </c>
      <c r="H74" s="107"/>
      <c r="I74" s="130">
        <f t="shared" si="35"/>
        <v>2043</v>
      </c>
      <c r="J74" s="57">
        <f>VLOOKUP(I74,'[15]Inflation Forecast'!$B$6:$C$61,2,FALSE)</f>
        <v>2.5999999999999999E-2</v>
      </c>
    </row>
    <row r="75" spans="3:10" s="192" customFormat="1"/>
    <row r="76" spans="3:10" s="192" customFormat="1"/>
    <row r="93" spans="3:4">
      <c r="C93" s="229"/>
      <c r="D93" s="233"/>
    </row>
    <row r="94" spans="3:4">
      <c r="C94" s="229"/>
      <c r="D94" s="233"/>
    </row>
    <row r="95" spans="3:4">
      <c r="C95" s="229"/>
      <c r="D95" s="233"/>
    </row>
    <row r="96" spans="3:4">
      <c r="C96" s="229"/>
      <c r="D96" s="233"/>
    </row>
    <row r="97" spans="3:4">
      <c r="C97" s="229"/>
      <c r="D97" s="233"/>
    </row>
    <row r="98" spans="3:4">
      <c r="C98" s="229"/>
      <c r="D98" s="233"/>
    </row>
    <row r="99" spans="3:4">
      <c r="C99" s="229"/>
      <c r="D99" s="233"/>
    </row>
    <row r="100" spans="3:4">
      <c r="C100" s="229"/>
      <c r="D100" s="233"/>
    </row>
    <row r="101" spans="3:4">
      <c r="C101" s="229"/>
      <c r="D101" s="233"/>
    </row>
    <row r="102" spans="3:4">
      <c r="C102" s="229"/>
      <c r="D102" s="233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A19" sqref="A19"/>
    </sheetView>
  </sheetViews>
  <sheetFormatPr defaultColWidth="9.33203125" defaultRowHeight="12.75"/>
  <cols>
    <col min="1" max="1" width="2.83203125" style="105" customWidth="1"/>
    <col min="2" max="2" width="10.83203125" style="105" customWidth="1"/>
    <col min="3" max="3" width="14.1640625" style="105" customWidth="1"/>
    <col min="4" max="4" width="12.33203125" style="105" customWidth="1"/>
    <col min="5" max="5" width="9.1640625" style="105" customWidth="1"/>
    <col min="6" max="6" width="10.5" style="105" customWidth="1"/>
    <col min="7" max="7" width="10.5" style="105" bestFit="1" customWidth="1"/>
    <col min="8" max="8" width="11.6640625" style="105" bestFit="1" customWidth="1"/>
    <col min="9" max="9" width="11.1640625" style="105" customWidth="1"/>
    <col min="10" max="10" width="12" style="105" bestFit="1" customWidth="1"/>
    <col min="11" max="11" width="12" style="105" customWidth="1"/>
    <col min="12" max="13" width="9.33203125" style="105"/>
    <col min="14" max="15" width="9.33203125" style="105" customWidth="1"/>
    <col min="16" max="16384" width="9.33203125" style="105"/>
  </cols>
  <sheetData>
    <row r="1" spans="2:14" ht="15.75" hidden="1">
      <c r="B1" s="1" t="s">
        <v>52</v>
      </c>
      <c r="C1" s="104"/>
      <c r="D1" s="104"/>
      <c r="E1" s="104"/>
      <c r="F1" s="104"/>
      <c r="G1" s="104"/>
      <c r="H1" s="104"/>
      <c r="I1" s="104"/>
      <c r="J1" s="104"/>
      <c r="K1" s="104"/>
    </row>
    <row r="2" spans="2:14" ht="15.75">
      <c r="B2" s="1"/>
      <c r="C2" s="104"/>
      <c r="D2" s="104"/>
      <c r="E2" s="104"/>
      <c r="F2" s="104"/>
      <c r="G2" s="104"/>
      <c r="H2" s="104"/>
      <c r="I2" s="104"/>
      <c r="J2" s="104"/>
      <c r="K2" s="104"/>
    </row>
    <row r="3" spans="2:14" ht="15.75">
      <c r="B3" s="1" t="s">
        <v>85</v>
      </c>
      <c r="C3" s="104"/>
      <c r="D3" s="104"/>
      <c r="E3" s="104"/>
      <c r="F3" s="104"/>
      <c r="G3" s="104"/>
      <c r="H3" s="104"/>
      <c r="I3" s="104"/>
      <c r="J3" s="104"/>
      <c r="K3" s="104"/>
    </row>
    <row r="4" spans="2:14" ht="15.75">
      <c r="B4" s="1" t="s">
        <v>183</v>
      </c>
      <c r="C4" s="104"/>
      <c r="D4" s="104"/>
      <c r="E4" s="104"/>
      <c r="F4" s="104"/>
      <c r="G4" s="104"/>
      <c r="H4" s="104"/>
      <c r="I4" s="104"/>
      <c r="J4" s="104"/>
      <c r="K4" s="104"/>
    </row>
    <row r="5" spans="2:14" ht="15.75">
      <c r="B5" s="1" t="str">
        <f>C54</f>
        <v>UT N - 200 MW - SCCT Frame "F" x1 - East Side Resource (5,050')</v>
      </c>
      <c r="C5" s="104"/>
      <c r="D5" s="104"/>
      <c r="E5" s="104"/>
      <c r="F5" s="104"/>
      <c r="G5" s="104"/>
      <c r="H5" s="104"/>
      <c r="I5" s="104"/>
      <c r="J5" s="104"/>
      <c r="K5" s="104"/>
    </row>
    <row r="6" spans="2:14" ht="15.75">
      <c r="B6" s="1"/>
      <c r="C6" s="104"/>
      <c r="D6" s="104"/>
      <c r="E6" s="104"/>
      <c r="F6" s="104"/>
      <c r="G6" s="104"/>
      <c r="H6" s="104"/>
      <c r="I6" s="104"/>
      <c r="K6" s="17"/>
    </row>
    <row r="7" spans="2:14">
      <c r="B7" s="106"/>
      <c r="C7" s="106"/>
      <c r="D7" s="106"/>
      <c r="E7" s="106"/>
      <c r="F7" s="106"/>
      <c r="G7" s="106"/>
      <c r="H7" s="106"/>
      <c r="I7" s="104"/>
      <c r="J7" s="107"/>
      <c r="K7" s="107"/>
      <c r="L7" s="107"/>
      <c r="M7" s="107"/>
      <c r="N7" s="107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7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7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07"/>
      <c r="E12" s="107"/>
      <c r="F12" s="107"/>
      <c r="G12" s="107"/>
      <c r="H12" s="107"/>
      <c r="I12" s="106"/>
      <c r="J12" s="106"/>
      <c r="K12" s="106"/>
      <c r="L12" s="107"/>
    </row>
    <row r="13" spans="2:14" ht="4.5" customHeight="1">
      <c r="B13" s="108"/>
      <c r="C13" s="109"/>
      <c r="D13" s="110"/>
      <c r="E13" s="111"/>
      <c r="F13" s="111"/>
      <c r="G13" s="112"/>
      <c r="H13" s="112"/>
      <c r="I13" s="112"/>
      <c r="J13" s="112"/>
      <c r="K13" s="112"/>
    </row>
    <row r="14" spans="2:14">
      <c r="B14" s="108">
        <v>2016</v>
      </c>
      <c r="C14" s="109">
        <f>$H$60</f>
        <v>702</v>
      </c>
      <c r="D14" s="110">
        <f>ROUND(C14*$C$76,2)</f>
        <v>51.76</v>
      </c>
      <c r="E14" s="111">
        <f>$I$60</f>
        <v>30.66</v>
      </c>
      <c r="F14" s="111">
        <f>$J$65</f>
        <v>7.53</v>
      </c>
      <c r="G14" s="112">
        <f t="shared" ref="G14:G24" si="0">ROUND(F14*(8.76*$G$65)+E14,2)</f>
        <v>52.43</v>
      </c>
      <c r="H14" s="112">
        <f t="shared" ref="H14:H24" si="1">ROUND(D14+G14,2)</f>
        <v>104.19</v>
      </c>
      <c r="I14" s="112"/>
      <c r="J14" s="112"/>
      <c r="K14" s="112"/>
    </row>
    <row r="15" spans="2:14">
      <c r="B15" s="108">
        <f t="shared" ref="B15:B40" si="2">B14+1</f>
        <v>2017</v>
      </c>
      <c r="C15" s="113"/>
      <c r="D15" s="110">
        <f t="shared" ref="D15:F17" si="3">ROUND(D14*(1+$D83),2)</f>
        <v>53</v>
      </c>
      <c r="E15" s="110">
        <f t="shared" si="3"/>
        <v>31.4</v>
      </c>
      <c r="F15" s="110">
        <f t="shared" si="3"/>
        <v>7.71</v>
      </c>
      <c r="G15" s="114">
        <f t="shared" si="0"/>
        <v>53.69</v>
      </c>
      <c r="H15" s="114">
        <f t="shared" si="1"/>
        <v>106.69</v>
      </c>
      <c r="I15" s="112"/>
      <c r="J15" s="112"/>
      <c r="K15" s="112"/>
      <c r="M15" s="57"/>
    </row>
    <row r="16" spans="2:14">
      <c r="B16" s="108">
        <f t="shared" si="2"/>
        <v>2018</v>
      </c>
      <c r="C16" s="113"/>
      <c r="D16" s="110">
        <f t="shared" si="3"/>
        <v>54.06</v>
      </c>
      <c r="E16" s="110">
        <f t="shared" si="3"/>
        <v>32.03</v>
      </c>
      <c r="F16" s="110">
        <f t="shared" si="3"/>
        <v>7.86</v>
      </c>
      <c r="G16" s="112">
        <f t="shared" si="0"/>
        <v>54.75</v>
      </c>
      <c r="H16" s="112">
        <f t="shared" si="1"/>
        <v>108.81</v>
      </c>
      <c r="I16" s="112"/>
      <c r="J16" s="112"/>
      <c r="K16" s="112"/>
      <c r="M16" s="57"/>
    </row>
    <row r="17" spans="2:13">
      <c r="B17" s="108">
        <f t="shared" si="2"/>
        <v>2019</v>
      </c>
      <c r="C17" s="113"/>
      <c r="D17" s="110">
        <f t="shared" si="3"/>
        <v>55.25</v>
      </c>
      <c r="E17" s="110">
        <f t="shared" si="3"/>
        <v>32.729999999999997</v>
      </c>
      <c r="F17" s="110">
        <f t="shared" si="3"/>
        <v>8.0299999999999994</v>
      </c>
      <c r="G17" s="112">
        <f t="shared" si="0"/>
        <v>55.94</v>
      </c>
      <c r="H17" s="112">
        <f t="shared" si="1"/>
        <v>111.19</v>
      </c>
      <c r="I17" s="112"/>
      <c r="J17" s="112"/>
      <c r="K17" s="112"/>
      <c r="M17" s="57"/>
    </row>
    <row r="18" spans="2:13">
      <c r="B18" s="108">
        <f t="shared" si="2"/>
        <v>2020</v>
      </c>
      <c r="C18" s="113"/>
      <c r="D18" s="110">
        <f t="shared" ref="D18:F18" si="4">ROUND(D17*(1+$D86),2)</f>
        <v>56.58</v>
      </c>
      <c r="E18" s="110">
        <f t="shared" si="4"/>
        <v>33.520000000000003</v>
      </c>
      <c r="F18" s="110">
        <f t="shared" si="4"/>
        <v>8.2200000000000006</v>
      </c>
      <c r="G18" s="112">
        <f t="shared" ref="G18:G23" si="5">ROUND(F18*(8.76*$G$65)+E18,2)</f>
        <v>57.28</v>
      </c>
      <c r="H18" s="112">
        <f t="shared" ref="H18:H23" si="6">ROUND(D18+G18,2)</f>
        <v>113.86</v>
      </c>
      <c r="I18" s="112"/>
      <c r="J18" s="112"/>
      <c r="K18" s="112"/>
      <c r="M18" s="57"/>
    </row>
    <row r="19" spans="2:13">
      <c r="B19" s="108">
        <f t="shared" si="2"/>
        <v>2021</v>
      </c>
      <c r="C19" s="113"/>
      <c r="D19" s="110">
        <f t="shared" ref="D19:F19" si="7">ROUND(D18*(1+$D87),2)</f>
        <v>57.99</v>
      </c>
      <c r="E19" s="110">
        <f t="shared" si="7"/>
        <v>34.36</v>
      </c>
      <c r="F19" s="110">
        <f t="shared" si="7"/>
        <v>8.43</v>
      </c>
      <c r="G19" s="112">
        <f t="shared" si="5"/>
        <v>58.73</v>
      </c>
      <c r="H19" s="112">
        <f t="shared" si="6"/>
        <v>116.72</v>
      </c>
      <c r="I19" s="112"/>
      <c r="J19" s="112"/>
      <c r="K19" s="112"/>
      <c r="M19" s="57"/>
    </row>
    <row r="20" spans="2:13">
      <c r="B20" s="108">
        <f t="shared" si="2"/>
        <v>2022</v>
      </c>
      <c r="C20" s="113"/>
      <c r="D20" s="110">
        <f t="shared" ref="D20:F20" si="8">ROUND(D19*(1+$D88),2)</f>
        <v>59.44</v>
      </c>
      <c r="E20" s="110">
        <f t="shared" si="8"/>
        <v>35.22</v>
      </c>
      <c r="F20" s="110">
        <f t="shared" si="8"/>
        <v>8.64</v>
      </c>
      <c r="G20" s="112">
        <f t="shared" si="5"/>
        <v>60.2</v>
      </c>
      <c r="H20" s="112">
        <f t="shared" si="6"/>
        <v>119.64</v>
      </c>
      <c r="I20" s="112"/>
      <c r="J20" s="112"/>
      <c r="K20" s="112"/>
      <c r="M20" s="57"/>
    </row>
    <row r="21" spans="2:13">
      <c r="B21" s="108">
        <f t="shared" si="2"/>
        <v>2023</v>
      </c>
      <c r="C21" s="113"/>
      <c r="D21" s="110">
        <f t="shared" ref="D21:F21" si="9">ROUND(D20*(1+$D89),2)</f>
        <v>60.93</v>
      </c>
      <c r="E21" s="110">
        <f t="shared" si="9"/>
        <v>36.1</v>
      </c>
      <c r="F21" s="110">
        <f t="shared" si="9"/>
        <v>8.86</v>
      </c>
      <c r="G21" s="112">
        <f t="shared" si="5"/>
        <v>61.71</v>
      </c>
      <c r="H21" s="112">
        <f t="shared" si="6"/>
        <v>122.64</v>
      </c>
      <c r="I21" s="112"/>
      <c r="J21" s="112"/>
      <c r="K21" s="112"/>
      <c r="M21" s="57"/>
    </row>
    <row r="22" spans="2:13">
      <c r="B22" s="108">
        <f t="shared" si="2"/>
        <v>2024</v>
      </c>
      <c r="C22" s="113"/>
      <c r="D22" s="110">
        <f t="shared" ref="D22:F22" si="10">ROUND(D21*(1+$D90),2)</f>
        <v>62.45</v>
      </c>
      <c r="E22" s="110">
        <f t="shared" si="10"/>
        <v>37</v>
      </c>
      <c r="F22" s="110">
        <f t="shared" si="10"/>
        <v>9.08</v>
      </c>
      <c r="G22" s="112">
        <f t="shared" si="5"/>
        <v>63.25</v>
      </c>
      <c r="H22" s="112">
        <f t="shared" si="6"/>
        <v>125.7</v>
      </c>
      <c r="I22" s="112"/>
      <c r="J22" s="112"/>
      <c r="K22" s="112"/>
      <c r="M22" s="57"/>
    </row>
    <row r="23" spans="2:13">
      <c r="B23" s="108">
        <f t="shared" si="2"/>
        <v>2025</v>
      </c>
      <c r="C23" s="113"/>
      <c r="D23" s="110">
        <f t="shared" ref="D23:F23" si="11">ROUND(D22*(1+$D91),2)</f>
        <v>64.010000000000005</v>
      </c>
      <c r="E23" s="110">
        <f t="shared" si="11"/>
        <v>37.93</v>
      </c>
      <c r="F23" s="110">
        <f t="shared" si="11"/>
        <v>9.31</v>
      </c>
      <c r="G23" s="112">
        <f t="shared" si="5"/>
        <v>64.84</v>
      </c>
      <c r="H23" s="112">
        <f t="shared" si="6"/>
        <v>128.85</v>
      </c>
      <c r="I23" s="112"/>
      <c r="J23" s="112"/>
      <c r="K23" s="112"/>
      <c r="M23" s="57"/>
    </row>
    <row r="24" spans="2:13">
      <c r="B24" s="108">
        <f t="shared" si="2"/>
        <v>2026</v>
      </c>
      <c r="C24" s="113"/>
      <c r="D24" s="114">
        <f>ROUND(D23*(1+$G83),2)</f>
        <v>65.55</v>
      </c>
      <c r="E24" s="114">
        <f>ROUND(E23*(1+$G83),2)</f>
        <v>38.840000000000003</v>
      </c>
      <c r="F24" s="114">
        <f>ROUND(F23*(1+$G83),2)</f>
        <v>9.5299999999999994</v>
      </c>
      <c r="G24" s="112">
        <f t="shared" si="0"/>
        <v>66.39</v>
      </c>
      <c r="H24" s="112">
        <f t="shared" si="1"/>
        <v>131.94</v>
      </c>
      <c r="I24" s="112"/>
      <c r="J24" s="112"/>
      <c r="K24" s="112"/>
      <c r="M24" s="57"/>
    </row>
    <row r="25" spans="2:13">
      <c r="B25" s="108">
        <f t="shared" si="2"/>
        <v>2027</v>
      </c>
      <c r="C25" s="113"/>
      <c r="D25" s="114">
        <f t="shared" ref="D25:F25" si="12">ROUND(D24*(1+$G84),2)</f>
        <v>67.19</v>
      </c>
      <c r="E25" s="114">
        <f t="shared" si="12"/>
        <v>39.81</v>
      </c>
      <c r="F25" s="114">
        <f t="shared" si="12"/>
        <v>9.77</v>
      </c>
      <c r="G25" s="112">
        <f t="shared" ref="G25:G30" si="13">ROUND(F25*(8.76*$G$65)+E25,2)</f>
        <v>68.05</v>
      </c>
      <c r="H25" s="112">
        <f t="shared" ref="H25:H30" si="14">ROUND(D25+G25,2)</f>
        <v>135.24</v>
      </c>
      <c r="I25" s="112"/>
      <c r="J25" s="112"/>
      <c r="K25" s="112"/>
      <c r="M25" s="57"/>
    </row>
    <row r="26" spans="2:13">
      <c r="B26" s="108">
        <f t="shared" si="2"/>
        <v>2028</v>
      </c>
      <c r="C26" s="113"/>
      <c r="D26" s="185">
        <f t="shared" ref="D26:F26" si="15">ROUND(D25*(1+$G85),2)</f>
        <v>68.87</v>
      </c>
      <c r="E26" s="185">
        <f t="shared" si="15"/>
        <v>40.81</v>
      </c>
      <c r="F26" s="185">
        <f t="shared" si="15"/>
        <v>10.01</v>
      </c>
      <c r="G26" s="186">
        <f t="shared" si="13"/>
        <v>69.75</v>
      </c>
      <c r="H26" s="186">
        <f t="shared" si="14"/>
        <v>138.62</v>
      </c>
      <c r="I26" s="186"/>
      <c r="J26" s="186"/>
      <c r="K26" s="186"/>
      <c r="M26" s="57"/>
    </row>
    <row r="27" spans="2:13">
      <c r="B27" s="108">
        <f t="shared" si="2"/>
        <v>2029</v>
      </c>
      <c r="C27" s="113"/>
      <c r="D27" s="114">
        <f t="shared" ref="D27:F28" si="16">ROUND(D26*(1+$G86),2)</f>
        <v>70.59</v>
      </c>
      <c r="E27" s="114">
        <f t="shared" si="16"/>
        <v>41.83</v>
      </c>
      <c r="F27" s="114">
        <f t="shared" si="16"/>
        <v>10.26</v>
      </c>
      <c r="G27" s="112">
        <f t="shared" si="13"/>
        <v>71.489999999999995</v>
      </c>
      <c r="H27" s="112">
        <f t="shared" si="14"/>
        <v>142.08000000000001</v>
      </c>
      <c r="I27" s="112">
        <f>VLOOKUP(B27,'Table 4'!$B$13:$D$43,2,FALSE)</f>
        <v>4.5199999999999996</v>
      </c>
      <c r="J27" s="112">
        <f t="shared" ref="J27" si="17">ROUND($K$65*I27/1000,2)</f>
        <v>43.46</v>
      </c>
      <c r="K27" s="112">
        <f t="shared" ref="K27" si="18">ROUND(H27*1000/8760/$G$65+J27,2)</f>
        <v>92.61</v>
      </c>
      <c r="M27" s="57"/>
    </row>
    <row r="28" spans="2:13" s="146" customFormat="1">
      <c r="B28" s="149">
        <f t="shared" si="2"/>
        <v>2030</v>
      </c>
      <c r="C28" s="150"/>
      <c r="D28" s="144">
        <f t="shared" si="16"/>
        <v>72.349999999999994</v>
      </c>
      <c r="E28" s="144">
        <f t="shared" si="16"/>
        <v>42.88</v>
      </c>
      <c r="F28" s="144">
        <f t="shared" si="16"/>
        <v>10.52</v>
      </c>
      <c r="G28" s="144">
        <f t="shared" ref="G28" si="19">ROUND(F28*(8.76*$G$65)+E28,2)</f>
        <v>73.290000000000006</v>
      </c>
      <c r="H28" s="144">
        <f t="shared" ref="H28" si="20">ROUND(D28+G28,2)</f>
        <v>145.63999999999999</v>
      </c>
      <c r="I28" s="112">
        <f>VLOOKUP(B28,'Table 4'!$B$13:$D$43,3,FALSE)</f>
        <v>4.8</v>
      </c>
      <c r="J28" s="112">
        <f t="shared" ref="J28" si="21">ROUND($K$65*I28/1000,2)</f>
        <v>46.15</v>
      </c>
      <c r="K28" s="112">
        <f t="shared" ref="K28" si="22">ROUND(H28*1000/8760/$G$65+J28,2)</f>
        <v>96.53</v>
      </c>
      <c r="M28" s="67"/>
    </row>
    <row r="29" spans="2:13" s="146" customFormat="1">
      <c r="B29" s="149">
        <f t="shared" si="2"/>
        <v>2031</v>
      </c>
      <c r="C29" s="150"/>
      <c r="D29" s="144">
        <f t="shared" ref="D29" si="23">ROUND(D28*(1+$G88),2)</f>
        <v>74.16</v>
      </c>
      <c r="E29" s="144">
        <f t="shared" ref="E29" si="24">ROUND(E28*(1+$G88),2)</f>
        <v>43.95</v>
      </c>
      <c r="F29" s="144">
        <f t="shared" ref="F29" si="25">ROUND(F28*(1+$G88),2)</f>
        <v>10.78</v>
      </c>
      <c r="G29" s="144">
        <f t="shared" ref="G29" si="26">ROUND(F29*(8.76*$G$65)+E29,2)</f>
        <v>75.11</v>
      </c>
      <c r="H29" s="144">
        <f t="shared" ref="H29" si="27">ROUND(D29+G29,2)</f>
        <v>149.27000000000001</v>
      </c>
      <c r="I29" s="112">
        <f>VLOOKUP(B29,'Table 4'!$B$13:$C$43,2,FALSE)</f>
        <v>5.24</v>
      </c>
      <c r="J29" s="112">
        <f t="shared" ref="J29" si="28">ROUND($K$65*I29/1000,2)</f>
        <v>50.38</v>
      </c>
      <c r="K29" s="112">
        <f t="shared" ref="K29" si="29">ROUND(H29*1000/8760/$G$65+J29,2)</f>
        <v>102.02</v>
      </c>
      <c r="M29" s="67"/>
    </row>
    <row r="30" spans="2:13" s="146" customFormat="1">
      <c r="B30" s="149">
        <f t="shared" si="2"/>
        <v>2032</v>
      </c>
      <c r="C30" s="150"/>
      <c r="D30" s="144">
        <f t="shared" ref="D30:F30" si="30">ROUND(D29*(1+$G89),2)</f>
        <v>76.010000000000005</v>
      </c>
      <c r="E30" s="144">
        <f t="shared" si="30"/>
        <v>45.05</v>
      </c>
      <c r="F30" s="144">
        <f t="shared" si="30"/>
        <v>11.05</v>
      </c>
      <c r="G30" s="144">
        <f t="shared" si="13"/>
        <v>76.989999999999995</v>
      </c>
      <c r="H30" s="144">
        <f t="shared" si="14"/>
        <v>153</v>
      </c>
      <c r="I30" s="112">
        <f>VLOOKUP(B30,'Table 4'!$B$13:$C$43,2,FALSE)</f>
        <v>5.52</v>
      </c>
      <c r="J30" s="112">
        <f t="shared" ref="J30:J40" si="31">ROUND($K$65*I30/1000,2)</f>
        <v>53.07</v>
      </c>
      <c r="K30" s="112">
        <f t="shared" ref="K30:K40" si="32">ROUND(H30*1000/8760/$G$65+J30,2)</f>
        <v>106</v>
      </c>
      <c r="M30" s="67"/>
    </row>
    <row r="31" spans="2:13" s="146" customFormat="1">
      <c r="B31" s="149">
        <f t="shared" si="2"/>
        <v>2033</v>
      </c>
      <c r="C31" s="150"/>
      <c r="D31" s="144">
        <f t="shared" ref="D31:D32" si="33">ROUND(D30*(1+$G90),2)</f>
        <v>77.91</v>
      </c>
      <c r="E31" s="144">
        <f t="shared" ref="E31:E32" si="34">ROUND(E30*(1+$G90),2)</f>
        <v>46.18</v>
      </c>
      <c r="F31" s="144">
        <f t="shared" ref="F31:F32" si="35">ROUND(F30*(1+$G90),2)</f>
        <v>11.33</v>
      </c>
      <c r="G31" s="144">
        <f t="shared" ref="G31:G33" si="36">ROUND(F31*(8.76*$G$65)+E31,2)</f>
        <v>78.930000000000007</v>
      </c>
      <c r="H31" s="144">
        <f t="shared" ref="H31:H33" si="37">ROUND(D31+G31,2)</f>
        <v>156.84</v>
      </c>
      <c r="I31" s="112">
        <f>VLOOKUP(B31,'Table 4'!$B$13:$C$43,2,FALSE)</f>
        <v>5.82</v>
      </c>
      <c r="J31" s="112">
        <f t="shared" si="31"/>
        <v>55.95</v>
      </c>
      <c r="K31" s="112">
        <f t="shared" si="32"/>
        <v>110.2</v>
      </c>
      <c r="M31" s="67"/>
    </row>
    <row r="32" spans="2:13" s="146" customFormat="1">
      <c r="B32" s="149">
        <f t="shared" si="2"/>
        <v>2034</v>
      </c>
      <c r="C32" s="150"/>
      <c r="D32" s="144">
        <f t="shared" si="33"/>
        <v>79.86</v>
      </c>
      <c r="E32" s="144">
        <f t="shared" si="34"/>
        <v>47.33</v>
      </c>
      <c r="F32" s="144">
        <f t="shared" si="35"/>
        <v>11.61</v>
      </c>
      <c r="G32" s="144">
        <f t="shared" si="36"/>
        <v>80.89</v>
      </c>
      <c r="H32" s="144">
        <f t="shared" si="37"/>
        <v>160.75</v>
      </c>
      <c r="I32" s="112">
        <f>VLOOKUP(B32,'Table 4'!$B$13:$C$43,2,FALSE)</f>
        <v>6.13</v>
      </c>
      <c r="J32" s="112">
        <f t="shared" si="31"/>
        <v>58.93</v>
      </c>
      <c r="K32" s="112">
        <f t="shared" si="32"/>
        <v>114.54</v>
      </c>
      <c r="M32" s="67"/>
    </row>
    <row r="33" spans="2:15">
      <c r="B33" s="108">
        <f t="shared" si="2"/>
        <v>2035</v>
      </c>
      <c r="C33" s="113"/>
      <c r="D33" s="112">
        <f>ROUND(D32*(1+$J83),2)</f>
        <v>81.86</v>
      </c>
      <c r="E33" s="110">
        <f>ROUND(E32*(1+$J83),2)</f>
        <v>48.51</v>
      </c>
      <c r="F33" s="110">
        <f>ROUND(F32*(1+$J83),2)</f>
        <v>11.9</v>
      </c>
      <c r="G33" s="112">
        <f t="shared" si="36"/>
        <v>82.91</v>
      </c>
      <c r="H33" s="112">
        <f t="shared" si="37"/>
        <v>164.77</v>
      </c>
      <c r="I33" s="112">
        <f>VLOOKUP(B33,'Table 4'!$B$13:$C$43,2,FALSE)</f>
        <v>6.34</v>
      </c>
      <c r="J33" s="112">
        <f t="shared" si="31"/>
        <v>60.95</v>
      </c>
      <c r="K33" s="112">
        <f t="shared" si="32"/>
        <v>117.95</v>
      </c>
      <c r="M33" s="67"/>
    </row>
    <row r="34" spans="2:15">
      <c r="B34" s="108">
        <f t="shared" si="2"/>
        <v>2036</v>
      </c>
      <c r="C34" s="113"/>
      <c r="D34" s="112">
        <f t="shared" ref="D34:F34" si="38">ROUND(D33*(1+$J84),2)</f>
        <v>83.99</v>
      </c>
      <c r="E34" s="110">
        <f t="shared" si="38"/>
        <v>49.77</v>
      </c>
      <c r="F34" s="110">
        <f t="shared" si="38"/>
        <v>12.21</v>
      </c>
      <c r="G34" s="112">
        <f t="shared" ref="G34:G40" si="39">ROUND(F34*(8.76*$G$65)+E34,2)</f>
        <v>85.07</v>
      </c>
      <c r="H34" s="112">
        <f t="shared" ref="H34:H40" si="40">ROUND(D34+G34,2)</f>
        <v>169.06</v>
      </c>
      <c r="I34" s="112">
        <f>VLOOKUP(B34,'Table 4'!$B$13:$C$43,2,FALSE)</f>
        <v>6.73</v>
      </c>
      <c r="J34" s="112">
        <f t="shared" si="31"/>
        <v>64.7</v>
      </c>
      <c r="K34" s="112">
        <f t="shared" si="32"/>
        <v>123.18</v>
      </c>
      <c r="M34" s="67"/>
    </row>
    <row r="35" spans="2:15">
      <c r="B35" s="108">
        <f t="shared" si="2"/>
        <v>2037</v>
      </c>
      <c r="C35" s="113"/>
      <c r="D35" s="112">
        <f t="shared" ref="D35:F35" si="41">ROUND(D34*(1+$J85),2)</f>
        <v>86.09</v>
      </c>
      <c r="E35" s="110">
        <f t="shared" si="41"/>
        <v>51.01</v>
      </c>
      <c r="F35" s="110">
        <f t="shared" si="41"/>
        <v>12.52</v>
      </c>
      <c r="G35" s="112">
        <f t="shared" si="39"/>
        <v>87.2</v>
      </c>
      <c r="H35" s="112">
        <f t="shared" si="40"/>
        <v>173.29</v>
      </c>
      <c r="I35" s="112">
        <f>VLOOKUP(B35,'Table 4'!$B$13:$C$43,2,FALSE)</f>
        <v>6.99</v>
      </c>
      <c r="J35" s="112">
        <f t="shared" si="31"/>
        <v>67.2</v>
      </c>
      <c r="K35" s="112">
        <f t="shared" si="32"/>
        <v>127.15</v>
      </c>
      <c r="M35" s="67"/>
    </row>
    <row r="36" spans="2:15">
      <c r="B36" s="108">
        <f t="shared" si="2"/>
        <v>2038</v>
      </c>
      <c r="C36" s="113"/>
      <c r="D36" s="112">
        <f t="shared" ref="D36:F36" si="42">ROUND(D35*(1+$J86),2)</f>
        <v>88.33</v>
      </c>
      <c r="E36" s="110">
        <f t="shared" si="42"/>
        <v>52.34</v>
      </c>
      <c r="F36" s="110">
        <f t="shared" si="42"/>
        <v>12.85</v>
      </c>
      <c r="G36" s="112">
        <f t="shared" si="39"/>
        <v>89.49</v>
      </c>
      <c r="H36" s="112">
        <f t="shared" si="40"/>
        <v>177.82</v>
      </c>
      <c r="I36" s="112">
        <f>VLOOKUP(B36,'Table 4'!$B$13:$C$43,2,FALSE)</f>
        <v>7.33</v>
      </c>
      <c r="J36" s="112">
        <f t="shared" si="31"/>
        <v>70.47</v>
      </c>
      <c r="K36" s="112">
        <f t="shared" si="32"/>
        <v>131.97999999999999</v>
      </c>
      <c r="M36" s="67"/>
    </row>
    <row r="37" spans="2:15">
      <c r="B37" s="108">
        <f t="shared" si="2"/>
        <v>2039</v>
      </c>
      <c r="C37" s="113"/>
      <c r="D37" s="112">
        <f t="shared" ref="D37:F37" si="43">ROUND(D36*(1+$J87),2)</f>
        <v>90.63</v>
      </c>
      <c r="E37" s="110">
        <f t="shared" si="43"/>
        <v>53.7</v>
      </c>
      <c r="F37" s="110">
        <f t="shared" si="43"/>
        <v>13.18</v>
      </c>
      <c r="G37" s="112">
        <f t="shared" si="39"/>
        <v>91.8</v>
      </c>
      <c r="H37" s="112">
        <f t="shared" si="40"/>
        <v>182.43</v>
      </c>
      <c r="I37" s="112">
        <f>VLOOKUP(B37,'Table 4'!$B$13:$C$43,2,FALSE)</f>
        <v>7.47</v>
      </c>
      <c r="J37" s="112">
        <f t="shared" si="31"/>
        <v>71.819999999999993</v>
      </c>
      <c r="K37" s="112">
        <f t="shared" si="32"/>
        <v>134.93</v>
      </c>
      <c r="M37" s="67"/>
    </row>
    <row r="38" spans="2:15">
      <c r="B38" s="108">
        <f t="shared" si="2"/>
        <v>2040</v>
      </c>
      <c r="C38" s="113"/>
      <c r="D38" s="112">
        <f t="shared" ref="D38:F38" si="44">ROUND(D37*(1+$J88),2)</f>
        <v>92.99</v>
      </c>
      <c r="E38" s="110">
        <f t="shared" si="44"/>
        <v>55.1</v>
      </c>
      <c r="F38" s="110">
        <f t="shared" si="44"/>
        <v>13.52</v>
      </c>
      <c r="G38" s="112">
        <f t="shared" si="39"/>
        <v>94.18</v>
      </c>
      <c r="H38" s="112">
        <f t="shared" si="40"/>
        <v>187.17</v>
      </c>
      <c r="I38" s="112">
        <f>VLOOKUP(B38,'Table 4'!$B$13:$C$43,2,FALSE)</f>
        <v>7.71</v>
      </c>
      <c r="J38" s="112">
        <f t="shared" si="31"/>
        <v>74.12</v>
      </c>
      <c r="K38" s="112">
        <f t="shared" si="32"/>
        <v>138.87</v>
      </c>
      <c r="M38" s="67"/>
    </row>
    <row r="39" spans="2:15">
      <c r="B39" s="108">
        <f t="shared" si="2"/>
        <v>2041</v>
      </c>
      <c r="C39" s="113"/>
      <c r="D39" s="112">
        <f t="shared" ref="D39:F39" si="45">ROUND(D38*(1+$J89),2)</f>
        <v>95.41</v>
      </c>
      <c r="E39" s="110">
        <f t="shared" si="45"/>
        <v>56.53</v>
      </c>
      <c r="F39" s="110">
        <f t="shared" si="45"/>
        <v>13.87</v>
      </c>
      <c r="G39" s="112">
        <f t="shared" si="39"/>
        <v>96.63</v>
      </c>
      <c r="H39" s="112">
        <f t="shared" si="40"/>
        <v>192.04</v>
      </c>
      <c r="I39" s="112">
        <f>VLOOKUP(B39,'Table 4'!$B$13:$C$43,2,FALSE)</f>
        <v>7.91</v>
      </c>
      <c r="J39" s="112">
        <f t="shared" si="31"/>
        <v>76.05</v>
      </c>
      <c r="K39" s="112">
        <f t="shared" si="32"/>
        <v>142.47999999999999</v>
      </c>
      <c r="M39" s="67"/>
    </row>
    <row r="40" spans="2:15">
      <c r="B40" s="108">
        <f t="shared" si="2"/>
        <v>2042</v>
      </c>
      <c r="C40" s="113"/>
      <c r="D40" s="112">
        <f t="shared" ref="D40:F40" si="46">ROUND(D39*(1+$J90),2)</f>
        <v>97.89</v>
      </c>
      <c r="E40" s="110">
        <f t="shared" si="46"/>
        <v>58</v>
      </c>
      <c r="F40" s="110">
        <f t="shared" si="46"/>
        <v>14.23</v>
      </c>
      <c r="G40" s="112">
        <f t="shared" si="39"/>
        <v>99.14</v>
      </c>
      <c r="H40" s="112">
        <f t="shared" si="40"/>
        <v>197.03</v>
      </c>
      <c r="I40" s="112">
        <f>VLOOKUP(B40,'Table 4'!$B$13:$C$43,2,FALSE)</f>
        <v>5.44</v>
      </c>
      <c r="J40" s="112">
        <f t="shared" si="31"/>
        <v>52.3</v>
      </c>
      <c r="K40" s="112">
        <f t="shared" si="32"/>
        <v>120.46</v>
      </c>
      <c r="M40" s="67"/>
    </row>
    <row r="41" spans="2:15">
      <c r="B41" s="108"/>
      <c r="C41" s="113"/>
      <c r="D41" s="112"/>
      <c r="E41" s="110"/>
      <c r="F41" s="110"/>
      <c r="G41" s="112"/>
      <c r="H41" s="112"/>
      <c r="I41" s="112"/>
      <c r="J41" s="112"/>
      <c r="K41" s="112"/>
    </row>
    <row r="42" spans="2:15">
      <c r="B42" s="108"/>
      <c r="C42" s="113"/>
      <c r="D42" s="112"/>
      <c r="E42" s="110"/>
      <c r="F42" s="110"/>
      <c r="G42" s="112"/>
      <c r="H42" s="112"/>
      <c r="I42" s="112"/>
      <c r="J42" s="112"/>
      <c r="K42" s="112"/>
    </row>
    <row r="43" spans="2:15">
      <c r="M43" s="108"/>
      <c r="O43" s="115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8"/>
      <c r="N44" s="115"/>
      <c r="O44" s="115"/>
    </row>
    <row r="46" spans="2:15">
      <c r="B46" s="105" t="s">
        <v>16</v>
      </c>
      <c r="D46" s="116" t="str">
        <f>'Table 3 436MW (West M) 2030'!D46</f>
        <v xml:space="preserve">Plant Costs  - 2017 IRP - Table 6.1 &amp; 6.2 </v>
      </c>
    </row>
    <row r="47" spans="2:15">
      <c r="C47" s="117" t="str">
        <f>D10</f>
        <v>(b)</v>
      </c>
      <c r="D47" s="112" t="str">
        <f>"= "&amp;C10&amp;" x "&amp;C76</f>
        <v>= (a) x 0.0737263117964292</v>
      </c>
    </row>
    <row r="48" spans="2:15">
      <c r="C48" s="117" t="str">
        <f>G10</f>
        <v>(e)</v>
      </c>
      <c r="D48" s="112" t="str">
        <f>"= "&amp;$F$10&amp;" x  (8.76 x "&amp;TEXT(G65,"0.0%")&amp;") + "&amp;$E$10</f>
        <v>= (d) x  (8.76 x 33.0%) + (c)</v>
      </c>
    </row>
    <row r="49" spans="3:11">
      <c r="C49" s="117" t="str">
        <f>H10</f>
        <v>(f)</v>
      </c>
      <c r="D49" s="112" t="str">
        <f>"= "&amp;D10&amp;" + "&amp;G10</f>
        <v>= (b) + (e)</v>
      </c>
    </row>
    <row r="50" spans="3:11">
      <c r="C50" s="117" t="str">
        <f>I10</f>
        <v>(g)</v>
      </c>
      <c r="D50" s="145" t="str">
        <f>'Table 4'!B3&amp;" - "&amp;'Table 4'!B4</f>
        <v>Table 4 - Burnertip Natural Gas Price Forecast</v>
      </c>
    </row>
    <row r="51" spans="3:11">
      <c r="C51" s="117" t="str">
        <f>J10</f>
        <v>(h)</v>
      </c>
      <c r="D51" s="112" t="str">
        <f>"= "&amp;TEXT(K65,"?,0")&amp;" MMBtu/MWH x "&amp;I9</f>
        <v>= 9,614 MMBtu/MWH x $/MMBtu</v>
      </c>
    </row>
    <row r="52" spans="3:11">
      <c r="C52" s="117" t="str">
        <f>K10</f>
        <v>(i)</v>
      </c>
      <c r="D52" s="112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103</v>
      </c>
      <c r="D54" s="55"/>
      <c r="E54" s="55"/>
      <c r="F54" s="55"/>
      <c r="G54" s="55"/>
      <c r="H54" s="55"/>
      <c r="I54" s="55"/>
      <c r="J54" s="56"/>
      <c r="K54" s="118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6" t="s">
        <v>105</v>
      </c>
      <c r="F58" s="119">
        <f>C69</f>
        <v>199.924125</v>
      </c>
      <c r="G58" s="57">
        <f>F58/F60</f>
        <v>1</v>
      </c>
      <c r="H58" s="133">
        <f>C70</f>
        <v>701.59905041057641</v>
      </c>
      <c r="I58" s="135">
        <f>C73</f>
        <v>30.657239904849501</v>
      </c>
    </row>
    <row r="59" spans="3:11">
      <c r="C59" s="146"/>
      <c r="F59" s="48">
        <f>D69</f>
        <v>0</v>
      </c>
      <c r="G59" s="44">
        <f>1-G58</f>
        <v>0</v>
      </c>
      <c r="H59" s="134">
        <f>D70</f>
        <v>0</v>
      </c>
      <c r="I59" s="136">
        <f>D73</f>
        <v>0</v>
      </c>
    </row>
    <row r="60" spans="3:11">
      <c r="C60" s="146" t="s">
        <v>45</v>
      </c>
      <c r="F60" s="119">
        <f>F58+F59</f>
        <v>199.924125</v>
      </c>
      <c r="G60" s="57">
        <f>G58+G59</f>
        <v>1</v>
      </c>
      <c r="H60" s="133">
        <f>ROUND(((F58*H58)+(F59*H59))/F60,0)</f>
        <v>702</v>
      </c>
      <c r="I60" s="135">
        <f>ROUND(((F58*I58)+(F59*I59))/F60,2)</f>
        <v>30.66</v>
      </c>
    </row>
    <row r="61" spans="3:11">
      <c r="C61" s="146"/>
      <c r="F61" s="119"/>
      <c r="G61" s="57"/>
      <c r="H61" s="120"/>
      <c r="I61" s="121"/>
    </row>
    <row r="62" spans="3:11">
      <c r="C62" s="147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8" t="str">
        <f>C58</f>
        <v>SCCT Dry "F" - Turbine</v>
      </c>
      <c r="D63" s="122"/>
      <c r="E63" s="122"/>
      <c r="F63" s="105">
        <f>C69</f>
        <v>199.924125</v>
      </c>
      <c r="G63" s="57">
        <f>C77</f>
        <v>0.33</v>
      </c>
      <c r="H63" s="169">
        <f>G63*F63</f>
        <v>65.974961250000007</v>
      </c>
      <c r="I63" s="57">
        <f>H63/H65</f>
        <v>1</v>
      </c>
      <c r="J63" s="121">
        <f>C74</f>
        <v>7.5299874286936257</v>
      </c>
      <c r="K63" s="123">
        <f>C75</f>
        <v>9614</v>
      </c>
    </row>
    <row r="64" spans="3:11">
      <c r="C64" s="148">
        <f>C59</f>
        <v>0</v>
      </c>
      <c r="D64" s="122"/>
      <c r="E64" s="122"/>
      <c r="F64" s="43">
        <f>D69</f>
        <v>0</v>
      </c>
      <c r="G64" s="44">
        <f>D77</f>
        <v>0</v>
      </c>
      <c r="H64" s="170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6" t="s">
        <v>50</v>
      </c>
      <c r="F65" s="105">
        <f>F63+F64</f>
        <v>199.924125</v>
      </c>
      <c r="G65" s="124">
        <f>ROUND(H65/F65,3)</f>
        <v>0.33</v>
      </c>
      <c r="H65" s="169">
        <f>SUM(H63:H64)</f>
        <v>65.974961250000007</v>
      </c>
      <c r="I65" s="57">
        <f>I63+I64</f>
        <v>1</v>
      </c>
      <c r="J65" s="121">
        <f>ROUND(($I63*J63)+($I64*J64),2)</f>
        <v>7.53</v>
      </c>
      <c r="K65" s="125">
        <f>ROUND(($I63*K63)+($I64*K64),0)</f>
        <v>9614</v>
      </c>
    </row>
    <row r="66" spans="2:11">
      <c r="G66" s="124"/>
      <c r="I66" s="57"/>
      <c r="J66" s="121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26"/>
      <c r="G68" s="126"/>
      <c r="H68" s="126"/>
      <c r="I68" s="126"/>
      <c r="J68" s="126"/>
      <c r="K68" s="127"/>
    </row>
    <row r="69" spans="2:11">
      <c r="C69" s="105">
        <f>'[17]Table 6.1'!$E$44</f>
        <v>199.924125</v>
      </c>
      <c r="E69" s="105" t="s">
        <v>77</v>
      </c>
      <c r="H69" s="128"/>
    </row>
    <row r="70" spans="2:11">
      <c r="B70" s="105" t="s">
        <v>102</v>
      </c>
      <c r="C70" s="120">
        <f>'[17]Table 6.1'!$H$44</f>
        <v>701.59905041057641</v>
      </c>
      <c r="D70" s="120"/>
      <c r="E70" s="105" t="s">
        <v>78</v>
      </c>
    </row>
    <row r="71" spans="2:11">
      <c r="B71" s="105" t="s">
        <v>102</v>
      </c>
      <c r="C71" s="121">
        <f>'[17]Table 6.2 P1'!$F$42*(1+'[17]Table 6.2 P1'!$G$42)</f>
        <v>16.0158293408495</v>
      </c>
      <c r="D71" s="121"/>
      <c r="E71" s="105" t="s">
        <v>79</v>
      </c>
    </row>
    <row r="72" spans="2:11">
      <c r="B72" s="105" t="s">
        <v>102</v>
      </c>
      <c r="C72" s="49">
        <f>'[17]Table 6.2 P1'!$I$42</f>
        <v>14.641410564000001</v>
      </c>
      <c r="D72" s="49"/>
      <c r="E72" s="105" t="s">
        <v>75</v>
      </c>
    </row>
    <row r="73" spans="2:11">
      <c r="B73" s="105" t="s">
        <v>102</v>
      </c>
      <c r="C73" s="121">
        <f>C71+C72</f>
        <v>30.657239904849501</v>
      </c>
      <c r="D73" s="121"/>
      <c r="E73" s="105" t="s">
        <v>80</v>
      </c>
    </row>
    <row r="74" spans="2:11">
      <c r="B74" s="105" t="s">
        <v>102</v>
      </c>
      <c r="C74" s="121">
        <f>'[17]Table 6.2 P2'!$H$42*(1+'[17]Table 6.2 P2'!$I$42)</f>
        <v>7.5299874286936257</v>
      </c>
      <c r="D74" s="121"/>
      <c r="E74" s="105" t="s">
        <v>81</v>
      </c>
    </row>
    <row r="75" spans="2:11">
      <c r="C75" s="125">
        <f>'[17]Table 6.1'!$K$44</f>
        <v>9614</v>
      </c>
      <c r="D75" s="125"/>
      <c r="E75" s="105" t="s">
        <v>53</v>
      </c>
    </row>
    <row r="76" spans="2:11">
      <c r="C76" s="143">
        <f>'[17]Table 6.2 P1'!$D$42</f>
        <v>7.3726311796429175E-2</v>
      </c>
      <c r="D76" s="143"/>
      <c r="E76" s="105" t="s">
        <v>54</v>
      </c>
    </row>
    <row r="77" spans="2:11">
      <c r="C77" s="129">
        <f>'[17]Table 6.2 P2'!$C$42</f>
        <v>0.33</v>
      </c>
      <c r="D77" s="129"/>
      <c r="E77" s="105" t="s">
        <v>55</v>
      </c>
    </row>
    <row r="78" spans="2:11">
      <c r="D78" s="57">
        <f>ROUND(H65/F65,3)</f>
        <v>0.33</v>
      </c>
      <c r="E78" s="105" t="s">
        <v>56</v>
      </c>
    </row>
    <row r="79" spans="2:11">
      <c r="D79" s="124"/>
      <c r="E79" s="67"/>
    </row>
    <row r="80" spans="2:11">
      <c r="C80" s="129"/>
      <c r="D80" s="129"/>
    </row>
    <row r="82" spans="3:15" ht="13.5" thickBot="1">
      <c r="C82" s="54" t="str">
        <f>"Company Official Inflation Forecast Dated "&amp;TEXT('Table 4'!G5,"mmmm dd, yyyy")</f>
        <v>Company Official Inflation Forecast Dated June 30, 2017</v>
      </c>
      <c r="D82" s="55"/>
      <c r="E82" s="55"/>
      <c r="F82" s="55"/>
      <c r="G82" s="55"/>
      <c r="H82" s="55"/>
      <c r="I82" s="55"/>
      <c r="J82" s="56"/>
      <c r="K82" s="118"/>
    </row>
    <row r="83" spans="3:15">
      <c r="C83" s="130">
        <v>2017</v>
      </c>
      <c r="D83" s="57">
        <f>VLOOKUP(C83,'[15]Inflation Forecast'!$B$6:$C$61,2,FALSE)</f>
        <v>2.4E-2</v>
      </c>
      <c r="F83" s="130">
        <f>C91+1</f>
        <v>2026</v>
      </c>
      <c r="G83" s="57">
        <f>VLOOKUP(F83,'[15]Inflation Forecast'!$B$6:$C$61,2,FALSE)</f>
        <v>2.4E-2</v>
      </c>
      <c r="I83" s="130">
        <f>F91+1</f>
        <v>2035</v>
      </c>
      <c r="J83" s="57">
        <f>VLOOKUP(I83,'[15]Inflation Forecast'!$B$6:$C$61,2,FALSE)</f>
        <v>2.5000000000000001E-2</v>
      </c>
    </row>
    <row r="84" spans="3:15">
      <c r="C84" s="130">
        <f t="shared" ref="C84:C91" si="47">C83+1</f>
        <v>2018</v>
      </c>
      <c r="D84" s="57">
        <f>VLOOKUP(C84,'[15]Inflation Forecast'!$B$6:$C$61,2,FALSE)</f>
        <v>0.02</v>
      </c>
      <c r="F84" s="130">
        <f t="shared" ref="F84:F91" si="48">F83+1</f>
        <v>2027</v>
      </c>
      <c r="G84" s="57">
        <f>VLOOKUP(F84,'[15]Inflation Forecast'!$B$6:$C$61,2,FALSE)</f>
        <v>2.5000000000000001E-2</v>
      </c>
      <c r="I84" s="130">
        <f t="shared" ref="I84:I91" si="49">I83+1</f>
        <v>2036</v>
      </c>
      <c r="J84" s="57">
        <f>VLOOKUP(I84,'[15]Inflation Forecast'!$B$6:$C$61,2,FALSE)</f>
        <v>2.5999999999999999E-2</v>
      </c>
    </row>
    <row r="85" spans="3:15">
      <c r="C85" s="130">
        <f t="shared" si="47"/>
        <v>2019</v>
      </c>
      <c r="D85" s="57">
        <f>VLOOKUP(C85,'[15]Inflation Forecast'!$B$6:$C$61,2,FALSE)</f>
        <v>2.1999999999999999E-2</v>
      </c>
      <c r="F85" s="130">
        <f t="shared" si="48"/>
        <v>2028</v>
      </c>
      <c r="G85" s="57">
        <f>VLOOKUP(F85,'[15]Inflation Forecast'!$B$6:$C$61,2,FALSE)</f>
        <v>2.5000000000000001E-2</v>
      </c>
      <c r="I85" s="130">
        <f t="shared" si="49"/>
        <v>2037</v>
      </c>
      <c r="J85" s="57">
        <f>VLOOKUP(I85,'[15]Inflation Forecast'!$B$6:$C$61,2,FALSE)</f>
        <v>2.5000000000000001E-2</v>
      </c>
    </row>
    <row r="86" spans="3:15">
      <c r="C86" s="130">
        <f t="shared" si="47"/>
        <v>2020</v>
      </c>
      <c r="D86" s="57">
        <f>VLOOKUP(C86,'[15]Inflation Forecast'!$B$6:$C$61,2,FALSE)</f>
        <v>2.4E-2</v>
      </c>
      <c r="F86" s="130">
        <f t="shared" si="48"/>
        <v>2029</v>
      </c>
      <c r="G86" s="57">
        <f>VLOOKUP(F86,'[15]Inflation Forecast'!$B$6:$C$61,2,FALSE)</f>
        <v>2.5000000000000001E-2</v>
      </c>
      <c r="I86" s="130">
        <f t="shared" si="49"/>
        <v>2038</v>
      </c>
      <c r="J86" s="57">
        <f>VLOOKUP(I86,'[15]Inflation Forecast'!$B$6:$C$61,2,FALSE)</f>
        <v>2.5999999999999999E-2</v>
      </c>
    </row>
    <row r="87" spans="3:15">
      <c r="C87" s="130">
        <f t="shared" si="47"/>
        <v>2021</v>
      </c>
      <c r="D87" s="57">
        <f>VLOOKUP(C87,'[15]Inflation Forecast'!$B$6:$C$61,2,FALSE)</f>
        <v>2.5000000000000001E-2</v>
      </c>
      <c r="F87" s="130">
        <f t="shared" si="48"/>
        <v>2030</v>
      </c>
      <c r="G87" s="57">
        <f>VLOOKUP(F87,'[15]Inflation Forecast'!$B$6:$C$61,2,FALSE)</f>
        <v>2.5000000000000001E-2</v>
      </c>
      <c r="I87" s="130">
        <f t="shared" si="49"/>
        <v>2039</v>
      </c>
      <c r="J87" s="57">
        <f>VLOOKUP(I87,'[15]Inflation Forecast'!$B$6:$C$61,2,FALSE)</f>
        <v>2.5999999999999999E-2</v>
      </c>
    </row>
    <row r="88" spans="3:15">
      <c r="C88" s="130">
        <f t="shared" si="47"/>
        <v>2022</v>
      </c>
      <c r="D88" s="57">
        <f>VLOOKUP(C88,'[15]Inflation Forecast'!$B$6:$C$61,2,FALSE)</f>
        <v>2.5000000000000001E-2</v>
      </c>
      <c r="F88" s="130">
        <f t="shared" si="48"/>
        <v>2031</v>
      </c>
      <c r="G88" s="57">
        <f>VLOOKUP(F88,'[15]Inflation Forecast'!$B$6:$C$61,2,FALSE)</f>
        <v>2.5000000000000001E-2</v>
      </c>
      <c r="I88" s="130">
        <f t="shared" si="49"/>
        <v>2040</v>
      </c>
      <c r="J88" s="57">
        <f>VLOOKUP(I88,'[15]Inflation Forecast'!$B$6:$C$61,2,FALSE)</f>
        <v>2.5999999999999999E-2</v>
      </c>
    </row>
    <row r="89" spans="3:15" s="107" customFormat="1">
      <c r="C89" s="130">
        <f t="shared" si="47"/>
        <v>2023</v>
      </c>
      <c r="D89" s="57">
        <f>VLOOKUP(C89,'[15]Inflation Forecast'!$B$6:$C$61,2,FALSE)</f>
        <v>2.5000000000000001E-2</v>
      </c>
      <c r="F89" s="130">
        <f t="shared" si="48"/>
        <v>2032</v>
      </c>
      <c r="G89" s="57">
        <f>VLOOKUP(F89,'[15]Inflation Forecast'!$B$6:$C$61,2,FALSE)</f>
        <v>2.5000000000000001E-2</v>
      </c>
      <c r="I89" s="130">
        <f t="shared" si="49"/>
        <v>2041</v>
      </c>
      <c r="J89" s="57">
        <f>VLOOKUP(I89,'[15]Inflation Forecast'!$B$6:$C$61,2,FALSE)</f>
        <v>2.5999999999999999E-2</v>
      </c>
      <c r="N89" s="105"/>
      <c r="O89" s="105"/>
    </row>
    <row r="90" spans="3:15" s="107" customFormat="1">
      <c r="C90" s="130">
        <f t="shared" si="47"/>
        <v>2024</v>
      </c>
      <c r="D90" s="57">
        <f>VLOOKUP(C90,'[15]Inflation Forecast'!$B$6:$C$61,2,FALSE)</f>
        <v>2.5000000000000001E-2</v>
      </c>
      <c r="F90" s="130">
        <f t="shared" si="48"/>
        <v>2033</v>
      </c>
      <c r="G90" s="57">
        <f>VLOOKUP(F90,'[15]Inflation Forecast'!$B$6:$C$61,2,FALSE)</f>
        <v>2.5000000000000001E-2</v>
      </c>
      <c r="I90" s="130">
        <f t="shared" si="49"/>
        <v>2042</v>
      </c>
      <c r="J90" s="57">
        <f>VLOOKUP(I90,'[15]Inflation Forecast'!$B$6:$C$61,2,FALSE)</f>
        <v>2.5999999999999999E-2</v>
      </c>
      <c r="N90" s="105"/>
      <c r="O90" s="105"/>
    </row>
    <row r="91" spans="3:15" s="107" customFormat="1">
      <c r="C91" s="130">
        <f t="shared" si="47"/>
        <v>2025</v>
      </c>
      <c r="D91" s="57">
        <f>VLOOKUP(C91,'[15]Inflation Forecast'!$B$6:$C$61,2,FALSE)</f>
        <v>2.5000000000000001E-2</v>
      </c>
      <c r="F91" s="130">
        <f t="shared" si="48"/>
        <v>2034</v>
      </c>
      <c r="G91" s="57">
        <f>VLOOKUP(F91,'[15]Inflation Forecast'!$B$6:$C$61,2,FALSE)</f>
        <v>2.5000000000000001E-2</v>
      </c>
      <c r="I91" s="130">
        <f t="shared" si="49"/>
        <v>2043</v>
      </c>
      <c r="J91" s="57">
        <f>VLOOKUP(I91,'[15]Inflation Forecast'!$B$6:$C$61,2,FALSE)</f>
        <v>2.5999999999999999E-2</v>
      </c>
      <c r="N91" s="105"/>
      <c r="O91" s="105"/>
    </row>
    <row r="92" spans="3:15" s="107" customFormat="1">
      <c r="N92" s="105"/>
      <c r="O92" s="105"/>
    </row>
    <row r="93" spans="3:15" s="107" customFormat="1">
      <c r="N93" s="105"/>
      <c r="O93" s="105"/>
    </row>
    <row r="94" spans="3:15">
      <c r="D94" s="137"/>
    </row>
    <row r="95" spans="3:15">
      <c r="D95" s="137"/>
    </row>
  </sheetData>
  <phoneticPr fontId="6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11" sqref="C11"/>
    </sheetView>
  </sheetViews>
  <sheetFormatPr defaultColWidth="9.33203125" defaultRowHeight="12.75"/>
  <cols>
    <col min="1" max="1" width="2.83203125" style="105" customWidth="1"/>
    <col min="2" max="2" width="10.83203125" style="105" customWidth="1"/>
    <col min="3" max="3" width="26.1640625" style="105" customWidth="1"/>
    <col min="4" max="4" width="12.33203125" style="105" customWidth="1"/>
    <col min="5" max="5" width="9.1640625" style="105" customWidth="1"/>
    <col min="6" max="6" width="10.5" style="105" customWidth="1"/>
    <col min="7" max="7" width="10.5" style="105" bestFit="1" customWidth="1"/>
    <col min="8" max="8" width="11.6640625" style="105" bestFit="1" customWidth="1"/>
    <col min="9" max="9" width="11.1640625" style="105" customWidth="1"/>
    <col min="10" max="10" width="12" style="105" bestFit="1" customWidth="1"/>
    <col min="11" max="11" width="12" style="105" customWidth="1"/>
    <col min="12" max="13" width="9.33203125" style="105"/>
    <col min="14" max="15" width="9.33203125" style="105" customWidth="1"/>
    <col min="16" max="16384" width="9.33203125" style="105"/>
  </cols>
  <sheetData>
    <row r="1" spans="2:14" ht="15.75" hidden="1">
      <c r="B1" s="1" t="s">
        <v>52</v>
      </c>
      <c r="C1" s="104"/>
      <c r="D1" s="104"/>
      <c r="E1" s="104"/>
      <c r="F1" s="104"/>
      <c r="G1" s="104"/>
      <c r="H1" s="104"/>
      <c r="I1" s="104"/>
      <c r="J1" s="104"/>
      <c r="K1" s="104"/>
    </row>
    <row r="2" spans="2:14" ht="15.75">
      <c r="B2" s="1"/>
      <c r="C2" s="104"/>
      <c r="D2" s="104"/>
      <c r="E2" s="104"/>
      <c r="F2" s="104"/>
      <c r="G2" s="104"/>
      <c r="H2" s="104"/>
      <c r="I2" s="104"/>
      <c r="J2" s="104"/>
      <c r="K2" s="104"/>
    </row>
    <row r="3" spans="2:14" ht="15.75">
      <c r="B3" s="1" t="s">
        <v>85</v>
      </c>
      <c r="C3" s="104"/>
      <c r="D3" s="104"/>
      <c r="E3" s="104"/>
      <c r="F3" s="104"/>
      <c r="G3" s="104"/>
      <c r="H3" s="104"/>
      <c r="I3" s="104"/>
      <c r="J3" s="104"/>
      <c r="K3" s="104"/>
    </row>
    <row r="4" spans="2:14" ht="15.75">
      <c r="B4" s="1" t="s">
        <v>92</v>
      </c>
      <c r="C4" s="104"/>
      <c r="D4" s="104"/>
      <c r="E4" s="104"/>
      <c r="F4" s="104"/>
      <c r="G4" s="104"/>
      <c r="H4" s="104"/>
      <c r="I4" s="104"/>
      <c r="J4" s="104"/>
      <c r="K4" s="104"/>
    </row>
    <row r="5" spans="2:14" ht="15.75">
      <c r="B5" s="1" t="str">
        <f>C54</f>
        <v>Willamette Valley - 436 MW - CCCT Dry "G/H", 1x1 - West Side Resource (1,500')</v>
      </c>
      <c r="C5" s="104"/>
      <c r="D5" s="104"/>
      <c r="E5" s="104"/>
      <c r="F5" s="104"/>
      <c r="G5" s="104"/>
      <c r="H5" s="104"/>
      <c r="I5" s="104"/>
      <c r="J5" s="104"/>
      <c r="K5" s="104"/>
    </row>
    <row r="6" spans="2:14" ht="15.75">
      <c r="B6" s="1"/>
      <c r="C6" s="104"/>
      <c r="D6" s="104"/>
      <c r="E6" s="104"/>
      <c r="F6" s="104"/>
      <c r="G6" s="104"/>
      <c r="H6" s="104"/>
      <c r="I6" s="104"/>
      <c r="K6" s="17"/>
    </row>
    <row r="7" spans="2:14">
      <c r="B7" s="106"/>
      <c r="C7" s="106"/>
      <c r="D7" s="106"/>
      <c r="E7" s="106"/>
      <c r="F7" s="106"/>
      <c r="G7" s="106"/>
      <c r="H7" s="106"/>
      <c r="I7" s="104"/>
      <c r="J7" s="107"/>
      <c r="K7" s="107"/>
      <c r="L7" s="107"/>
      <c r="M7" s="107"/>
      <c r="N7" s="107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7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7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07"/>
      <c r="E12" s="107"/>
      <c r="F12" s="107"/>
      <c r="G12" s="107"/>
      <c r="H12" s="107"/>
      <c r="I12" s="106"/>
      <c r="J12" s="106"/>
      <c r="K12" s="106"/>
      <c r="L12" s="107"/>
    </row>
    <row r="13" spans="2:14" ht="4.5" customHeight="1">
      <c r="B13" s="108"/>
      <c r="C13" s="109"/>
      <c r="D13" s="110"/>
      <c r="E13" s="111"/>
      <c r="F13" s="111"/>
      <c r="G13" s="112"/>
      <c r="H13" s="112"/>
      <c r="I13" s="112"/>
      <c r="J13" s="112"/>
      <c r="K13" s="112"/>
    </row>
    <row r="14" spans="2:14">
      <c r="B14" s="108">
        <v>2016</v>
      </c>
      <c r="C14" s="109">
        <f>$H$60</f>
        <v>1363</v>
      </c>
      <c r="D14" s="110">
        <f>ROUND(C14*$C$76,2)</f>
        <v>98.9</v>
      </c>
      <c r="E14" s="111">
        <f>$I$60</f>
        <v>43.7</v>
      </c>
      <c r="F14" s="111">
        <f>$J$65</f>
        <v>2.02</v>
      </c>
      <c r="G14" s="112">
        <f t="shared" ref="G14:G24" si="0">ROUND(F14*(8.76*$G$65)+E14,2)</f>
        <v>56.14</v>
      </c>
      <c r="H14" s="112">
        <f t="shared" ref="H14:H24" si="1">ROUND(D14+G14,2)</f>
        <v>155.04</v>
      </c>
      <c r="I14" s="112"/>
      <c r="J14" s="112"/>
      <c r="K14" s="112"/>
    </row>
    <row r="15" spans="2:14">
      <c r="B15" s="108">
        <f t="shared" ref="B15:B40" si="2">B14+1</f>
        <v>2017</v>
      </c>
      <c r="C15" s="113"/>
      <c r="D15" s="110">
        <f>ROUND(D14*(1+$D83),2)</f>
        <v>101.27</v>
      </c>
      <c r="E15" s="110">
        <f t="shared" ref="D15:F17" si="3">ROUND(E14*(1+$D83),2)</f>
        <v>44.75</v>
      </c>
      <c r="F15" s="110">
        <f t="shared" si="3"/>
        <v>2.0699999999999998</v>
      </c>
      <c r="G15" s="114">
        <f t="shared" si="0"/>
        <v>57.5</v>
      </c>
      <c r="H15" s="114">
        <f t="shared" si="1"/>
        <v>158.77000000000001</v>
      </c>
      <c r="I15" s="112"/>
      <c r="J15" s="112"/>
      <c r="K15" s="112"/>
    </row>
    <row r="16" spans="2:14">
      <c r="B16" s="108">
        <f t="shared" si="2"/>
        <v>2018</v>
      </c>
      <c r="C16" s="113"/>
      <c r="D16" s="110">
        <f t="shared" si="3"/>
        <v>103.3</v>
      </c>
      <c r="E16" s="110">
        <f t="shared" si="3"/>
        <v>45.65</v>
      </c>
      <c r="F16" s="110">
        <f t="shared" si="3"/>
        <v>2.11</v>
      </c>
      <c r="G16" s="112">
        <f t="shared" si="0"/>
        <v>58.64</v>
      </c>
      <c r="H16" s="112">
        <f t="shared" si="1"/>
        <v>161.94</v>
      </c>
      <c r="I16" s="112"/>
      <c r="J16" s="112"/>
      <c r="K16" s="112"/>
    </row>
    <row r="17" spans="2:13">
      <c r="B17" s="108">
        <f t="shared" si="2"/>
        <v>2019</v>
      </c>
      <c r="C17" s="113"/>
      <c r="D17" s="110">
        <f t="shared" si="3"/>
        <v>105.57</v>
      </c>
      <c r="E17" s="110">
        <f t="shared" si="3"/>
        <v>46.65</v>
      </c>
      <c r="F17" s="110">
        <f t="shared" si="3"/>
        <v>2.16</v>
      </c>
      <c r="G17" s="112">
        <f t="shared" si="0"/>
        <v>59.95</v>
      </c>
      <c r="H17" s="112">
        <f t="shared" si="1"/>
        <v>165.52</v>
      </c>
      <c r="I17" s="112"/>
      <c r="J17" s="112"/>
      <c r="K17" s="112"/>
    </row>
    <row r="18" spans="2:13">
      <c r="B18" s="108">
        <f t="shared" si="2"/>
        <v>2020</v>
      </c>
      <c r="C18" s="113"/>
      <c r="D18" s="110">
        <f t="shared" ref="D18:F18" si="4">ROUND(D17*(1+$D86),2)</f>
        <v>108.1</v>
      </c>
      <c r="E18" s="110">
        <f t="shared" si="4"/>
        <v>47.77</v>
      </c>
      <c r="F18" s="110">
        <f t="shared" si="4"/>
        <v>2.21</v>
      </c>
      <c r="G18" s="112">
        <f t="shared" ref="G18:G23" si="5">ROUND(F18*(8.76*$G$65)+E18,2)</f>
        <v>61.38</v>
      </c>
      <c r="H18" s="112">
        <f t="shared" ref="H18:H23" si="6">ROUND(D18+G18,2)</f>
        <v>169.48</v>
      </c>
      <c r="I18" s="112"/>
      <c r="J18" s="112"/>
      <c r="K18" s="112"/>
    </row>
    <row r="19" spans="2:13">
      <c r="B19" s="108">
        <f t="shared" si="2"/>
        <v>2021</v>
      </c>
      <c r="C19" s="113"/>
      <c r="D19" s="110">
        <f t="shared" ref="D19:F19" si="7">ROUND(D18*(1+$D87),2)</f>
        <v>110.8</v>
      </c>
      <c r="E19" s="110">
        <f t="shared" si="7"/>
        <v>48.96</v>
      </c>
      <c r="F19" s="110">
        <f t="shared" si="7"/>
        <v>2.27</v>
      </c>
      <c r="G19" s="112">
        <f t="shared" si="5"/>
        <v>62.94</v>
      </c>
      <c r="H19" s="112">
        <f t="shared" si="6"/>
        <v>173.74</v>
      </c>
      <c r="I19" s="112"/>
      <c r="J19" s="112"/>
      <c r="K19" s="112"/>
    </row>
    <row r="20" spans="2:13">
      <c r="B20" s="108">
        <f t="shared" si="2"/>
        <v>2022</v>
      </c>
      <c r="C20" s="113"/>
      <c r="D20" s="110">
        <f t="shared" ref="D20:F20" si="8">ROUND(D19*(1+$D88),2)</f>
        <v>113.57</v>
      </c>
      <c r="E20" s="110">
        <f t="shared" si="8"/>
        <v>50.18</v>
      </c>
      <c r="F20" s="110">
        <f t="shared" si="8"/>
        <v>2.33</v>
      </c>
      <c r="G20" s="112">
        <f t="shared" si="5"/>
        <v>64.53</v>
      </c>
      <c r="H20" s="112">
        <f t="shared" si="6"/>
        <v>178.1</v>
      </c>
      <c r="I20" s="112"/>
      <c r="J20" s="112"/>
      <c r="K20" s="112"/>
    </row>
    <row r="21" spans="2:13">
      <c r="B21" s="108">
        <f t="shared" si="2"/>
        <v>2023</v>
      </c>
      <c r="C21" s="113"/>
      <c r="D21" s="110">
        <f t="shared" ref="D21:F21" si="9">ROUND(D20*(1+$D89),2)</f>
        <v>116.41</v>
      </c>
      <c r="E21" s="110">
        <f t="shared" si="9"/>
        <v>51.43</v>
      </c>
      <c r="F21" s="110">
        <f t="shared" si="9"/>
        <v>2.39</v>
      </c>
      <c r="G21" s="112">
        <f t="shared" si="5"/>
        <v>66.150000000000006</v>
      </c>
      <c r="H21" s="112">
        <f t="shared" si="6"/>
        <v>182.56</v>
      </c>
      <c r="I21" s="112"/>
      <c r="J21" s="112"/>
      <c r="K21" s="112"/>
    </row>
    <row r="22" spans="2:13">
      <c r="B22" s="108">
        <f t="shared" si="2"/>
        <v>2024</v>
      </c>
      <c r="C22" s="113"/>
      <c r="D22" s="110">
        <f t="shared" ref="D22:F22" si="10">ROUND(D21*(1+$D90),2)</f>
        <v>119.32</v>
      </c>
      <c r="E22" s="110">
        <f t="shared" si="10"/>
        <v>52.72</v>
      </c>
      <c r="F22" s="110">
        <f t="shared" si="10"/>
        <v>2.4500000000000002</v>
      </c>
      <c r="G22" s="112">
        <f t="shared" si="5"/>
        <v>67.81</v>
      </c>
      <c r="H22" s="112">
        <f t="shared" si="6"/>
        <v>187.13</v>
      </c>
      <c r="I22" s="112"/>
      <c r="J22" s="112"/>
      <c r="K22" s="112"/>
    </row>
    <row r="23" spans="2:13">
      <c r="B23" s="108">
        <f t="shared" si="2"/>
        <v>2025</v>
      </c>
      <c r="C23" s="113"/>
      <c r="D23" s="110">
        <f t="shared" ref="D23:F23" si="11">ROUND(D22*(1+$D91),2)</f>
        <v>122.3</v>
      </c>
      <c r="E23" s="110">
        <f t="shared" si="11"/>
        <v>54.04</v>
      </c>
      <c r="F23" s="110">
        <f t="shared" si="11"/>
        <v>2.5099999999999998</v>
      </c>
      <c r="G23" s="112">
        <f t="shared" si="5"/>
        <v>69.5</v>
      </c>
      <c r="H23" s="112">
        <f t="shared" si="6"/>
        <v>191.8</v>
      </c>
      <c r="I23" s="112"/>
      <c r="J23" s="112"/>
      <c r="K23" s="112"/>
    </row>
    <row r="24" spans="2:13">
      <c r="B24" s="108">
        <f t="shared" si="2"/>
        <v>2026</v>
      </c>
      <c r="C24" s="113"/>
      <c r="D24" s="114">
        <f>ROUND(D23*(1+$G83),2)</f>
        <v>125.24</v>
      </c>
      <c r="E24" s="114">
        <f>ROUND(E23*(1+$G83),2)</f>
        <v>55.34</v>
      </c>
      <c r="F24" s="114">
        <f>ROUND(F23*(1+$G83),2)</f>
        <v>2.57</v>
      </c>
      <c r="G24" s="112">
        <f t="shared" si="0"/>
        <v>71.17</v>
      </c>
      <c r="H24" s="112">
        <f t="shared" si="1"/>
        <v>196.41</v>
      </c>
      <c r="I24" s="112"/>
      <c r="J24" s="112"/>
      <c r="K24" s="112"/>
    </row>
    <row r="25" spans="2:13">
      <c r="B25" s="108">
        <f t="shared" si="2"/>
        <v>2027</v>
      </c>
      <c r="C25" s="113"/>
      <c r="D25" s="114">
        <f t="shared" ref="D25:F25" si="12">ROUND(D24*(1+$G84),2)</f>
        <v>128.37</v>
      </c>
      <c r="E25" s="114">
        <f t="shared" si="12"/>
        <v>56.72</v>
      </c>
      <c r="F25" s="114">
        <f t="shared" si="12"/>
        <v>2.63</v>
      </c>
      <c r="G25" s="112">
        <f t="shared" ref="G25:G30" si="13">ROUND(F25*(8.76*$G$65)+E25,2)</f>
        <v>72.92</v>
      </c>
      <c r="H25" s="112">
        <f t="shared" ref="H25:H30" si="14">ROUND(D25+G25,2)</f>
        <v>201.29</v>
      </c>
      <c r="I25" s="112"/>
      <c r="J25" s="112"/>
      <c r="K25" s="112"/>
    </row>
    <row r="26" spans="2:13">
      <c r="B26" s="108">
        <f t="shared" si="2"/>
        <v>2028</v>
      </c>
      <c r="C26" s="113"/>
      <c r="D26" s="114">
        <f t="shared" ref="D26:F26" si="15">ROUND(D25*(1+$G85),2)</f>
        <v>131.58000000000001</v>
      </c>
      <c r="E26" s="114">
        <f t="shared" si="15"/>
        <v>58.14</v>
      </c>
      <c r="F26" s="114">
        <f t="shared" si="15"/>
        <v>2.7</v>
      </c>
      <c r="G26" s="112">
        <f t="shared" si="13"/>
        <v>74.77</v>
      </c>
      <c r="H26" s="112">
        <f t="shared" si="14"/>
        <v>206.35</v>
      </c>
      <c r="I26" s="112"/>
      <c r="J26" s="112"/>
      <c r="K26" s="112"/>
    </row>
    <row r="27" spans="2:13">
      <c r="B27" s="108">
        <f t="shared" si="2"/>
        <v>2029</v>
      </c>
      <c r="C27" s="113"/>
      <c r="D27" s="114">
        <f t="shared" ref="D27:F27" si="16">ROUND(D26*(1+$G86),2)</f>
        <v>134.87</v>
      </c>
      <c r="E27" s="114">
        <f t="shared" si="16"/>
        <v>59.59</v>
      </c>
      <c r="F27" s="114">
        <f t="shared" si="16"/>
        <v>2.77</v>
      </c>
      <c r="G27" s="112">
        <f t="shared" si="13"/>
        <v>76.650000000000006</v>
      </c>
      <c r="H27" s="112">
        <f t="shared" si="14"/>
        <v>211.52</v>
      </c>
      <c r="I27" s="112"/>
      <c r="J27" s="112"/>
      <c r="K27" s="112"/>
    </row>
    <row r="28" spans="2:13">
      <c r="B28" s="108">
        <f t="shared" si="2"/>
        <v>2030</v>
      </c>
      <c r="C28" s="113"/>
      <c r="D28" s="114">
        <f t="shared" ref="D28:D29" si="17">ROUND(D27*(1+$G87),2)</f>
        <v>138.24</v>
      </c>
      <c r="E28" s="114">
        <f t="shared" ref="E28:E29" si="18">ROUND(E27*(1+$G87),2)</f>
        <v>61.08</v>
      </c>
      <c r="F28" s="114">
        <f t="shared" ref="F28:F29" si="19">ROUND(F27*(1+$G87),2)</f>
        <v>2.84</v>
      </c>
      <c r="G28" s="112">
        <f t="shared" ref="G28:G29" si="20">ROUND(F28*(8.76*$G$65)+E28,2)</f>
        <v>78.569999999999993</v>
      </c>
      <c r="H28" s="112">
        <f t="shared" ref="H28:H29" si="21">ROUND(D28+G28,2)</f>
        <v>216.81</v>
      </c>
      <c r="I28" s="112"/>
      <c r="J28" s="112"/>
      <c r="K28" s="112"/>
    </row>
    <row r="29" spans="2:13" ht="13.5" thickBot="1">
      <c r="B29" s="177">
        <f t="shared" si="2"/>
        <v>2031</v>
      </c>
      <c r="C29" s="178"/>
      <c r="D29" s="165">
        <f t="shared" si="17"/>
        <v>141.69999999999999</v>
      </c>
      <c r="E29" s="165">
        <f t="shared" si="18"/>
        <v>62.61</v>
      </c>
      <c r="F29" s="165">
        <f t="shared" si="19"/>
        <v>2.91</v>
      </c>
      <c r="G29" s="139">
        <f t="shared" si="20"/>
        <v>80.53</v>
      </c>
      <c r="H29" s="139">
        <f t="shared" si="21"/>
        <v>222.23</v>
      </c>
      <c r="I29" s="139"/>
      <c r="J29" s="139"/>
      <c r="K29" s="139"/>
    </row>
    <row r="30" spans="2:13" s="146" customFormat="1">
      <c r="B30" s="149">
        <f t="shared" si="2"/>
        <v>2032</v>
      </c>
      <c r="C30" s="150"/>
      <c r="D30" s="114">
        <f t="shared" ref="D30:F30" si="22">ROUND(D29*(1+$G89),2)</f>
        <v>145.24</v>
      </c>
      <c r="E30" s="114">
        <f t="shared" si="22"/>
        <v>64.180000000000007</v>
      </c>
      <c r="F30" s="114">
        <f t="shared" si="22"/>
        <v>2.98</v>
      </c>
      <c r="G30" s="112">
        <f t="shared" si="13"/>
        <v>82.53</v>
      </c>
      <c r="H30" s="112">
        <f t="shared" si="14"/>
        <v>227.77</v>
      </c>
      <c r="I30" s="112">
        <f>VLOOKUP(B30,'Table 4'!$B$13:$D$43,3,FALSE)</f>
        <v>5.46</v>
      </c>
      <c r="J30" s="112">
        <f t="shared" ref="J30:J32" si="23">ROUND($K$65*I30/1000,2)</f>
        <v>35.03</v>
      </c>
      <c r="K30" s="112">
        <f t="shared" ref="K30:K32" si="24">ROUND(H30*1000/8760/$G$65+J30,2)</f>
        <v>72.02</v>
      </c>
      <c r="M30" s="105"/>
    </row>
    <row r="31" spans="2:13" s="146" customFormat="1">
      <c r="B31" s="149">
        <f t="shared" si="2"/>
        <v>2033</v>
      </c>
      <c r="C31" s="150"/>
      <c r="D31" s="114">
        <f t="shared" ref="D31:D32" si="25">ROUND(D30*(1+$G90),2)</f>
        <v>148.87</v>
      </c>
      <c r="E31" s="114">
        <f t="shared" ref="E31:E32" si="26">ROUND(E30*(1+$G90),2)</f>
        <v>65.78</v>
      </c>
      <c r="F31" s="114">
        <f t="shared" ref="F31:F32" si="27">ROUND(F30*(1+$G90),2)</f>
        <v>3.05</v>
      </c>
      <c r="G31" s="112">
        <f t="shared" ref="G31:G32" si="28">ROUND(F31*(8.76*$G$65)+E31,2)</f>
        <v>84.56</v>
      </c>
      <c r="H31" s="112">
        <f t="shared" ref="H31:H32" si="29">ROUND(D31+G31,2)</f>
        <v>233.43</v>
      </c>
      <c r="I31" s="112">
        <f>VLOOKUP(B31,'Table 4'!$B$13:$D$43,3,FALSE)</f>
        <v>5.75</v>
      </c>
      <c r="J31" s="112">
        <f t="shared" si="23"/>
        <v>36.89</v>
      </c>
      <c r="K31" s="112">
        <f t="shared" si="24"/>
        <v>74.8</v>
      </c>
      <c r="M31" s="105"/>
    </row>
    <row r="32" spans="2:13" s="146" customFormat="1">
      <c r="B32" s="108">
        <f t="shared" si="2"/>
        <v>2034</v>
      </c>
      <c r="C32" s="113"/>
      <c r="D32" s="112">
        <f t="shared" si="25"/>
        <v>152.59</v>
      </c>
      <c r="E32" s="110">
        <f t="shared" si="26"/>
        <v>67.42</v>
      </c>
      <c r="F32" s="110">
        <f t="shared" si="27"/>
        <v>3.13</v>
      </c>
      <c r="G32" s="112">
        <f t="shared" si="28"/>
        <v>86.7</v>
      </c>
      <c r="H32" s="112">
        <f t="shared" si="29"/>
        <v>239.29</v>
      </c>
      <c r="I32" s="112">
        <f>VLOOKUP(B32,'Table 4'!$B$13:$D$43,3,FALSE)</f>
        <v>6.06</v>
      </c>
      <c r="J32" s="112">
        <f t="shared" si="23"/>
        <v>38.869999999999997</v>
      </c>
      <c r="K32" s="112">
        <f t="shared" si="24"/>
        <v>77.73</v>
      </c>
      <c r="M32" s="105"/>
    </row>
    <row r="33" spans="2:15">
      <c r="B33" s="108">
        <f t="shared" si="2"/>
        <v>2035</v>
      </c>
      <c r="C33" s="113"/>
      <c r="D33" s="112">
        <f>ROUND(D32*(1+$J83),2)</f>
        <v>156.4</v>
      </c>
      <c r="E33" s="110">
        <f>ROUND(E32*(1+$J83),2)</f>
        <v>69.11</v>
      </c>
      <c r="F33" s="110">
        <f>ROUND(F32*(1+$J83),2)</f>
        <v>3.21</v>
      </c>
      <c r="G33" s="112">
        <f t="shared" ref="G33" si="30">ROUND(F33*(8.76*$G$65)+E33,2)</f>
        <v>88.88</v>
      </c>
      <c r="H33" s="112">
        <f t="shared" ref="H33" si="31">ROUND(D33+G33,2)</f>
        <v>245.28</v>
      </c>
      <c r="I33" s="112">
        <f>VLOOKUP(B33,'Table 4'!$B$13:$D$43,3,FALSE)</f>
        <v>6.25</v>
      </c>
      <c r="J33" s="112">
        <f t="shared" ref="J33:J35" si="32">ROUND($K$65*I33/1000,2)</f>
        <v>40.090000000000003</v>
      </c>
      <c r="K33" s="112">
        <f t="shared" ref="K33:K35" si="33">ROUND(H33*1000/8760/$G$65+J33,2)</f>
        <v>79.92</v>
      </c>
    </row>
    <row r="34" spans="2:15">
      <c r="B34" s="108">
        <f t="shared" si="2"/>
        <v>2036</v>
      </c>
      <c r="C34" s="113"/>
      <c r="D34" s="112">
        <f t="shared" ref="D34:F34" si="34">ROUND(D33*(1+$J84),2)</f>
        <v>160.47</v>
      </c>
      <c r="E34" s="110">
        <f t="shared" si="34"/>
        <v>70.91</v>
      </c>
      <c r="F34" s="110">
        <f t="shared" si="34"/>
        <v>3.29</v>
      </c>
      <c r="G34" s="112">
        <f t="shared" ref="G34:G39" si="35">ROUND(F34*(8.76*$G$65)+E34,2)</f>
        <v>91.17</v>
      </c>
      <c r="H34" s="112">
        <f t="shared" ref="H34:H39" si="36">ROUND(D34+G34,2)</f>
        <v>251.64</v>
      </c>
      <c r="I34" s="112">
        <f>VLOOKUP(B34,'Table 4'!$B$13:$D$43,3,FALSE)</f>
        <v>6.63</v>
      </c>
      <c r="J34" s="112">
        <f t="shared" si="32"/>
        <v>42.53</v>
      </c>
      <c r="K34" s="112">
        <f t="shared" si="33"/>
        <v>83.39</v>
      </c>
    </row>
    <row r="35" spans="2:15">
      <c r="B35" s="108">
        <f t="shared" si="2"/>
        <v>2037</v>
      </c>
      <c r="C35" s="113"/>
      <c r="D35" s="112">
        <f t="shared" ref="D35:F35" si="37">ROUND(D34*(1+$J85),2)</f>
        <v>164.48</v>
      </c>
      <c r="E35" s="110">
        <f t="shared" si="37"/>
        <v>72.680000000000007</v>
      </c>
      <c r="F35" s="110">
        <f t="shared" si="37"/>
        <v>3.37</v>
      </c>
      <c r="G35" s="112">
        <f t="shared" si="35"/>
        <v>93.43</v>
      </c>
      <c r="H35" s="112">
        <f t="shared" si="36"/>
        <v>257.91000000000003</v>
      </c>
      <c r="I35" s="112">
        <f>VLOOKUP(B35,'Table 4'!$B$13:$D$43,3,FALSE)</f>
        <v>6.88</v>
      </c>
      <c r="J35" s="112">
        <f t="shared" si="32"/>
        <v>44.14</v>
      </c>
      <c r="K35" s="112">
        <f t="shared" si="33"/>
        <v>86.02</v>
      </c>
    </row>
    <row r="36" spans="2:15">
      <c r="B36" s="108">
        <f t="shared" si="2"/>
        <v>2038</v>
      </c>
      <c r="C36" s="113"/>
      <c r="D36" s="112">
        <f t="shared" ref="D36:F36" si="38">ROUND(D35*(1+$J86),2)</f>
        <v>168.76</v>
      </c>
      <c r="E36" s="110">
        <f t="shared" si="38"/>
        <v>74.569999999999993</v>
      </c>
      <c r="F36" s="110">
        <f t="shared" si="38"/>
        <v>3.46</v>
      </c>
      <c r="G36" s="112">
        <f t="shared" si="35"/>
        <v>95.88</v>
      </c>
      <c r="H36" s="112">
        <f t="shared" si="36"/>
        <v>264.64</v>
      </c>
      <c r="I36" s="112">
        <f>VLOOKUP(B36,'Table 4'!$B$13:$D$43,3,FALSE)</f>
        <v>7.21</v>
      </c>
      <c r="J36" s="112">
        <f t="shared" ref="J36:J39" si="39">ROUND($K$65*I36/1000,2)</f>
        <v>46.25</v>
      </c>
      <c r="K36" s="112">
        <f t="shared" ref="K36:K39" si="40">ROUND(H36*1000/8760/$G$65+J36,2)</f>
        <v>89.22</v>
      </c>
    </row>
    <row r="37" spans="2:15">
      <c r="B37" s="108">
        <f t="shared" si="2"/>
        <v>2039</v>
      </c>
      <c r="C37" s="113"/>
      <c r="D37" s="112">
        <f t="shared" ref="D37:F37" si="41">ROUND(D36*(1+$J87),2)</f>
        <v>173.15</v>
      </c>
      <c r="E37" s="110">
        <f t="shared" si="41"/>
        <v>76.510000000000005</v>
      </c>
      <c r="F37" s="110">
        <f t="shared" si="41"/>
        <v>3.55</v>
      </c>
      <c r="G37" s="112">
        <f t="shared" si="35"/>
        <v>98.37</v>
      </c>
      <c r="H37" s="112">
        <f t="shared" si="36"/>
        <v>271.52</v>
      </c>
      <c r="I37" s="112">
        <f>VLOOKUP(B37,'Table 4'!$B$13:$D$43,3,FALSE)</f>
        <v>7.35</v>
      </c>
      <c r="J37" s="112">
        <f t="shared" si="39"/>
        <v>47.15</v>
      </c>
      <c r="K37" s="112">
        <f t="shared" si="40"/>
        <v>91.24</v>
      </c>
    </row>
    <row r="38" spans="2:15">
      <c r="B38" s="108">
        <f t="shared" si="2"/>
        <v>2040</v>
      </c>
      <c r="C38" s="113"/>
      <c r="D38" s="112">
        <f t="shared" ref="D38:F38" si="42">ROUND(D37*(1+$J88),2)</f>
        <v>177.65</v>
      </c>
      <c r="E38" s="110">
        <f t="shared" si="42"/>
        <v>78.5</v>
      </c>
      <c r="F38" s="110">
        <f t="shared" si="42"/>
        <v>3.64</v>
      </c>
      <c r="G38" s="112">
        <f t="shared" si="35"/>
        <v>100.92</v>
      </c>
      <c r="H38" s="112">
        <f t="shared" si="36"/>
        <v>278.57</v>
      </c>
      <c r="I38" s="112">
        <f>VLOOKUP(B38,'Table 4'!$B$13:$D$43,3,FALSE)</f>
        <v>7.59</v>
      </c>
      <c r="J38" s="112">
        <f t="shared" si="39"/>
        <v>48.69</v>
      </c>
      <c r="K38" s="112">
        <f t="shared" si="40"/>
        <v>93.93</v>
      </c>
    </row>
    <row r="39" spans="2:15">
      <c r="B39" s="108">
        <f t="shared" si="2"/>
        <v>2041</v>
      </c>
      <c r="C39" s="113"/>
      <c r="D39" s="112">
        <f t="shared" ref="D39:F40" si="43">ROUND(D38*(1+$J89),2)</f>
        <v>182.27</v>
      </c>
      <c r="E39" s="110">
        <f t="shared" si="43"/>
        <v>80.540000000000006</v>
      </c>
      <c r="F39" s="110">
        <f t="shared" si="43"/>
        <v>3.73</v>
      </c>
      <c r="G39" s="112">
        <f t="shared" si="35"/>
        <v>103.51</v>
      </c>
      <c r="H39" s="112">
        <f t="shared" si="36"/>
        <v>285.77999999999997</v>
      </c>
      <c r="I39" s="112">
        <f>VLOOKUP(B39,'Table 4'!$B$13:$D$43,3,FALSE)</f>
        <v>7.79</v>
      </c>
      <c r="J39" s="112">
        <f t="shared" si="39"/>
        <v>49.97</v>
      </c>
      <c r="K39" s="112">
        <f t="shared" si="40"/>
        <v>96.38</v>
      </c>
    </row>
    <row r="40" spans="2:15">
      <c r="B40" s="108">
        <f t="shared" si="2"/>
        <v>2042</v>
      </c>
      <c r="C40" s="113"/>
      <c r="D40" s="112">
        <f t="shared" si="43"/>
        <v>187.01</v>
      </c>
      <c r="E40" s="110">
        <f t="shared" si="43"/>
        <v>82.63</v>
      </c>
      <c r="F40" s="110">
        <f t="shared" si="43"/>
        <v>3.83</v>
      </c>
      <c r="G40" s="112">
        <f t="shared" ref="G40" si="44">ROUND(F40*(8.76*$G$65)+E40,2)</f>
        <v>106.22</v>
      </c>
      <c r="H40" s="112">
        <f t="shared" ref="H40" si="45">ROUND(D40+G40,2)</f>
        <v>293.23</v>
      </c>
      <c r="I40" s="112">
        <f>VLOOKUP(B40,'Table 4'!$B$13:$D$43,3,FALSE)</f>
        <v>5.36</v>
      </c>
      <c r="J40" s="112">
        <f t="shared" ref="J40" si="46">ROUND($K$65*I40/1000,2)</f>
        <v>34.380000000000003</v>
      </c>
      <c r="K40" s="112">
        <f t="shared" ref="K40" si="47">ROUND(H40*1000/8760/$G$65+J40,2)</f>
        <v>82</v>
      </c>
    </row>
    <row r="41" spans="2:15">
      <c r="B41" s="108"/>
      <c r="C41" s="113"/>
      <c r="D41" s="112"/>
      <c r="E41" s="110"/>
      <c r="F41" s="110"/>
      <c r="G41" s="112"/>
      <c r="H41" s="112"/>
      <c r="I41" s="112"/>
      <c r="J41" s="112"/>
      <c r="K41" s="112"/>
    </row>
    <row r="42" spans="2:15">
      <c r="B42" s="108"/>
      <c r="C42" s="113"/>
      <c r="D42" s="112"/>
      <c r="E42" s="110"/>
      <c r="F42" s="110"/>
      <c r="G42" s="112"/>
      <c r="H42" s="112"/>
      <c r="I42" s="112"/>
      <c r="J42" s="112"/>
      <c r="K42" s="112"/>
    </row>
    <row r="43" spans="2:15">
      <c r="M43" s="108"/>
      <c r="O43" s="115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8"/>
      <c r="N44" s="115"/>
      <c r="O44" s="115"/>
    </row>
    <row r="46" spans="2:15">
      <c r="B46" s="105" t="s">
        <v>16</v>
      </c>
      <c r="D46" s="116" t="s">
        <v>101</v>
      </c>
    </row>
    <row r="47" spans="2:15">
      <c r="C47" s="117" t="str">
        <f>D10</f>
        <v>(b)</v>
      </c>
      <c r="D47" s="112" t="str">
        <f>"= "&amp;C10&amp;" x "&amp;C76</f>
        <v>= (a) x 0.0725628795024555</v>
      </c>
    </row>
    <row r="48" spans="2:15">
      <c r="C48" s="117" t="str">
        <f>G10</f>
        <v>(e)</v>
      </c>
      <c r="D48" s="112" t="str">
        <f>"= "&amp;$F$10&amp;" x  (8.76 x "&amp;TEXT(G65,"0.0%")&amp;") + "&amp;$E$10</f>
        <v>= (d) x  (8.76 x 70.3%) + (c)</v>
      </c>
    </row>
    <row r="49" spans="3:15">
      <c r="C49" s="117" t="str">
        <f>H10</f>
        <v>(f)</v>
      </c>
      <c r="D49" s="112" t="str">
        <f>"= "&amp;D10&amp;" + "&amp;G10</f>
        <v>= (b) + (e)</v>
      </c>
    </row>
    <row r="50" spans="3:15">
      <c r="C50" s="117" t="str">
        <f>I10</f>
        <v>(g)</v>
      </c>
      <c r="D50" s="145" t="str">
        <f>'Table 4'!B3&amp;" - "&amp;'Table 4'!B4</f>
        <v>Table 4 - Burnertip Natural Gas Price Forecast</v>
      </c>
    </row>
    <row r="51" spans="3:15">
      <c r="C51" s="117" t="str">
        <f>J10</f>
        <v>(h)</v>
      </c>
      <c r="D51" s="112" t="str">
        <f>"= "&amp;TEXT(K65,"?,0")&amp;" MMBtu/MWH x "&amp;I9</f>
        <v>= 6,415 MMBtu/MWH x $/MMBtu</v>
      </c>
    </row>
    <row r="52" spans="3:15">
      <c r="C52" s="117" t="str">
        <f>K10</f>
        <v>(i)</v>
      </c>
      <c r="D52" s="112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93</v>
      </c>
      <c r="D54" s="55"/>
      <c r="E54" s="55"/>
      <c r="F54" s="55"/>
      <c r="G54" s="55"/>
      <c r="H54" s="55"/>
      <c r="I54" s="55"/>
      <c r="J54" s="56"/>
      <c r="K54" s="118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46" t="s">
        <v>94</v>
      </c>
      <c r="F58" s="119">
        <f>C69</f>
        <v>385.35346874999999</v>
      </c>
      <c r="G58" s="57">
        <f>F58/F60</f>
        <v>0.88311475045887722</v>
      </c>
      <c r="H58" s="133">
        <f>C70</f>
        <v>1484.338135058779</v>
      </c>
      <c r="I58" s="135">
        <f>C73</f>
        <v>44.501635407885907</v>
      </c>
      <c r="O58" s="184"/>
    </row>
    <row r="59" spans="3:15">
      <c r="C59" s="146" t="s">
        <v>95</v>
      </c>
      <c r="F59" s="48">
        <f>D69</f>
        <v>51.003718749999997</v>
      </c>
      <c r="G59" s="44">
        <f>1-G58</f>
        <v>0.11688524954112278</v>
      </c>
      <c r="H59" s="134">
        <f>D70</f>
        <v>443.00439708045104</v>
      </c>
      <c r="I59" s="136">
        <f>D73</f>
        <v>37.670659567999998</v>
      </c>
    </row>
    <row r="60" spans="3:15">
      <c r="C60" s="146" t="s">
        <v>45</v>
      </c>
      <c r="F60" s="119">
        <f>F58+F59</f>
        <v>436.35718750000001</v>
      </c>
      <c r="G60" s="57">
        <f>G58+G59</f>
        <v>1</v>
      </c>
      <c r="H60" s="133">
        <f>ROUND(((F58*H58)+(F59*H59))/F60,0)</f>
        <v>1363</v>
      </c>
      <c r="I60" s="135">
        <f>ROUND(((F58*I58)+(F59*I59))/F60,2)</f>
        <v>43.7</v>
      </c>
    </row>
    <row r="61" spans="3:15">
      <c r="C61" s="146"/>
      <c r="F61" s="119"/>
      <c r="G61" s="57"/>
      <c r="H61" s="120"/>
      <c r="I61" s="121"/>
    </row>
    <row r="62" spans="3:15">
      <c r="C62" s="147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48" t="str">
        <f>C58</f>
        <v>CCCT Dry "G/H", 1x1 - Turbine</v>
      </c>
      <c r="D63" s="122"/>
      <c r="E63" s="122"/>
      <c r="F63" s="105">
        <f>C69</f>
        <v>385.35346874999999</v>
      </c>
      <c r="G63" s="57">
        <f>C77</f>
        <v>0.78</v>
      </c>
      <c r="H63" s="169">
        <f>G63*F63</f>
        <v>300.57570562500001</v>
      </c>
      <c r="I63" s="57">
        <f>H63/H65</f>
        <v>0.98004394182130306</v>
      </c>
      <c r="J63" s="121">
        <f>C74</f>
        <v>2.0592662948867351</v>
      </c>
      <c r="K63" s="123">
        <f>C75</f>
        <v>6362</v>
      </c>
    </row>
    <row r="64" spans="3:15">
      <c r="C64" s="148" t="str">
        <f>C59</f>
        <v>CCCT Dry "G/H", 1x1 - Duct Firing</v>
      </c>
      <c r="D64" s="122"/>
      <c r="E64" s="122"/>
      <c r="F64" s="43">
        <f>D69</f>
        <v>51.003718749999997</v>
      </c>
      <c r="G64" s="44">
        <f>D77</f>
        <v>0.12</v>
      </c>
      <c r="H64" s="170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46" t="s">
        <v>50</v>
      </c>
      <c r="F65" s="105">
        <f>F63+F64</f>
        <v>436.35718750000001</v>
      </c>
      <c r="G65" s="124">
        <f>ROUND(H65/F65,3)</f>
        <v>0.70299999999999996</v>
      </c>
      <c r="H65" s="169">
        <f>SUM(H63:H64)</f>
        <v>306.696151875</v>
      </c>
      <c r="I65" s="57">
        <f>I63+I64</f>
        <v>1</v>
      </c>
      <c r="J65" s="121">
        <f>ROUND(($I63*J63)+($I64*J64),2)</f>
        <v>2.02</v>
      </c>
      <c r="K65" s="125">
        <f>ROUND(($I63*K63)+($I64*K64),0)</f>
        <v>6415</v>
      </c>
    </row>
    <row r="66" spans="2:12">
      <c r="G66" s="124"/>
      <c r="I66" s="57"/>
      <c r="J66" s="121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26"/>
      <c r="G68" s="126"/>
      <c r="H68" s="126"/>
      <c r="I68" s="126"/>
      <c r="J68" s="126"/>
      <c r="K68" s="127"/>
    </row>
    <row r="69" spans="2:12">
      <c r="C69" s="105">
        <f>'[17]Table 6.1'!$E$22</f>
        <v>385.35346874999999</v>
      </c>
      <c r="D69" s="105">
        <f>'[17]Table 6.1'!$E$23</f>
        <v>51.003718749999997</v>
      </c>
      <c r="E69" s="105" t="s">
        <v>77</v>
      </c>
      <c r="H69" s="128"/>
    </row>
    <row r="70" spans="2:12">
      <c r="B70" s="105" t="s">
        <v>102</v>
      </c>
      <c r="C70" s="120">
        <f>'[17]Table 6.1'!$H$22</f>
        <v>1484.338135058779</v>
      </c>
      <c r="D70" s="120">
        <f>'[17]Table 6.1'!$H$23</f>
        <v>443.00439708045104</v>
      </c>
      <c r="E70" s="105" t="s">
        <v>78</v>
      </c>
      <c r="L70" s="68"/>
    </row>
    <row r="71" spans="2:12">
      <c r="B71" s="105" t="s">
        <v>102</v>
      </c>
      <c r="C71" s="121">
        <f>'[17]Table 6.2 P1'!$F$20*(1+'[17]Table 6.2 P1'!$G$20)</f>
        <v>21.713180439885903</v>
      </c>
      <c r="D71" s="121">
        <f>'[17]Table 6.2 P1'!$F$21*(1+'[17]Table 6.2 P1'!$G$21)</f>
        <v>5.39</v>
      </c>
      <c r="E71" s="105" t="s">
        <v>79</v>
      </c>
      <c r="L71" s="68"/>
    </row>
    <row r="72" spans="2:12">
      <c r="B72" s="105" t="s">
        <v>102</v>
      </c>
      <c r="C72" s="49">
        <f>'[17]Table 6.2 P1'!$I$20</f>
        <v>22.788454968000003</v>
      </c>
      <c r="D72" s="49">
        <f>'[17]Table 6.2 P1'!$I$21</f>
        <v>32.280659567999997</v>
      </c>
      <c r="E72" s="105" t="s">
        <v>75</v>
      </c>
      <c r="L72" s="68"/>
    </row>
    <row r="73" spans="2:12">
      <c r="B73" s="105" t="s">
        <v>102</v>
      </c>
      <c r="C73" s="121">
        <f>C71+C72</f>
        <v>44.501635407885907</v>
      </c>
      <c r="D73" s="121">
        <f>D71+D72</f>
        <v>37.670659567999998</v>
      </c>
      <c r="E73" s="105" t="s">
        <v>80</v>
      </c>
    </row>
    <row r="74" spans="2:12">
      <c r="C74" s="121">
        <f>'[17]Table 6.2 P2'!$H$20*(1+'[17]Table 6.2 P2'!$I$20)</f>
        <v>2.0592662948867351</v>
      </c>
      <c r="D74" s="121">
        <f>'[17]Table 6.2 P2'!$H$21*(1+'[17]Table 6.2 P2'!$I$21)</f>
        <v>0.15</v>
      </c>
      <c r="E74" s="105" t="s">
        <v>81</v>
      </c>
    </row>
    <row r="75" spans="2:12">
      <c r="C75" s="125">
        <f>'[17]Table 6.1'!$K$22</f>
        <v>6362</v>
      </c>
      <c r="D75" s="125">
        <f>'[17]Table 6.1'!$K$23</f>
        <v>9012</v>
      </c>
      <c r="E75" s="105" t="s">
        <v>53</v>
      </c>
    </row>
    <row r="76" spans="2:12">
      <c r="C76" s="143">
        <f>'[17]Table 6.2 P1'!$D$20</f>
        <v>7.2562879502455491E-2</v>
      </c>
      <c r="D76" s="143">
        <f>'[17]Table 6.2 P1'!$D$21</f>
        <v>7.2562879502455491E-2</v>
      </c>
      <c r="E76" s="105" t="s">
        <v>54</v>
      </c>
    </row>
    <row r="77" spans="2:12">
      <c r="C77" s="129">
        <f>'[17]Table 6.2 P2'!$C$20</f>
        <v>0.78</v>
      </c>
      <c r="D77" s="129">
        <f>'[17]Table 6.2 P2'!$C$21</f>
        <v>0.12</v>
      </c>
      <c r="E77" s="105" t="s">
        <v>55</v>
      </c>
    </row>
    <row r="78" spans="2:12">
      <c r="D78" s="57">
        <f>ROUND(H65/F65,3)</f>
        <v>0.70299999999999996</v>
      </c>
      <c r="E78" s="105" t="s">
        <v>56</v>
      </c>
    </row>
    <row r="79" spans="2:12">
      <c r="D79" s="124"/>
      <c r="E79" s="67"/>
    </row>
    <row r="80" spans="2:12">
      <c r="C80" s="129"/>
      <c r="D80" s="129"/>
    </row>
    <row r="82" spans="3:15" ht="13.5" thickBot="1">
      <c r="C82" s="54" t="str">
        <f>"Company Official Inflation Forecast Dated "&amp;TEXT('Table 4'!G5,"mmmm dd, yyyy")</f>
        <v>Company Official Inflation Forecast Dated June 30, 2017</v>
      </c>
      <c r="D82" s="55"/>
      <c r="E82" s="55"/>
      <c r="F82" s="55"/>
      <c r="G82" s="55"/>
      <c r="H82" s="55"/>
      <c r="I82" s="55"/>
      <c r="J82" s="56"/>
      <c r="K82" s="118"/>
    </row>
    <row r="83" spans="3:15">
      <c r="C83" s="130">
        <v>2017</v>
      </c>
      <c r="D83" s="57">
        <f>VLOOKUP(C83,'[15]Inflation Forecast'!$B$6:$C$61,2,FALSE)</f>
        <v>2.4E-2</v>
      </c>
      <c r="F83" s="130">
        <f>C91+1</f>
        <v>2026</v>
      </c>
      <c r="G83" s="57">
        <f>VLOOKUP(F83,'[15]Inflation Forecast'!$B$6:$C$61,2,FALSE)</f>
        <v>2.4E-2</v>
      </c>
      <c r="I83" s="130">
        <f>F91+1</f>
        <v>2035</v>
      </c>
      <c r="J83" s="57">
        <f>VLOOKUP(I83,'[15]Inflation Forecast'!$B$6:$C$61,2,FALSE)</f>
        <v>2.5000000000000001E-2</v>
      </c>
    </row>
    <row r="84" spans="3:15">
      <c r="C84" s="130">
        <f t="shared" ref="C84:C91" si="48">C83+1</f>
        <v>2018</v>
      </c>
      <c r="D84" s="57">
        <f>VLOOKUP(C84,'[15]Inflation Forecast'!$B$6:$C$61,2,FALSE)</f>
        <v>0.02</v>
      </c>
      <c r="F84" s="130">
        <f t="shared" ref="F84:F91" si="49">F83+1</f>
        <v>2027</v>
      </c>
      <c r="G84" s="57">
        <f>VLOOKUP(F84,'[15]Inflation Forecast'!$B$6:$C$61,2,FALSE)</f>
        <v>2.5000000000000001E-2</v>
      </c>
      <c r="I84" s="130">
        <f t="shared" ref="I84:I91" si="50">I83+1</f>
        <v>2036</v>
      </c>
      <c r="J84" s="57">
        <f>VLOOKUP(I84,'[15]Inflation Forecast'!$B$6:$C$61,2,FALSE)</f>
        <v>2.5999999999999999E-2</v>
      </c>
    </row>
    <row r="85" spans="3:15">
      <c r="C85" s="130">
        <f t="shared" si="48"/>
        <v>2019</v>
      </c>
      <c r="D85" s="57">
        <f>VLOOKUP(C85,'[15]Inflation Forecast'!$B$6:$C$61,2,FALSE)</f>
        <v>2.1999999999999999E-2</v>
      </c>
      <c r="F85" s="130">
        <f t="shared" si="49"/>
        <v>2028</v>
      </c>
      <c r="G85" s="57">
        <f>VLOOKUP(F85,'[15]Inflation Forecast'!$B$6:$C$61,2,FALSE)</f>
        <v>2.5000000000000001E-2</v>
      </c>
      <c r="I85" s="130">
        <f t="shared" si="50"/>
        <v>2037</v>
      </c>
      <c r="J85" s="57">
        <f>VLOOKUP(I85,'[15]Inflation Forecast'!$B$6:$C$61,2,FALSE)</f>
        <v>2.5000000000000001E-2</v>
      </c>
    </row>
    <row r="86" spans="3:15">
      <c r="C86" s="130">
        <f t="shared" si="48"/>
        <v>2020</v>
      </c>
      <c r="D86" s="57">
        <f>VLOOKUP(C86,'[15]Inflation Forecast'!$B$6:$C$61,2,FALSE)</f>
        <v>2.4E-2</v>
      </c>
      <c r="F86" s="130">
        <f t="shared" si="49"/>
        <v>2029</v>
      </c>
      <c r="G86" s="57">
        <f>VLOOKUP(F86,'[15]Inflation Forecast'!$B$6:$C$61,2,FALSE)</f>
        <v>2.5000000000000001E-2</v>
      </c>
      <c r="I86" s="130">
        <f t="shared" si="50"/>
        <v>2038</v>
      </c>
      <c r="J86" s="57">
        <f>VLOOKUP(I86,'[15]Inflation Forecast'!$B$6:$C$61,2,FALSE)</f>
        <v>2.5999999999999999E-2</v>
      </c>
    </row>
    <row r="87" spans="3:15">
      <c r="C87" s="130">
        <f t="shared" si="48"/>
        <v>2021</v>
      </c>
      <c r="D87" s="57">
        <f>VLOOKUP(C87,'[15]Inflation Forecast'!$B$6:$C$61,2,FALSE)</f>
        <v>2.5000000000000001E-2</v>
      </c>
      <c r="F87" s="130">
        <f t="shared" si="49"/>
        <v>2030</v>
      </c>
      <c r="G87" s="57">
        <f>VLOOKUP(F87,'[15]Inflation Forecast'!$B$6:$C$61,2,FALSE)</f>
        <v>2.5000000000000001E-2</v>
      </c>
      <c r="I87" s="130">
        <f t="shared" si="50"/>
        <v>2039</v>
      </c>
      <c r="J87" s="57">
        <f>VLOOKUP(I87,'[15]Inflation Forecast'!$B$6:$C$61,2,FALSE)</f>
        <v>2.5999999999999999E-2</v>
      </c>
    </row>
    <row r="88" spans="3:15">
      <c r="C88" s="130">
        <f t="shared" si="48"/>
        <v>2022</v>
      </c>
      <c r="D88" s="57">
        <f>VLOOKUP(C88,'[15]Inflation Forecast'!$B$6:$C$61,2,FALSE)</f>
        <v>2.5000000000000001E-2</v>
      </c>
      <c r="F88" s="130">
        <f t="shared" si="49"/>
        <v>2031</v>
      </c>
      <c r="G88" s="57">
        <f>VLOOKUP(F88,'[15]Inflation Forecast'!$B$6:$C$61,2,FALSE)</f>
        <v>2.5000000000000001E-2</v>
      </c>
      <c r="I88" s="130">
        <f t="shared" si="50"/>
        <v>2040</v>
      </c>
      <c r="J88" s="57">
        <f>VLOOKUP(I88,'[15]Inflation Forecast'!$B$6:$C$61,2,FALSE)</f>
        <v>2.5999999999999999E-2</v>
      </c>
    </row>
    <row r="89" spans="3:15" s="107" customFormat="1">
      <c r="C89" s="130">
        <f t="shared" si="48"/>
        <v>2023</v>
      </c>
      <c r="D89" s="57">
        <f>VLOOKUP(C89,'[15]Inflation Forecast'!$B$6:$C$61,2,FALSE)</f>
        <v>2.5000000000000001E-2</v>
      </c>
      <c r="F89" s="130">
        <f t="shared" si="49"/>
        <v>2032</v>
      </c>
      <c r="G89" s="57">
        <f>VLOOKUP(F89,'[15]Inflation Forecast'!$B$6:$C$61,2,FALSE)</f>
        <v>2.5000000000000001E-2</v>
      </c>
      <c r="I89" s="130">
        <f t="shared" si="50"/>
        <v>2041</v>
      </c>
      <c r="J89" s="57">
        <f>VLOOKUP(I89,'[15]Inflation Forecast'!$B$6:$C$61,2,FALSE)</f>
        <v>2.5999999999999999E-2</v>
      </c>
      <c r="N89" s="105"/>
      <c r="O89" s="105"/>
    </row>
    <row r="90" spans="3:15" s="107" customFormat="1">
      <c r="C90" s="130">
        <f t="shared" si="48"/>
        <v>2024</v>
      </c>
      <c r="D90" s="57">
        <f>VLOOKUP(C90,'[15]Inflation Forecast'!$B$6:$C$61,2,FALSE)</f>
        <v>2.5000000000000001E-2</v>
      </c>
      <c r="F90" s="130">
        <f t="shared" si="49"/>
        <v>2033</v>
      </c>
      <c r="G90" s="57">
        <f>VLOOKUP(F90,'[15]Inflation Forecast'!$B$6:$C$61,2,FALSE)</f>
        <v>2.5000000000000001E-2</v>
      </c>
      <c r="I90" s="130">
        <f t="shared" si="50"/>
        <v>2042</v>
      </c>
      <c r="J90" s="57">
        <f>VLOOKUP(I90,'[15]Inflation Forecast'!$B$6:$C$61,2,FALSE)</f>
        <v>2.5999999999999999E-2</v>
      </c>
      <c r="N90" s="105"/>
      <c r="O90" s="105"/>
    </row>
    <row r="91" spans="3:15" s="107" customFormat="1">
      <c r="C91" s="130">
        <f t="shared" si="48"/>
        <v>2025</v>
      </c>
      <c r="D91" s="57">
        <f>VLOOKUP(C91,'[15]Inflation Forecast'!$B$6:$C$61,2,FALSE)</f>
        <v>2.5000000000000001E-2</v>
      </c>
      <c r="F91" s="130">
        <f t="shared" si="49"/>
        <v>2034</v>
      </c>
      <c r="G91" s="57">
        <f>VLOOKUP(F91,'[15]Inflation Forecast'!$B$6:$C$61,2,FALSE)</f>
        <v>2.5000000000000001E-2</v>
      </c>
      <c r="I91" s="130">
        <f t="shared" si="50"/>
        <v>2043</v>
      </c>
      <c r="J91" s="57">
        <f>VLOOKUP(I91,'[15]Inflation Forecast'!$B$6:$C$61,2,FALSE)</f>
        <v>2.5999999999999999E-2</v>
      </c>
      <c r="N91" s="105"/>
      <c r="O91" s="105"/>
    </row>
    <row r="92" spans="3:15" s="107" customFormat="1">
      <c r="N92" s="105"/>
      <c r="O92" s="105"/>
    </row>
    <row r="93" spans="3:15" s="107" customFormat="1">
      <c r="N93" s="105"/>
      <c r="O93" s="105"/>
    </row>
    <row r="94" spans="3:15">
      <c r="D94" s="137"/>
    </row>
    <row r="95" spans="3:15">
      <c r="D95" s="137"/>
    </row>
  </sheetData>
  <printOptions horizontalCentered="1"/>
  <pageMargins left="0.25" right="0.25" top="0.75" bottom="0.75" header="0.3" footer="0.3"/>
  <pageSetup scale="88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C19" sqref="C19"/>
    </sheetView>
  </sheetViews>
  <sheetFormatPr defaultColWidth="9.33203125" defaultRowHeight="12.75"/>
  <cols>
    <col min="1" max="1" width="2.83203125" style="105" customWidth="1"/>
    <col min="2" max="2" width="10.83203125" style="105" customWidth="1"/>
    <col min="3" max="3" width="14.1640625" style="105" customWidth="1"/>
    <col min="4" max="4" width="12.33203125" style="105" customWidth="1"/>
    <col min="5" max="5" width="9.1640625" style="105" customWidth="1"/>
    <col min="6" max="6" width="10.5" style="105" customWidth="1"/>
    <col min="7" max="7" width="10.5" style="105" bestFit="1" customWidth="1"/>
    <col min="8" max="8" width="11.6640625" style="105" bestFit="1" customWidth="1"/>
    <col min="9" max="9" width="11.1640625" style="105" customWidth="1"/>
    <col min="10" max="10" width="12" style="105" bestFit="1" customWidth="1"/>
    <col min="11" max="11" width="12" style="105" customWidth="1"/>
    <col min="12" max="13" width="9.33203125" style="105"/>
    <col min="14" max="15" width="9.33203125" style="105" customWidth="1"/>
    <col min="16" max="16384" width="9.33203125" style="105"/>
  </cols>
  <sheetData>
    <row r="1" spans="2:14" ht="15.75" hidden="1">
      <c r="B1" s="1" t="s">
        <v>52</v>
      </c>
      <c r="C1" s="104"/>
      <c r="D1" s="104"/>
      <c r="E1" s="104"/>
      <c r="F1" s="104"/>
      <c r="G1" s="104"/>
      <c r="H1" s="104"/>
      <c r="I1" s="104"/>
      <c r="J1" s="104"/>
      <c r="K1" s="104"/>
    </row>
    <row r="2" spans="2:14" ht="5.25" hidden="1" customHeight="1">
      <c r="B2" s="1"/>
      <c r="C2" s="104"/>
      <c r="D2" s="104"/>
      <c r="E2" s="104"/>
      <c r="F2" s="104"/>
      <c r="G2" s="104"/>
      <c r="H2" s="104"/>
      <c r="I2" s="104"/>
      <c r="J2" s="104"/>
      <c r="K2" s="104"/>
    </row>
    <row r="3" spans="2:14" ht="15.75">
      <c r="B3" s="1" t="s">
        <v>85</v>
      </c>
      <c r="C3" s="104"/>
      <c r="D3" s="104"/>
      <c r="E3" s="104"/>
      <c r="F3" s="104"/>
      <c r="G3" s="104"/>
      <c r="H3" s="104"/>
      <c r="I3" s="104"/>
      <c r="J3" s="104"/>
      <c r="K3" s="104"/>
    </row>
    <row r="4" spans="2:14" ht="15.75">
      <c r="B4" s="1" t="s">
        <v>92</v>
      </c>
      <c r="C4" s="104"/>
      <c r="D4" s="104"/>
      <c r="E4" s="104"/>
      <c r="F4" s="104"/>
      <c r="G4" s="104"/>
      <c r="H4" s="104"/>
      <c r="I4" s="104"/>
      <c r="J4" s="104"/>
      <c r="K4" s="104"/>
    </row>
    <row r="5" spans="2:14" ht="15.75">
      <c r="B5" s="1" t="str">
        <f>C54</f>
        <v>WYNE  DJohns - 477 MW - CCCT Dry "J/HA.02", 1x1 - East Side Resource (5,050')</v>
      </c>
      <c r="C5" s="104"/>
      <c r="D5" s="104"/>
      <c r="E5" s="104"/>
      <c r="F5" s="104"/>
      <c r="G5" s="104"/>
      <c r="H5" s="104"/>
      <c r="I5" s="104"/>
      <c r="J5" s="104"/>
      <c r="K5" s="104"/>
    </row>
    <row r="6" spans="2:14" ht="15.75">
      <c r="B6" s="1"/>
      <c r="C6" s="104"/>
      <c r="D6" s="104"/>
      <c r="E6" s="104"/>
      <c r="F6" s="104"/>
      <c r="G6" s="104"/>
      <c r="H6" s="104"/>
      <c r="I6" s="104"/>
      <c r="K6" s="17"/>
    </row>
    <row r="7" spans="2:14">
      <c r="B7" s="106"/>
      <c r="C7" s="106"/>
      <c r="D7" s="106"/>
      <c r="E7" s="106"/>
      <c r="F7" s="106"/>
      <c r="G7" s="106"/>
      <c r="H7" s="106"/>
      <c r="I7" s="104"/>
      <c r="J7" s="107"/>
      <c r="K7" s="107"/>
      <c r="L7" s="107"/>
      <c r="M7" s="107"/>
      <c r="N7" s="107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7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7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07"/>
      <c r="E12" s="107"/>
      <c r="F12" s="107"/>
      <c r="G12" s="107"/>
      <c r="H12" s="107"/>
      <c r="I12" s="106"/>
      <c r="J12" s="106"/>
      <c r="K12" s="106"/>
      <c r="L12" s="107"/>
    </row>
    <row r="13" spans="2:14" ht="4.5" customHeight="1">
      <c r="B13" s="108"/>
      <c r="C13" s="109"/>
      <c r="D13" s="110"/>
      <c r="E13" s="111"/>
      <c r="F13" s="111"/>
      <c r="G13" s="112"/>
      <c r="H13" s="112"/>
      <c r="I13" s="112"/>
      <c r="J13" s="112"/>
      <c r="K13" s="112"/>
    </row>
    <row r="14" spans="2:14">
      <c r="B14" s="108">
        <v>2016</v>
      </c>
      <c r="C14" s="109">
        <f>$H$60</f>
        <v>1203</v>
      </c>
      <c r="D14" s="110">
        <f>ROUND(C14*$C$76,2)</f>
        <v>87.29</v>
      </c>
      <c r="E14" s="111">
        <f>$I$60</f>
        <v>57.97</v>
      </c>
      <c r="F14" s="111">
        <f>$J$65</f>
        <v>2.2200000000000002</v>
      </c>
      <c r="G14" s="112">
        <f t="shared" ref="G14:G24" si="0">ROUND(F14*(8.76*$G$65)+E14,2)</f>
        <v>71.45</v>
      </c>
      <c r="H14" s="112">
        <f t="shared" ref="H14:H24" si="1">ROUND(D14+G14,2)</f>
        <v>158.74</v>
      </c>
      <c r="I14" s="112"/>
      <c r="J14" s="112"/>
      <c r="K14" s="112"/>
    </row>
    <row r="15" spans="2:14">
      <c r="B15" s="108">
        <f t="shared" ref="B15:B40" si="2">B14+1</f>
        <v>2017</v>
      </c>
      <c r="C15" s="113"/>
      <c r="D15" s="110">
        <f t="shared" ref="D15:F17" si="3">ROUND(D14*(1+$D83),2)</f>
        <v>89.38</v>
      </c>
      <c r="E15" s="110">
        <f t="shared" si="3"/>
        <v>59.36</v>
      </c>
      <c r="F15" s="110">
        <f t="shared" si="3"/>
        <v>2.27</v>
      </c>
      <c r="G15" s="114">
        <f t="shared" si="0"/>
        <v>73.14</v>
      </c>
      <c r="H15" s="114">
        <f t="shared" si="1"/>
        <v>162.52000000000001</v>
      </c>
      <c r="I15" s="112"/>
      <c r="J15" s="112"/>
      <c r="K15" s="112"/>
      <c r="M15" s="57"/>
    </row>
    <row r="16" spans="2:14">
      <c r="B16" s="108">
        <f t="shared" si="2"/>
        <v>2018</v>
      </c>
      <c r="C16" s="113"/>
      <c r="D16" s="110">
        <f t="shared" si="3"/>
        <v>91.17</v>
      </c>
      <c r="E16" s="110">
        <f t="shared" si="3"/>
        <v>60.55</v>
      </c>
      <c r="F16" s="110">
        <f t="shared" si="3"/>
        <v>2.3199999999999998</v>
      </c>
      <c r="G16" s="112">
        <f t="shared" si="0"/>
        <v>74.63</v>
      </c>
      <c r="H16" s="112">
        <f t="shared" si="1"/>
        <v>165.8</v>
      </c>
      <c r="I16" s="112"/>
      <c r="J16" s="112"/>
      <c r="K16" s="112"/>
      <c r="M16" s="57"/>
    </row>
    <row r="17" spans="2:13">
      <c r="B17" s="108">
        <f t="shared" si="2"/>
        <v>2019</v>
      </c>
      <c r="C17" s="113"/>
      <c r="D17" s="110">
        <f t="shared" si="3"/>
        <v>93.18</v>
      </c>
      <c r="E17" s="110">
        <f t="shared" si="3"/>
        <v>61.88</v>
      </c>
      <c r="F17" s="110">
        <f t="shared" si="3"/>
        <v>2.37</v>
      </c>
      <c r="G17" s="112">
        <f t="shared" si="0"/>
        <v>76.27</v>
      </c>
      <c r="H17" s="112">
        <f t="shared" si="1"/>
        <v>169.45</v>
      </c>
      <c r="I17" s="112"/>
      <c r="J17" s="112"/>
      <c r="K17" s="112"/>
      <c r="M17" s="57"/>
    </row>
    <row r="18" spans="2:13">
      <c r="B18" s="108">
        <f t="shared" si="2"/>
        <v>2020</v>
      </c>
      <c r="C18" s="113"/>
      <c r="D18" s="110">
        <f t="shared" ref="D18:F18" si="4">ROUND(D17*(1+$D86),2)</f>
        <v>95.42</v>
      </c>
      <c r="E18" s="110">
        <f t="shared" si="4"/>
        <v>63.37</v>
      </c>
      <c r="F18" s="110">
        <f t="shared" si="4"/>
        <v>2.4300000000000002</v>
      </c>
      <c r="G18" s="112">
        <f t="shared" ref="G18:G23" si="5">ROUND(F18*(8.76*$G$65)+E18,2)</f>
        <v>78.12</v>
      </c>
      <c r="H18" s="112">
        <f t="shared" ref="H18:H23" si="6">ROUND(D18+G18,2)</f>
        <v>173.54</v>
      </c>
      <c r="I18" s="112"/>
      <c r="J18" s="112"/>
      <c r="K18" s="112"/>
      <c r="M18" s="57"/>
    </row>
    <row r="19" spans="2:13">
      <c r="B19" s="108">
        <f t="shared" si="2"/>
        <v>2021</v>
      </c>
      <c r="C19" s="113"/>
      <c r="D19" s="110">
        <f t="shared" ref="D19:F19" si="7">ROUND(D18*(1+$D87),2)</f>
        <v>97.81</v>
      </c>
      <c r="E19" s="110">
        <f t="shared" si="7"/>
        <v>64.95</v>
      </c>
      <c r="F19" s="110">
        <f t="shared" si="7"/>
        <v>2.4900000000000002</v>
      </c>
      <c r="G19" s="112">
        <f t="shared" si="5"/>
        <v>80.069999999999993</v>
      </c>
      <c r="H19" s="112">
        <f t="shared" si="6"/>
        <v>177.88</v>
      </c>
      <c r="I19" s="112"/>
      <c r="J19" s="112"/>
      <c r="K19" s="112"/>
      <c r="M19" s="57"/>
    </row>
    <row r="20" spans="2:13">
      <c r="B20" s="108">
        <f t="shared" si="2"/>
        <v>2022</v>
      </c>
      <c r="C20" s="113"/>
      <c r="D20" s="110">
        <f t="shared" ref="D20:F20" si="8">ROUND(D19*(1+$D88),2)</f>
        <v>100.26</v>
      </c>
      <c r="E20" s="110">
        <f t="shared" si="8"/>
        <v>66.569999999999993</v>
      </c>
      <c r="F20" s="110">
        <f t="shared" si="8"/>
        <v>2.5499999999999998</v>
      </c>
      <c r="G20" s="112">
        <f t="shared" si="5"/>
        <v>82.05</v>
      </c>
      <c r="H20" s="112">
        <f t="shared" si="6"/>
        <v>182.31</v>
      </c>
      <c r="I20" s="112"/>
      <c r="J20" s="112"/>
      <c r="K20" s="112"/>
      <c r="M20" s="57"/>
    </row>
    <row r="21" spans="2:13">
      <c r="B21" s="108">
        <f t="shared" si="2"/>
        <v>2023</v>
      </c>
      <c r="C21" s="113"/>
      <c r="D21" s="110">
        <f t="shared" ref="D21:F21" si="9">ROUND(D20*(1+$D89),2)</f>
        <v>102.77</v>
      </c>
      <c r="E21" s="110">
        <f t="shared" si="9"/>
        <v>68.23</v>
      </c>
      <c r="F21" s="110">
        <f t="shared" si="9"/>
        <v>2.61</v>
      </c>
      <c r="G21" s="112">
        <f t="shared" si="5"/>
        <v>84.07</v>
      </c>
      <c r="H21" s="112">
        <f t="shared" si="6"/>
        <v>186.84</v>
      </c>
      <c r="I21" s="112"/>
      <c r="J21" s="112"/>
      <c r="K21" s="112"/>
      <c r="M21" s="57"/>
    </row>
    <row r="22" spans="2:13">
      <c r="B22" s="108">
        <f t="shared" si="2"/>
        <v>2024</v>
      </c>
      <c r="C22" s="113"/>
      <c r="D22" s="110">
        <f t="shared" ref="D22:F22" si="10">ROUND(D21*(1+$D90),2)</f>
        <v>105.34</v>
      </c>
      <c r="E22" s="110">
        <f t="shared" si="10"/>
        <v>69.94</v>
      </c>
      <c r="F22" s="110">
        <f t="shared" si="10"/>
        <v>2.68</v>
      </c>
      <c r="G22" s="112">
        <f t="shared" si="5"/>
        <v>86.21</v>
      </c>
      <c r="H22" s="112">
        <f t="shared" si="6"/>
        <v>191.55</v>
      </c>
      <c r="I22" s="112"/>
      <c r="J22" s="112"/>
      <c r="K22" s="112"/>
      <c r="M22" s="57"/>
    </row>
    <row r="23" spans="2:13">
      <c r="B23" s="108">
        <f t="shared" si="2"/>
        <v>2025</v>
      </c>
      <c r="C23" s="113"/>
      <c r="D23" s="110">
        <f t="shared" ref="D23:F23" si="11">ROUND(D22*(1+$D91),2)</f>
        <v>107.97</v>
      </c>
      <c r="E23" s="110">
        <f t="shared" si="11"/>
        <v>71.69</v>
      </c>
      <c r="F23" s="110">
        <f t="shared" si="11"/>
        <v>2.75</v>
      </c>
      <c r="G23" s="112">
        <f t="shared" si="5"/>
        <v>88.38</v>
      </c>
      <c r="H23" s="112">
        <f t="shared" si="6"/>
        <v>196.35</v>
      </c>
      <c r="I23" s="112"/>
      <c r="J23" s="112"/>
      <c r="K23" s="112"/>
      <c r="M23" s="57"/>
    </row>
    <row r="24" spans="2:13">
      <c r="B24" s="108">
        <f t="shared" si="2"/>
        <v>2026</v>
      </c>
      <c r="C24" s="113"/>
      <c r="D24" s="114">
        <f>ROUND(D23*(1+$G83),2)</f>
        <v>110.56</v>
      </c>
      <c r="E24" s="114">
        <f>ROUND(E23*(1+$G83),2)</f>
        <v>73.41</v>
      </c>
      <c r="F24" s="114">
        <f>ROUND(F23*(1+$G83),2)</f>
        <v>2.82</v>
      </c>
      <c r="G24" s="112">
        <f t="shared" si="0"/>
        <v>90.53</v>
      </c>
      <c r="H24" s="112">
        <f t="shared" si="1"/>
        <v>201.09</v>
      </c>
      <c r="I24" s="112"/>
      <c r="J24" s="112"/>
      <c r="K24" s="112"/>
      <c r="M24" s="57"/>
    </row>
    <row r="25" spans="2:13" ht="12" customHeight="1">
      <c r="B25" s="108">
        <f t="shared" si="2"/>
        <v>2027</v>
      </c>
      <c r="C25" s="113"/>
      <c r="D25" s="114">
        <f t="shared" ref="D25:F25" si="12">ROUND(D24*(1+$G84),2)</f>
        <v>113.32</v>
      </c>
      <c r="E25" s="114">
        <f t="shared" si="12"/>
        <v>75.25</v>
      </c>
      <c r="F25" s="114">
        <f t="shared" si="12"/>
        <v>2.89</v>
      </c>
      <c r="G25" s="112">
        <f t="shared" ref="G25:G30" si="13">ROUND(F25*(8.76*$G$65)+E25,2)</f>
        <v>92.79</v>
      </c>
      <c r="H25" s="112">
        <f t="shared" ref="H25:H30" si="14">ROUND(D25+G25,2)</f>
        <v>206.11</v>
      </c>
      <c r="I25" s="112"/>
      <c r="J25" s="112"/>
      <c r="K25" s="112"/>
      <c r="M25" s="57"/>
    </row>
    <row r="26" spans="2:13">
      <c r="B26" s="108">
        <f t="shared" si="2"/>
        <v>2028</v>
      </c>
      <c r="C26" s="113"/>
      <c r="D26" s="114">
        <f t="shared" ref="D26:F26" si="15">ROUND(D25*(1+$G85),2)</f>
        <v>116.15</v>
      </c>
      <c r="E26" s="114">
        <f t="shared" si="15"/>
        <v>77.13</v>
      </c>
      <c r="F26" s="114">
        <f t="shared" si="15"/>
        <v>2.96</v>
      </c>
      <c r="G26" s="112">
        <f t="shared" si="13"/>
        <v>95.1</v>
      </c>
      <c r="H26" s="112">
        <f t="shared" si="14"/>
        <v>211.25</v>
      </c>
      <c r="I26" s="112"/>
      <c r="J26" s="112"/>
      <c r="K26" s="112"/>
      <c r="M26" s="57"/>
    </row>
    <row r="27" spans="2:13">
      <c r="B27" s="108">
        <f t="shared" si="2"/>
        <v>2029</v>
      </c>
      <c r="C27" s="113"/>
      <c r="D27" s="114">
        <f t="shared" ref="D27:F27" si="16">ROUND(D26*(1+$G86),2)</f>
        <v>119.05</v>
      </c>
      <c r="E27" s="114">
        <f t="shared" si="16"/>
        <v>79.06</v>
      </c>
      <c r="F27" s="114">
        <f t="shared" si="16"/>
        <v>3.03</v>
      </c>
      <c r="G27" s="112">
        <f t="shared" si="13"/>
        <v>97.45</v>
      </c>
      <c r="H27" s="112">
        <f t="shared" si="14"/>
        <v>216.5</v>
      </c>
      <c r="I27" s="112"/>
      <c r="J27" s="112"/>
      <c r="K27" s="112"/>
      <c r="M27" s="57"/>
    </row>
    <row r="28" spans="2:13">
      <c r="B28" s="108">
        <f t="shared" si="2"/>
        <v>2030</v>
      </c>
      <c r="C28" s="113"/>
      <c r="D28" s="114">
        <f t="shared" ref="D28:D29" si="17">ROUND(D27*(1+$G87),2)</f>
        <v>122.03</v>
      </c>
      <c r="E28" s="114">
        <f t="shared" ref="E28:E29" si="18">ROUND(E27*(1+$G87),2)</f>
        <v>81.040000000000006</v>
      </c>
      <c r="F28" s="114">
        <f t="shared" ref="F28:F29" si="19">ROUND(F27*(1+$G87),2)</f>
        <v>3.11</v>
      </c>
      <c r="G28" s="112">
        <f t="shared" ref="G28:G29" si="20">ROUND(F28*(8.76*$G$65)+E28,2)</f>
        <v>99.92</v>
      </c>
      <c r="H28" s="112">
        <f t="shared" ref="H28:H29" si="21">ROUND(D28+G28,2)</f>
        <v>221.95</v>
      </c>
      <c r="I28" s="112"/>
      <c r="J28" s="112"/>
      <c r="K28" s="112"/>
      <c r="M28" s="57"/>
    </row>
    <row r="29" spans="2:13">
      <c r="B29" s="149">
        <f t="shared" si="2"/>
        <v>2031</v>
      </c>
      <c r="C29" s="150"/>
      <c r="D29" s="144">
        <f t="shared" si="17"/>
        <v>125.08</v>
      </c>
      <c r="E29" s="144">
        <f t="shared" si="18"/>
        <v>83.07</v>
      </c>
      <c r="F29" s="144">
        <f t="shared" si="19"/>
        <v>3.19</v>
      </c>
      <c r="G29" s="144">
        <f t="shared" si="20"/>
        <v>102.44</v>
      </c>
      <c r="H29" s="144">
        <f t="shared" si="21"/>
        <v>227.52</v>
      </c>
      <c r="I29" s="112"/>
      <c r="J29" s="112"/>
      <c r="K29" s="112"/>
      <c r="M29" s="57"/>
    </row>
    <row r="30" spans="2:13" s="146" customFormat="1">
      <c r="B30" s="149">
        <f t="shared" si="2"/>
        <v>2032</v>
      </c>
      <c r="C30" s="150"/>
      <c r="D30" s="187">
        <f t="shared" ref="D30:F30" si="22">ROUND(D29*(1+$G89),2)</f>
        <v>128.21</v>
      </c>
      <c r="E30" s="187">
        <f t="shared" si="22"/>
        <v>85.15</v>
      </c>
      <c r="F30" s="187">
        <f t="shared" si="22"/>
        <v>3.27</v>
      </c>
      <c r="G30" s="187">
        <f t="shared" si="13"/>
        <v>105</v>
      </c>
      <c r="H30" s="187">
        <f t="shared" si="14"/>
        <v>233.21</v>
      </c>
      <c r="I30" s="186"/>
      <c r="J30" s="186"/>
      <c r="K30" s="186"/>
      <c r="M30" s="57"/>
    </row>
    <row r="31" spans="2:13" s="146" customFormat="1">
      <c r="B31" s="149">
        <f t="shared" si="2"/>
        <v>2033</v>
      </c>
      <c r="C31" s="150"/>
      <c r="D31" s="144">
        <f t="shared" ref="D31:D32" si="23">ROUND(D30*(1+$G90),2)</f>
        <v>131.41999999999999</v>
      </c>
      <c r="E31" s="144">
        <f t="shared" ref="E31:E32" si="24">ROUND(E30*(1+$G90),2)</f>
        <v>87.28</v>
      </c>
      <c r="F31" s="144">
        <f t="shared" ref="F31:F32" si="25">ROUND(F30*(1+$G90),2)</f>
        <v>3.35</v>
      </c>
      <c r="G31" s="144">
        <f t="shared" ref="G31:G33" si="26">ROUND(F31*(8.76*$G$65)+E31,2)</f>
        <v>107.62</v>
      </c>
      <c r="H31" s="144">
        <f t="shared" ref="H31:H33" si="27">ROUND(D31+G31,2)</f>
        <v>239.04</v>
      </c>
      <c r="I31" s="112">
        <f>VLOOKUP(B31,'Table 4'!$B$13:$E$43,4,FALSE)</f>
        <v>5.8</v>
      </c>
      <c r="J31" s="112">
        <f t="shared" ref="J31:J40" si="28">ROUND($K$65*I31/1000,2)</f>
        <v>37.07</v>
      </c>
      <c r="K31" s="112">
        <f t="shared" ref="K31:K40" si="29">ROUND(H31*1000/8760/$G$65+J31,2)</f>
        <v>76.45</v>
      </c>
      <c r="M31" s="57"/>
    </row>
    <row r="32" spans="2:13" s="146" customFormat="1">
      <c r="B32" s="149">
        <f t="shared" si="2"/>
        <v>2034</v>
      </c>
      <c r="C32" s="150"/>
      <c r="D32" s="144">
        <f t="shared" si="23"/>
        <v>134.71</v>
      </c>
      <c r="E32" s="144">
        <f t="shared" si="24"/>
        <v>89.46</v>
      </c>
      <c r="F32" s="144">
        <f t="shared" si="25"/>
        <v>3.43</v>
      </c>
      <c r="G32" s="144">
        <f t="shared" si="26"/>
        <v>110.28</v>
      </c>
      <c r="H32" s="144">
        <f t="shared" si="27"/>
        <v>244.99</v>
      </c>
      <c r="I32" s="112">
        <f>VLOOKUP(B32,'Table 4'!$B$13:$E$43,4,FALSE)</f>
        <v>6.11</v>
      </c>
      <c r="J32" s="112">
        <f t="shared" si="28"/>
        <v>39.06</v>
      </c>
      <c r="K32" s="112">
        <f t="shared" si="29"/>
        <v>79.42</v>
      </c>
      <c r="M32" s="57"/>
    </row>
    <row r="33" spans="2:15">
      <c r="B33" s="108">
        <f t="shared" si="2"/>
        <v>2035</v>
      </c>
      <c r="C33" s="113"/>
      <c r="D33" s="112">
        <f>ROUND(D32*(1+$J83),2)</f>
        <v>138.08000000000001</v>
      </c>
      <c r="E33" s="110">
        <f>ROUND(E32*(1+$J83),2)</f>
        <v>91.7</v>
      </c>
      <c r="F33" s="110">
        <f>ROUND(F32*(1+$J83),2)</f>
        <v>3.52</v>
      </c>
      <c r="G33" s="112">
        <f t="shared" si="26"/>
        <v>113.07</v>
      </c>
      <c r="H33" s="112">
        <f t="shared" si="27"/>
        <v>251.15</v>
      </c>
      <c r="I33" s="112">
        <f>VLOOKUP(B33,'Table 4'!$B$13:$E$43,4,FALSE)</f>
        <v>6.31</v>
      </c>
      <c r="J33" s="112">
        <f t="shared" si="28"/>
        <v>40.33</v>
      </c>
      <c r="K33" s="112">
        <f t="shared" si="29"/>
        <v>81.7</v>
      </c>
      <c r="M33" s="57"/>
    </row>
    <row r="34" spans="2:15">
      <c r="B34" s="108">
        <f t="shared" si="2"/>
        <v>2036</v>
      </c>
      <c r="C34" s="113"/>
      <c r="D34" s="112">
        <f t="shared" ref="D34:F34" si="30">ROUND(D33*(1+$J84),2)</f>
        <v>141.66999999999999</v>
      </c>
      <c r="E34" s="110">
        <f t="shared" si="30"/>
        <v>94.08</v>
      </c>
      <c r="F34" s="110">
        <f t="shared" si="30"/>
        <v>3.61</v>
      </c>
      <c r="G34" s="112">
        <f t="shared" ref="G34:G40" si="31">ROUND(F34*(8.76*$G$65)+E34,2)</f>
        <v>116</v>
      </c>
      <c r="H34" s="112">
        <f t="shared" ref="H34:H40" si="32">ROUND(D34+G34,2)</f>
        <v>257.67</v>
      </c>
      <c r="I34" s="112">
        <f>VLOOKUP(B34,'Table 4'!$B$13:$E$43,4,FALSE)</f>
        <v>6.71</v>
      </c>
      <c r="J34" s="112">
        <f t="shared" si="28"/>
        <v>42.89</v>
      </c>
      <c r="K34" s="112">
        <f t="shared" si="29"/>
        <v>85.33</v>
      </c>
      <c r="M34" s="57"/>
    </row>
    <row r="35" spans="2:15">
      <c r="B35" s="108">
        <f t="shared" si="2"/>
        <v>2037</v>
      </c>
      <c r="C35" s="113"/>
      <c r="D35" s="112">
        <f t="shared" ref="D35:F35" si="33">ROUND(D34*(1+$J85),2)</f>
        <v>145.21</v>
      </c>
      <c r="E35" s="110">
        <f t="shared" si="33"/>
        <v>96.43</v>
      </c>
      <c r="F35" s="110">
        <f t="shared" si="33"/>
        <v>3.7</v>
      </c>
      <c r="G35" s="112">
        <f t="shared" si="31"/>
        <v>118.89</v>
      </c>
      <c r="H35" s="112">
        <f t="shared" si="32"/>
        <v>264.10000000000002</v>
      </c>
      <c r="I35" s="112">
        <f>VLOOKUP(B35,'Table 4'!$B$13:$E$43,4,FALSE)</f>
        <v>6.97</v>
      </c>
      <c r="J35" s="112">
        <f t="shared" si="28"/>
        <v>44.55</v>
      </c>
      <c r="K35" s="112">
        <f t="shared" si="29"/>
        <v>88.05</v>
      </c>
      <c r="M35" s="57"/>
    </row>
    <row r="36" spans="2:15">
      <c r="B36" s="108">
        <f t="shared" si="2"/>
        <v>2038</v>
      </c>
      <c r="C36" s="113"/>
      <c r="D36" s="112">
        <f t="shared" ref="D36:F36" si="34">ROUND(D35*(1+$J86),2)</f>
        <v>148.99</v>
      </c>
      <c r="E36" s="110">
        <f t="shared" si="34"/>
        <v>98.94</v>
      </c>
      <c r="F36" s="110">
        <f t="shared" si="34"/>
        <v>3.8</v>
      </c>
      <c r="G36" s="112">
        <f t="shared" si="31"/>
        <v>122.01</v>
      </c>
      <c r="H36" s="112">
        <f t="shared" si="32"/>
        <v>271</v>
      </c>
      <c r="I36" s="112">
        <f>VLOOKUP(B36,'Table 4'!$B$13:$E$43,4,FALSE)</f>
        <v>7.31</v>
      </c>
      <c r="J36" s="112">
        <f t="shared" si="28"/>
        <v>46.73</v>
      </c>
      <c r="K36" s="112">
        <f t="shared" si="29"/>
        <v>91.37</v>
      </c>
      <c r="M36" s="57"/>
    </row>
    <row r="37" spans="2:15">
      <c r="B37" s="108">
        <f t="shared" si="2"/>
        <v>2039</v>
      </c>
      <c r="C37" s="113"/>
      <c r="D37" s="112">
        <f t="shared" ref="D37:F37" si="35">ROUND(D36*(1+$J87),2)</f>
        <v>152.86000000000001</v>
      </c>
      <c r="E37" s="110">
        <f t="shared" si="35"/>
        <v>101.51</v>
      </c>
      <c r="F37" s="110">
        <f t="shared" si="35"/>
        <v>3.9</v>
      </c>
      <c r="G37" s="112">
        <f t="shared" si="31"/>
        <v>125.19</v>
      </c>
      <c r="H37" s="112">
        <f t="shared" si="32"/>
        <v>278.05</v>
      </c>
      <c r="I37" s="112">
        <f>VLOOKUP(B37,'Table 4'!$B$13:$E$43,4,FALSE)</f>
        <v>7.45</v>
      </c>
      <c r="J37" s="112">
        <f t="shared" si="28"/>
        <v>47.62</v>
      </c>
      <c r="K37" s="112">
        <f t="shared" si="29"/>
        <v>93.42</v>
      </c>
      <c r="M37" s="57"/>
    </row>
    <row r="38" spans="2:15">
      <c r="B38" s="108">
        <f t="shared" si="2"/>
        <v>2040</v>
      </c>
      <c r="C38" s="113"/>
      <c r="D38" s="112">
        <f t="shared" ref="D38:F38" si="36">ROUND(D37*(1+$J88),2)</f>
        <v>156.83000000000001</v>
      </c>
      <c r="E38" s="110">
        <f t="shared" si="36"/>
        <v>104.15</v>
      </c>
      <c r="F38" s="110">
        <f t="shared" si="36"/>
        <v>4</v>
      </c>
      <c r="G38" s="112">
        <f t="shared" si="31"/>
        <v>128.43</v>
      </c>
      <c r="H38" s="112">
        <f t="shared" si="32"/>
        <v>285.26</v>
      </c>
      <c r="I38" s="112">
        <f>VLOOKUP(B38,'Table 4'!$B$13:$E$43,4,FALSE)</f>
        <v>7.69</v>
      </c>
      <c r="J38" s="112">
        <f t="shared" si="28"/>
        <v>49.15</v>
      </c>
      <c r="K38" s="112">
        <f t="shared" si="29"/>
        <v>96.14</v>
      </c>
      <c r="M38" s="57"/>
    </row>
    <row r="39" spans="2:15">
      <c r="B39" s="108">
        <f t="shared" si="2"/>
        <v>2041</v>
      </c>
      <c r="C39" s="113"/>
      <c r="D39" s="112">
        <f t="shared" ref="D39:F39" si="37">ROUND(D38*(1+$J89),2)</f>
        <v>160.91</v>
      </c>
      <c r="E39" s="110">
        <f t="shared" si="37"/>
        <v>106.86</v>
      </c>
      <c r="F39" s="110">
        <f t="shared" si="37"/>
        <v>4.0999999999999996</v>
      </c>
      <c r="G39" s="112">
        <f t="shared" si="31"/>
        <v>131.75</v>
      </c>
      <c r="H39" s="112">
        <f t="shared" si="32"/>
        <v>292.66000000000003</v>
      </c>
      <c r="I39" s="112">
        <f>VLOOKUP(B39,'Table 4'!$B$13:$E$43,4,FALSE)</f>
        <v>7.89</v>
      </c>
      <c r="J39" s="112">
        <f t="shared" si="28"/>
        <v>50.43</v>
      </c>
      <c r="K39" s="112">
        <f t="shared" si="29"/>
        <v>98.64</v>
      </c>
      <c r="M39" s="57"/>
    </row>
    <row r="40" spans="2:15">
      <c r="B40" s="108">
        <f t="shared" si="2"/>
        <v>2042</v>
      </c>
      <c r="C40" s="113"/>
      <c r="D40" s="112">
        <f t="shared" ref="D40:F40" si="38">ROUND(D39*(1+$J90),2)</f>
        <v>165.09</v>
      </c>
      <c r="E40" s="110">
        <f t="shared" si="38"/>
        <v>109.64</v>
      </c>
      <c r="F40" s="110">
        <f t="shared" si="38"/>
        <v>4.21</v>
      </c>
      <c r="G40" s="112">
        <f t="shared" si="31"/>
        <v>135.19999999999999</v>
      </c>
      <c r="H40" s="112">
        <f t="shared" si="32"/>
        <v>300.29000000000002</v>
      </c>
      <c r="I40" s="112">
        <f>VLOOKUP(B40,'Table 4'!$B$13:$E$43,4,FALSE)</f>
        <v>5.44</v>
      </c>
      <c r="J40" s="112">
        <f t="shared" si="28"/>
        <v>34.770000000000003</v>
      </c>
      <c r="K40" s="112">
        <f t="shared" si="29"/>
        <v>84.24</v>
      </c>
      <c r="M40" s="57"/>
    </row>
    <row r="41" spans="2:15">
      <c r="B41" s="108"/>
      <c r="C41" s="113"/>
      <c r="D41" s="112"/>
      <c r="E41" s="110"/>
      <c r="F41" s="110"/>
      <c r="G41" s="112"/>
      <c r="H41" s="112"/>
      <c r="I41" s="112"/>
      <c r="J41" s="112"/>
      <c r="K41" s="112"/>
    </row>
    <row r="42" spans="2:15">
      <c r="B42" s="108"/>
      <c r="C42" s="113"/>
      <c r="D42" s="112"/>
      <c r="E42" s="110"/>
      <c r="F42" s="110"/>
      <c r="G42" s="112"/>
      <c r="H42" s="112"/>
      <c r="I42" s="112"/>
      <c r="J42" s="112"/>
      <c r="K42" s="112"/>
    </row>
    <row r="43" spans="2:15">
      <c r="M43" s="108"/>
      <c r="O43" s="115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8"/>
      <c r="N44" s="115"/>
      <c r="O44" s="115"/>
    </row>
    <row r="46" spans="2:15">
      <c r="B46" s="105" t="s">
        <v>16</v>
      </c>
      <c r="D46" s="116" t="s">
        <v>184</v>
      </c>
    </row>
    <row r="47" spans="2:15">
      <c r="C47" s="117" t="str">
        <f>D10</f>
        <v>(b)</v>
      </c>
      <c r="D47" s="112" t="str">
        <f>"= "&amp;C10&amp;" x "&amp;C76</f>
        <v>= (a) x 0.0725628795024555</v>
      </c>
    </row>
    <row r="48" spans="2:15">
      <c r="C48" s="117" t="str">
        <f>G10</f>
        <v>(e)</v>
      </c>
      <c r="D48" s="112" t="str">
        <f>"= "&amp;$F$10&amp;" x  (8.76 x "&amp;TEXT(G65,"0.0%")&amp;") + "&amp;$E$10</f>
        <v>= (d) x  (8.76 x 69.3%) + (c)</v>
      </c>
    </row>
    <row r="49" spans="3:11">
      <c r="C49" s="117" t="str">
        <f>H10</f>
        <v>(f)</v>
      </c>
      <c r="D49" s="112" t="str">
        <f>"= "&amp;D10&amp;" + "&amp;G10</f>
        <v>= (b) + (e)</v>
      </c>
    </row>
    <row r="50" spans="3:11">
      <c r="C50" s="117" t="str">
        <f>I10</f>
        <v>(g)</v>
      </c>
      <c r="D50" s="145" t="str">
        <f>'Table 4'!B3&amp;" - "&amp;'Table 4'!B4</f>
        <v>Table 4 - Burnertip Natural Gas Price Forecast</v>
      </c>
    </row>
    <row r="51" spans="3:11">
      <c r="C51" s="117" t="str">
        <f>J10</f>
        <v>(h)</v>
      </c>
      <c r="D51" s="112" t="str">
        <f>"= "&amp;TEXT(K65,"?,0")&amp;" MMBtu/MWH x "&amp;I9</f>
        <v>= 6,392 MMBtu/MWH x $/MMBtu</v>
      </c>
    </row>
    <row r="52" spans="3:11">
      <c r="C52" s="117" t="str">
        <f>K10</f>
        <v>(i)</v>
      </c>
      <c r="D52" s="112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106</v>
      </c>
      <c r="D54" s="55"/>
      <c r="E54" s="55"/>
      <c r="F54" s="55"/>
      <c r="G54" s="55"/>
      <c r="H54" s="55"/>
      <c r="I54" s="55"/>
      <c r="J54" s="56"/>
      <c r="K54" s="118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6" t="s">
        <v>82</v>
      </c>
      <c r="F58" s="119">
        <f>C69</f>
        <v>413.5678125</v>
      </c>
      <c r="G58" s="57">
        <f>F58/F60</f>
        <v>0.86778904695639725</v>
      </c>
      <c r="H58" s="133">
        <f>C70</f>
        <v>1334.2100235755099</v>
      </c>
      <c r="I58" s="135">
        <f>C73</f>
        <v>57.933984723786267</v>
      </c>
    </row>
    <row r="59" spans="3:11">
      <c r="C59" s="146" t="s">
        <v>83</v>
      </c>
      <c r="F59" s="48">
        <f>D69</f>
        <v>63.008625000000002</v>
      </c>
      <c r="G59" s="44">
        <f>1-G58</f>
        <v>0.13221095304360275</v>
      </c>
      <c r="H59" s="134">
        <f>D70</f>
        <v>341.60689307865113</v>
      </c>
      <c r="I59" s="136">
        <f>D73</f>
        <v>58.211939462399997</v>
      </c>
    </row>
    <row r="60" spans="3:11">
      <c r="C60" s="146" t="s">
        <v>45</v>
      </c>
      <c r="F60" s="119">
        <f>F58+F59</f>
        <v>476.5764375</v>
      </c>
      <c r="G60" s="57">
        <f>G58+G59</f>
        <v>1</v>
      </c>
      <c r="H60" s="133">
        <f>ROUND(((F58*H58)+(F59*H59))/F60,0)</f>
        <v>1203</v>
      </c>
      <c r="I60" s="135">
        <f>ROUND(((F58*I58)+(F59*I59))/F60,2)</f>
        <v>57.97</v>
      </c>
    </row>
    <row r="61" spans="3:11">
      <c r="C61" s="146"/>
      <c r="F61" s="119"/>
      <c r="G61" s="57"/>
      <c r="H61" s="120"/>
      <c r="I61" s="121"/>
    </row>
    <row r="62" spans="3:11">
      <c r="C62" s="147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8" t="str">
        <f>C58</f>
        <v>CCCT Dry "J" - Turbine</v>
      </c>
      <c r="D63" s="122"/>
      <c r="E63" s="122"/>
      <c r="F63" s="105">
        <f>C69</f>
        <v>413.5678125</v>
      </c>
      <c r="G63" s="57">
        <f>C77</f>
        <v>0.78</v>
      </c>
      <c r="H63" s="169">
        <f>G63*F63</f>
        <v>322.58289375000004</v>
      </c>
      <c r="I63" s="57">
        <f>H63/H65</f>
        <v>0.97709776148654981</v>
      </c>
      <c r="J63" s="121">
        <f>C74</f>
        <v>2.2696214540418311</v>
      </c>
      <c r="K63" s="123">
        <f>C75</f>
        <v>6326</v>
      </c>
    </row>
    <row r="64" spans="3:11">
      <c r="C64" s="148" t="str">
        <f>C59</f>
        <v>CCCT Dry "J" - Duct Firing</v>
      </c>
      <c r="D64" s="122"/>
      <c r="E64" s="122"/>
      <c r="F64" s="43">
        <f>D69</f>
        <v>63.008625000000002</v>
      </c>
      <c r="G64" s="44">
        <f>D77</f>
        <v>0.12</v>
      </c>
      <c r="H64" s="170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46" t="s">
        <v>50</v>
      </c>
      <c r="F65" s="105">
        <f>F63+F64</f>
        <v>476.5764375</v>
      </c>
      <c r="G65" s="124">
        <f>ROUND(H65/F65,3)</f>
        <v>0.69299999999999995</v>
      </c>
      <c r="H65" s="169">
        <f>SUM(H63:H64)</f>
        <v>330.14392875000004</v>
      </c>
      <c r="I65" s="57">
        <f>I63+I64</f>
        <v>1</v>
      </c>
      <c r="J65" s="121">
        <f>ROUND(($I63*J63)+($I64*J64),2)</f>
        <v>2.2200000000000002</v>
      </c>
      <c r="K65" s="125">
        <f>ROUND(($I63*K63)+($I64*K64),0)</f>
        <v>6392</v>
      </c>
    </row>
    <row r="66" spans="3:11">
      <c r="G66" s="124"/>
      <c r="I66" s="57"/>
      <c r="J66" s="121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26"/>
      <c r="G68" s="126"/>
      <c r="H68" s="126"/>
      <c r="I68" s="126"/>
      <c r="J68" s="126"/>
      <c r="K68" s="127"/>
    </row>
    <row r="69" spans="3:11">
      <c r="C69" s="105">
        <f>'[17]Table 6.1'!$E$50</f>
        <v>413.5678125</v>
      </c>
      <c r="D69" s="105">
        <f>'[17]Table 6.1'!$E$51</f>
        <v>63.008625000000002</v>
      </c>
      <c r="E69" s="105" t="s">
        <v>77</v>
      </c>
      <c r="H69" s="128"/>
    </row>
    <row r="70" spans="3:11">
      <c r="C70" s="120">
        <f>[17]Database!$AA$149</f>
        <v>1334.2100235755099</v>
      </c>
      <c r="D70" s="120">
        <f>[17]Database!$AA$150</f>
        <v>341.60689307865113</v>
      </c>
      <c r="E70" s="105" t="s">
        <v>78</v>
      </c>
    </row>
    <row r="71" spans="3:11">
      <c r="C71" s="121">
        <f>[17]Database!$AD$149*(1+[17]Database!$AE$149)</f>
        <v>21.292537645386268</v>
      </c>
      <c r="D71" s="121">
        <f>[17]Database!$AD$150*(1+[17]Database!$AE$150)</f>
        <v>4.8600000000000003</v>
      </c>
      <c r="E71" s="105" t="s">
        <v>79</v>
      </c>
    </row>
    <row r="72" spans="3:11">
      <c r="C72" s="49">
        <f>[17]Database!$AG$149</f>
        <v>36.641447078399999</v>
      </c>
      <c r="D72" s="49">
        <f>[17]Database!$AG$150</f>
        <v>53.351939462399997</v>
      </c>
      <c r="E72" s="105" t="s">
        <v>75</v>
      </c>
    </row>
    <row r="73" spans="3:11">
      <c r="C73" s="121">
        <f>C71+C72</f>
        <v>57.933984723786267</v>
      </c>
      <c r="D73" s="121">
        <f>D71+D72</f>
        <v>58.211939462399997</v>
      </c>
      <c r="E73" s="105" t="s">
        <v>80</v>
      </c>
    </row>
    <row r="74" spans="3:11">
      <c r="C74" s="121">
        <f>[17]Database!$AO$149*(1+[17]Database!$AP$149)</f>
        <v>2.2696214540418311</v>
      </c>
      <c r="D74" s="121">
        <f>[17]Database!$AO$150*(1+[17]Database!$AP$150)</f>
        <v>0.16</v>
      </c>
      <c r="E74" s="105" t="s">
        <v>81</v>
      </c>
    </row>
    <row r="75" spans="3:11">
      <c r="C75" s="125">
        <f>'[17]Table 6.1'!$K$50</f>
        <v>6326</v>
      </c>
      <c r="D75" s="125">
        <f>'[17]Table 6.1'!$K$51</f>
        <v>9211</v>
      </c>
      <c r="E75" s="105" t="s">
        <v>53</v>
      </c>
    </row>
    <row r="76" spans="3:11">
      <c r="C76" s="143">
        <f>'[17]Table 6.2 P1'!$D$48</f>
        <v>7.2562879502455491E-2</v>
      </c>
      <c r="D76" s="143">
        <f>'[17]Table 6.2 P1'!$D$49</f>
        <v>7.2562879502455491E-2</v>
      </c>
      <c r="E76" s="105" t="s">
        <v>54</v>
      </c>
    </row>
    <row r="77" spans="3:11">
      <c r="C77" s="129">
        <v>0.78</v>
      </c>
      <c r="D77" s="129">
        <v>0.12</v>
      </c>
      <c r="E77" s="105" t="s">
        <v>55</v>
      </c>
    </row>
    <row r="78" spans="3:11">
      <c r="D78" s="57">
        <f>ROUND(H65/F65,3)</f>
        <v>0.69299999999999995</v>
      </c>
      <c r="E78" s="105" t="s">
        <v>56</v>
      </c>
    </row>
    <row r="79" spans="3:11">
      <c r="D79" s="124"/>
      <c r="E79" s="67"/>
    </row>
    <row r="80" spans="3:11">
      <c r="C80" s="129"/>
      <c r="D80" s="129"/>
    </row>
    <row r="82" spans="3:15" ht="13.5" thickBot="1">
      <c r="C82" s="54" t="str">
        <f>"Company Official Inflation Forecast Dated "&amp;TEXT('Table 4'!G5,"mmmm dd, yyyy")</f>
        <v>Company Official Inflation Forecast Dated June 30, 2017</v>
      </c>
      <c r="D82" s="55"/>
      <c r="E82" s="55"/>
      <c r="F82" s="55"/>
      <c r="G82" s="55"/>
      <c r="H82" s="55"/>
      <c r="I82" s="55"/>
      <c r="J82" s="56"/>
      <c r="K82" s="118"/>
    </row>
    <row r="83" spans="3:15">
      <c r="C83" s="130">
        <v>2017</v>
      </c>
      <c r="D83" s="57">
        <f>VLOOKUP(C83,'[15]Inflation Forecast'!$B$6:$C$61,2,FALSE)</f>
        <v>2.4E-2</v>
      </c>
      <c r="F83" s="130">
        <f>C91+1</f>
        <v>2026</v>
      </c>
      <c r="G83" s="57">
        <f>VLOOKUP(F83,'[15]Inflation Forecast'!$B$6:$C$61,2,FALSE)</f>
        <v>2.4E-2</v>
      </c>
      <c r="I83" s="130">
        <f>F91+1</f>
        <v>2035</v>
      </c>
      <c r="J83" s="57">
        <f>VLOOKUP(I83,'[15]Inflation Forecast'!$B$6:$C$61,2,FALSE)</f>
        <v>2.5000000000000001E-2</v>
      </c>
    </row>
    <row r="84" spans="3:15">
      <c r="C84" s="130">
        <f t="shared" ref="C84:C91" si="39">C83+1</f>
        <v>2018</v>
      </c>
      <c r="D84" s="57">
        <f>VLOOKUP(C84,'[15]Inflation Forecast'!$B$6:$C$61,2,FALSE)</f>
        <v>0.02</v>
      </c>
      <c r="F84" s="130">
        <f t="shared" ref="F84:F91" si="40">F83+1</f>
        <v>2027</v>
      </c>
      <c r="G84" s="57">
        <f>VLOOKUP(F84,'[15]Inflation Forecast'!$B$6:$C$61,2,FALSE)</f>
        <v>2.5000000000000001E-2</v>
      </c>
      <c r="I84" s="130">
        <f t="shared" ref="I84:I91" si="41">I83+1</f>
        <v>2036</v>
      </c>
      <c r="J84" s="57">
        <f>VLOOKUP(I84,'[15]Inflation Forecast'!$B$6:$C$61,2,FALSE)</f>
        <v>2.5999999999999999E-2</v>
      </c>
    </row>
    <row r="85" spans="3:15">
      <c r="C85" s="130">
        <f t="shared" si="39"/>
        <v>2019</v>
      </c>
      <c r="D85" s="57">
        <f>VLOOKUP(C85,'[15]Inflation Forecast'!$B$6:$C$61,2,FALSE)</f>
        <v>2.1999999999999999E-2</v>
      </c>
      <c r="F85" s="130">
        <f t="shared" si="40"/>
        <v>2028</v>
      </c>
      <c r="G85" s="57">
        <f>VLOOKUP(F85,'[15]Inflation Forecast'!$B$6:$C$61,2,FALSE)</f>
        <v>2.5000000000000001E-2</v>
      </c>
      <c r="I85" s="130">
        <f t="shared" si="41"/>
        <v>2037</v>
      </c>
      <c r="J85" s="57">
        <f>VLOOKUP(I85,'[15]Inflation Forecast'!$B$6:$C$61,2,FALSE)</f>
        <v>2.5000000000000001E-2</v>
      </c>
    </row>
    <row r="86" spans="3:15">
      <c r="C86" s="130">
        <f t="shared" si="39"/>
        <v>2020</v>
      </c>
      <c r="D86" s="57">
        <f>VLOOKUP(C86,'[15]Inflation Forecast'!$B$6:$C$61,2,FALSE)</f>
        <v>2.4E-2</v>
      </c>
      <c r="F86" s="130">
        <f t="shared" si="40"/>
        <v>2029</v>
      </c>
      <c r="G86" s="57">
        <f>VLOOKUP(F86,'[15]Inflation Forecast'!$B$6:$C$61,2,FALSE)</f>
        <v>2.5000000000000001E-2</v>
      </c>
      <c r="I86" s="130">
        <f t="shared" si="41"/>
        <v>2038</v>
      </c>
      <c r="J86" s="57">
        <f>VLOOKUP(I86,'[15]Inflation Forecast'!$B$6:$C$61,2,FALSE)</f>
        <v>2.5999999999999999E-2</v>
      </c>
    </row>
    <row r="87" spans="3:15">
      <c r="C87" s="130">
        <f t="shared" si="39"/>
        <v>2021</v>
      </c>
      <c r="D87" s="57">
        <f>VLOOKUP(C87,'[15]Inflation Forecast'!$B$6:$C$61,2,FALSE)</f>
        <v>2.5000000000000001E-2</v>
      </c>
      <c r="F87" s="130">
        <f t="shared" si="40"/>
        <v>2030</v>
      </c>
      <c r="G87" s="57">
        <f>VLOOKUP(F87,'[15]Inflation Forecast'!$B$6:$C$61,2,FALSE)</f>
        <v>2.5000000000000001E-2</v>
      </c>
      <c r="I87" s="130">
        <f t="shared" si="41"/>
        <v>2039</v>
      </c>
      <c r="J87" s="57">
        <f>VLOOKUP(I87,'[15]Inflation Forecast'!$B$6:$C$61,2,FALSE)</f>
        <v>2.5999999999999999E-2</v>
      </c>
    </row>
    <row r="88" spans="3:15">
      <c r="C88" s="130">
        <f t="shared" si="39"/>
        <v>2022</v>
      </c>
      <c r="D88" s="57">
        <f>VLOOKUP(C88,'[15]Inflation Forecast'!$B$6:$C$61,2,FALSE)</f>
        <v>2.5000000000000001E-2</v>
      </c>
      <c r="F88" s="130">
        <f t="shared" si="40"/>
        <v>2031</v>
      </c>
      <c r="G88" s="57">
        <f>VLOOKUP(F88,'[15]Inflation Forecast'!$B$6:$C$61,2,FALSE)</f>
        <v>2.5000000000000001E-2</v>
      </c>
      <c r="I88" s="130">
        <f t="shared" si="41"/>
        <v>2040</v>
      </c>
      <c r="J88" s="57">
        <f>VLOOKUP(I88,'[15]Inflation Forecast'!$B$6:$C$61,2,FALSE)</f>
        <v>2.5999999999999999E-2</v>
      </c>
    </row>
    <row r="89" spans="3:15" s="107" customFormat="1">
      <c r="C89" s="130">
        <f t="shared" si="39"/>
        <v>2023</v>
      </c>
      <c r="D89" s="57">
        <f>VLOOKUP(C89,'[15]Inflation Forecast'!$B$6:$C$61,2,FALSE)</f>
        <v>2.5000000000000001E-2</v>
      </c>
      <c r="F89" s="130">
        <f t="shared" si="40"/>
        <v>2032</v>
      </c>
      <c r="G89" s="57">
        <f>VLOOKUP(F89,'[15]Inflation Forecast'!$B$6:$C$61,2,FALSE)</f>
        <v>2.5000000000000001E-2</v>
      </c>
      <c r="I89" s="130">
        <f t="shared" si="41"/>
        <v>2041</v>
      </c>
      <c r="J89" s="57">
        <f>VLOOKUP(I89,'[15]Inflation Forecast'!$B$6:$C$61,2,FALSE)</f>
        <v>2.5999999999999999E-2</v>
      </c>
      <c r="N89" s="105"/>
      <c r="O89" s="105"/>
    </row>
    <row r="90" spans="3:15" s="107" customFormat="1">
      <c r="C90" s="130">
        <f t="shared" si="39"/>
        <v>2024</v>
      </c>
      <c r="D90" s="57">
        <f>VLOOKUP(C90,'[15]Inflation Forecast'!$B$6:$C$61,2,FALSE)</f>
        <v>2.5000000000000001E-2</v>
      </c>
      <c r="F90" s="130">
        <f t="shared" si="40"/>
        <v>2033</v>
      </c>
      <c r="G90" s="57">
        <f>VLOOKUP(F90,'[15]Inflation Forecast'!$B$6:$C$61,2,FALSE)</f>
        <v>2.5000000000000001E-2</v>
      </c>
      <c r="I90" s="130">
        <f t="shared" si="41"/>
        <v>2042</v>
      </c>
      <c r="J90" s="57">
        <f>VLOOKUP(I90,'[15]Inflation Forecast'!$B$6:$C$61,2,FALSE)</f>
        <v>2.5999999999999999E-2</v>
      </c>
      <c r="N90" s="105"/>
      <c r="O90" s="105"/>
    </row>
    <row r="91" spans="3:15" s="107" customFormat="1">
      <c r="C91" s="130">
        <f t="shared" si="39"/>
        <v>2025</v>
      </c>
      <c r="D91" s="57">
        <f>VLOOKUP(C91,'[15]Inflation Forecast'!$B$6:$C$61,2,FALSE)</f>
        <v>2.5000000000000001E-2</v>
      </c>
      <c r="F91" s="130">
        <f t="shared" si="40"/>
        <v>2034</v>
      </c>
      <c r="G91" s="57">
        <f>VLOOKUP(F91,'[15]Inflation Forecast'!$B$6:$C$61,2,FALSE)</f>
        <v>2.5000000000000001E-2</v>
      </c>
      <c r="I91" s="130">
        <f t="shared" si="41"/>
        <v>2043</v>
      </c>
      <c r="J91" s="57">
        <f>VLOOKUP(I91,'[15]Inflation Forecast'!$B$6:$C$61,2,FALSE)</f>
        <v>2.5999999999999999E-2</v>
      </c>
      <c r="N91" s="105"/>
      <c r="O91" s="105"/>
    </row>
    <row r="92" spans="3:15" s="107" customFormat="1">
      <c r="N92" s="105"/>
      <c r="O92" s="105"/>
    </row>
    <row r="93" spans="3:15" s="107" customFormat="1">
      <c r="N93" s="105"/>
      <c r="O93" s="105"/>
    </row>
    <row r="94" spans="3:15">
      <c r="D94" s="137"/>
    </row>
    <row r="95" spans="3:15">
      <c r="D95" s="137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G15" sqref="G15"/>
    </sheetView>
  </sheetViews>
  <sheetFormatPr defaultColWidth="9.33203125" defaultRowHeight="12.75"/>
  <cols>
    <col min="1" max="1" width="2.83203125" style="105" customWidth="1"/>
    <col min="2" max="2" width="10.83203125" style="105" customWidth="1"/>
    <col min="3" max="3" width="14.1640625" style="105" customWidth="1"/>
    <col min="4" max="4" width="12.33203125" style="105" customWidth="1"/>
    <col min="5" max="5" width="9.1640625" style="105" customWidth="1"/>
    <col min="6" max="6" width="10.5" style="105" customWidth="1"/>
    <col min="7" max="7" width="10.5" style="105" bestFit="1" customWidth="1"/>
    <col min="8" max="8" width="11.6640625" style="105" bestFit="1" customWidth="1"/>
    <col min="9" max="9" width="11.1640625" style="105" customWidth="1"/>
    <col min="10" max="10" width="12" style="105" bestFit="1" customWidth="1"/>
    <col min="11" max="11" width="12" style="105" customWidth="1"/>
    <col min="12" max="13" width="9.33203125" style="105"/>
    <col min="14" max="15" width="9.33203125" style="105" customWidth="1"/>
    <col min="16" max="16384" width="9.33203125" style="105"/>
  </cols>
  <sheetData>
    <row r="1" spans="2:14" ht="15.75" hidden="1">
      <c r="B1" s="1" t="s">
        <v>52</v>
      </c>
      <c r="C1" s="104"/>
      <c r="D1" s="104"/>
      <c r="E1" s="104"/>
      <c r="F1" s="104"/>
      <c r="G1" s="104"/>
      <c r="H1" s="104"/>
      <c r="I1" s="104"/>
      <c r="J1" s="104"/>
      <c r="K1" s="104"/>
    </row>
    <row r="2" spans="2:14" ht="15.75">
      <c r="B2" s="1"/>
      <c r="C2" s="104"/>
      <c r="D2" s="104"/>
      <c r="E2" s="104"/>
      <c r="F2" s="104"/>
      <c r="G2" s="104"/>
      <c r="H2" s="104"/>
      <c r="I2" s="104"/>
      <c r="J2" s="104"/>
      <c r="K2" s="104"/>
    </row>
    <row r="3" spans="2:14" ht="15.75">
      <c r="B3" s="1" t="s">
        <v>85</v>
      </c>
      <c r="C3" s="104"/>
      <c r="D3" s="104"/>
      <c r="E3" s="104"/>
      <c r="F3" s="104"/>
      <c r="G3" s="104"/>
      <c r="H3" s="104"/>
      <c r="I3" s="104"/>
      <c r="J3" s="104"/>
      <c r="K3" s="104"/>
    </row>
    <row r="4" spans="2:14" ht="15.75">
      <c r="B4" s="1" t="s">
        <v>92</v>
      </c>
      <c r="C4" s="104"/>
      <c r="D4" s="104"/>
      <c r="E4" s="104"/>
      <c r="F4" s="104"/>
      <c r="G4" s="104"/>
      <c r="H4" s="104"/>
      <c r="I4" s="104"/>
      <c r="J4" s="104"/>
      <c r="K4" s="104"/>
    </row>
    <row r="5" spans="2:14" ht="15.75">
      <c r="B5" s="1" t="str">
        <f>C54</f>
        <v>WYNE DJohns- 200 MW - SCCT Frame "F" x1 - East Side Resource (5,050')</v>
      </c>
      <c r="C5" s="104"/>
      <c r="D5" s="104"/>
      <c r="E5" s="104"/>
      <c r="F5" s="104"/>
      <c r="G5" s="104"/>
      <c r="H5" s="104"/>
      <c r="I5" s="104"/>
      <c r="J5" s="104"/>
      <c r="K5" s="104"/>
    </row>
    <row r="6" spans="2:14" ht="15.75">
      <c r="B6" s="1"/>
      <c r="C6" s="104"/>
      <c r="D6" s="104"/>
      <c r="E6" s="104"/>
      <c r="F6" s="104"/>
      <c r="G6" s="104"/>
      <c r="H6" s="104"/>
      <c r="I6" s="104"/>
      <c r="K6" s="17"/>
    </row>
    <row r="7" spans="2:14">
      <c r="B7" s="106"/>
      <c r="C7" s="106"/>
      <c r="D7" s="106"/>
      <c r="E7" s="106"/>
      <c r="F7" s="106"/>
      <c r="G7" s="106"/>
      <c r="H7" s="106"/>
      <c r="I7" s="104"/>
      <c r="J7" s="107"/>
      <c r="K7" s="107"/>
      <c r="L7" s="107"/>
      <c r="M7" s="107"/>
      <c r="N7" s="107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7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7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07"/>
      <c r="E12" s="107"/>
      <c r="F12" s="107"/>
      <c r="G12" s="107"/>
      <c r="H12" s="107"/>
      <c r="I12" s="106"/>
      <c r="J12" s="106"/>
      <c r="K12" s="106"/>
      <c r="L12" s="107"/>
    </row>
    <row r="13" spans="2:14" ht="4.5" customHeight="1">
      <c r="B13" s="108"/>
      <c r="C13" s="109"/>
      <c r="D13" s="110"/>
      <c r="E13" s="111"/>
      <c r="F13" s="111"/>
      <c r="G13" s="112"/>
      <c r="H13" s="112"/>
      <c r="I13" s="112"/>
      <c r="J13" s="112"/>
      <c r="K13" s="112"/>
    </row>
    <row r="14" spans="2:14">
      <c r="B14" s="108">
        <v>2016</v>
      </c>
      <c r="C14" s="109">
        <f>$H$60</f>
        <v>589</v>
      </c>
      <c r="D14" s="110">
        <f>ROUND(C14*$C$76,2)</f>
        <v>43.42</v>
      </c>
      <c r="E14" s="111">
        <f>$I$60</f>
        <v>71.7</v>
      </c>
      <c r="F14" s="111">
        <f>$J$65</f>
        <v>7.53</v>
      </c>
      <c r="G14" s="112">
        <f t="shared" ref="G14:G40" si="0">ROUND(F14*(8.76*$G$65)+E14,2)</f>
        <v>93.47</v>
      </c>
      <c r="H14" s="112">
        <f t="shared" ref="H14:H40" si="1">ROUND(D14+G14,2)</f>
        <v>136.88999999999999</v>
      </c>
      <c r="I14" s="112"/>
      <c r="J14" s="112"/>
      <c r="K14" s="112"/>
    </row>
    <row r="15" spans="2:14">
      <c r="B15" s="108">
        <f t="shared" ref="B15:B40" si="2">B14+1</f>
        <v>2017</v>
      </c>
      <c r="C15" s="113"/>
      <c r="D15" s="110">
        <f t="shared" ref="D15:F23" si="3">ROUND(D14*(1+$D83),2)</f>
        <v>44.46</v>
      </c>
      <c r="E15" s="110">
        <f t="shared" si="3"/>
        <v>73.42</v>
      </c>
      <c r="F15" s="110">
        <f t="shared" si="3"/>
        <v>7.71</v>
      </c>
      <c r="G15" s="114">
        <f t="shared" si="0"/>
        <v>95.71</v>
      </c>
      <c r="H15" s="114">
        <f t="shared" si="1"/>
        <v>140.16999999999999</v>
      </c>
      <c r="I15" s="112"/>
      <c r="J15" s="112"/>
      <c r="K15" s="112"/>
      <c r="M15" s="57"/>
    </row>
    <row r="16" spans="2:14">
      <c r="B16" s="108">
        <f t="shared" si="2"/>
        <v>2018</v>
      </c>
      <c r="C16" s="113"/>
      <c r="D16" s="110">
        <f t="shared" si="3"/>
        <v>45.35</v>
      </c>
      <c r="E16" s="110">
        <f t="shared" si="3"/>
        <v>74.89</v>
      </c>
      <c r="F16" s="110">
        <f t="shared" si="3"/>
        <v>7.86</v>
      </c>
      <c r="G16" s="112">
        <f t="shared" si="0"/>
        <v>97.61</v>
      </c>
      <c r="H16" s="112">
        <f t="shared" si="1"/>
        <v>142.96</v>
      </c>
      <c r="I16" s="112"/>
      <c r="J16" s="112"/>
      <c r="K16" s="112"/>
      <c r="M16" s="57"/>
    </row>
    <row r="17" spans="2:13">
      <c r="B17" s="108">
        <f t="shared" si="2"/>
        <v>2019</v>
      </c>
      <c r="C17" s="113"/>
      <c r="D17" s="110">
        <f t="shared" si="3"/>
        <v>46.35</v>
      </c>
      <c r="E17" s="110">
        <f t="shared" si="3"/>
        <v>76.540000000000006</v>
      </c>
      <c r="F17" s="110">
        <f t="shared" si="3"/>
        <v>8.0299999999999994</v>
      </c>
      <c r="G17" s="112">
        <f t="shared" si="0"/>
        <v>99.75</v>
      </c>
      <c r="H17" s="112">
        <f t="shared" si="1"/>
        <v>146.1</v>
      </c>
      <c r="I17" s="112"/>
      <c r="J17" s="112"/>
      <c r="K17" s="112"/>
      <c r="M17" s="57"/>
    </row>
    <row r="18" spans="2:13">
      <c r="B18" s="108">
        <f t="shared" si="2"/>
        <v>2020</v>
      </c>
      <c r="C18" s="113"/>
      <c r="D18" s="110">
        <f t="shared" si="3"/>
        <v>47.46</v>
      </c>
      <c r="E18" s="110">
        <f t="shared" si="3"/>
        <v>78.38</v>
      </c>
      <c r="F18" s="110">
        <f t="shared" si="3"/>
        <v>8.2200000000000006</v>
      </c>
      <c r="G18" s="112">
        <f t="shared" si="0"/>
        <v>102.14</v>
      </c>
      <c r="H18" s="112">
        <f t="shared" si="1"/>
        <v>149.6</v>
      </c>
      <c r="I18" s="112"/>
      <c r="J18" s="112"/>
      <c r="K18" s="112"/>
      <c r="M18" s="57"/>
    </row>
    <row r="19" spans="2:13">
      <c r="B19" s="108">
        <f t="shared" si="2"/>
        <v>2021</v>
      </c>
      <c r="C19" s="113"/>
      <c r="D19" s="110">
        <f t="shared" si="3"/>
        <v>48.65</v>
      </c>
      <c r="E19" s="110">
        <f t="shared" si="3"/>
        <v>80.34</v>
      </c>
      <c r="F19" s="110">
        <f t="shared" si="3"/>
        <v>8.43</v>
      </c>
      <c r="G19" s="112">
        <f t="shared" si="0"/>
        <v>104.71</v>
      </c>
      <c r="H19" s="112">
        <f t="shared" si="1"/>
        <v>153.36000000000001</v>
      </c>
      <c r="I19" s="112"/>
      <c r="J19" s="112"/>
      <c r="K19" s="112"/>
      <c r="M19" s="57"/>
    </row>
    <row r="20" spans="2:13">
      <c r="B20" s="108">
        <f t="shared" si="2"/>
        <v>2022</v>
      </c>
      <c r="C20" s="113"/>
      <c r="D20" s="110">
        <f t="shared" si="3"/>
        <v>49.87</v>
      </c>
      <c r="E20" s="110">
        <f t="shared" si="3"/>
        <v>82.35</v>
      </c>
      <c r="F20" s="110">
        <f t="shared" si="3"/>
        <v>8.64</v>
      </c>
      <c r="G20" s="112">
        <f t="shared" si="0"/>
        <v>107.33</v>
      </c>
      <c r="H20" s="112">
        <f t="shared" si="1"/>
        <v>157.19999999999999</v>
      </c>
      <c r="I20" s="112"/>
      <c r="J20" s="112"/>
      <c r="K20" s="112"/>
      <c r="M20" s="57"/>
    </row>
    <row r="21" spans="2:13">
      <c r="B21" s="108">
        <f t="shared" si="2"/>
        <v>2023</v>
      </c>
      <c r="C21" s="113"/>
      <c r="D21" s="110">
        <f t="shared" si="3"/>
        <v>51.12</v>
      </c>
      <c r="E21" s="110">
        <f t="shared" si="3"/>
        <v>84.41</v>
      </c>
      <c r="F21" s="110">
        <f t="shared" si="3"/>
        <v>8.86</v>
      </c>
      <c r="G21" s="112">
        <f t="shared" si="0"/>
        <v>110.02</v>
      </c>
      <c r="H21" s="112">
        <f t="shared" si="1"/>
        <v>161.13999999999999</v>
      </c>
      <c r="I21" s="112"/>
      <c r="J21" s="112"/>
      <c r="K21" s="112"/>
      <c r="M21" s="57"/>
    </row>
    <row r="22" spans="2:13">
      <c r="B22" s="108">
        <f t="shared" si="2"/>
        <v>2024</v>
      </c>
      <c r="C22" s="113"/>
      <c r="D22" s="110">
        <f t="shared" si="3"/>
        <v>52.4</v>
      </c>
      <c r="E22" s="110">
        <f t="shared" si="3"/>
        <v>86.52</v>
      </c>
      <c r="F22" s="110">
        <f t="shared" si="3"/>
        <v>9.08</v>
      </c>
      <c r="G22" s="112">
        <f t="shared" si="0"/>
        <v>112.77</v>
      </c>
      <c r="H22" s="112">
        <f t="shared" si="1"/>
        <v>165.17</v>
      </c>
      <c r="I22" s="112"/>
      <c r="J22" s="112"/>
      <c r="K22" s="112"/>
      <c r="M22" s="57"/>
    </row>
    <row r="23" spans="2:13">
      <c r="B23" s="108">
        <f t="shared" si="2"/>
        <v>2025</v>
      </c>
      <c r="C23" s="113"/>
      <c r="D23" s="110">
        <f t="shared" si="3"/>
        <v>53.71</v>
      </c>
      <c r="E23" s="110">
        <f t="shared" si="3"/>
        <v>88.68</v>
      </c>
      <c r="F23" s="110">
        <f t="shared" si="3"/>
        <v>9.31</v>
      </c>
      <c r="G23" s="112">
        <f t="shared" si="0"/>
        <v>115.59</v>
      </c>
      <c r="H23" s="112">
        <f t="shared" si="1"/>
        <v>169.3</v>
      </c>
      <c r="I23" s="112"/>
      <c r="J23" s="112"/>
      <c r="K23" s="112"/>
      <c r="M23" s="57"/>
    </row>
    <row r="24" spans="2:13">
      <c r="B24" s="108">
        <f t="shared" si="2"/>
        <v>2026</v>
      </c>
      <c r="C24" s="113"/>
      <c r="D24" s="114">
        <f>ROUND(D23*(1+$G83),2)</f>
        <v>55</v>
      </c>
      <c r="E24" s="114">
        <f>ROUND(E23*(1+$G83),2)</f>
        <v>90.81</v>
      </c>
      <c r="F24" s="114">
        <f>ROUND(F23*(1+$G83),2)</f>
        <v>9.5299999999999994</v>
      </c>
      <c r="G24" s="112">
        <f t="shared" si="0"/>
        <v>118.36</v>
      </c>
      <c r="H24" s="112">
        <f t="shared" si="1"/>
        <v>173.36</v>
      </c>
      <c r="I24" s="112"/>
      <c r="J24" s="112"/>
      <c r="K24" s="112"/>
      <c r="M24" s="57"/>
    </row>
    <row r="25" spans="2:13">
      <c r="B25" s="108">
        <f t="shared" si="2"/>
        <v>2027</v>
      </c>
      <c r="C25" s="113"/>
      <c r="D25" s="114">
        <f t="shared" ref="D25:F32" si="4">ROUND(D24*(1+$G84),2)</f>
        <v>56.38</v>
      </c>
      <c r="E25" s="114">
        <f t="shared" si="4"/>
        <v>93.08</v>
      </c>
      <c r="F25" s="114">
        <f t="shared" si="4"/>
        <v>9.77</v>
      </c>
      <c r="G25" s="112">
        <f t="shared" si="0"/>
        <v>121.32</v>
      </c>
      <c r="H25" s="112">
        <f t="shared" si="1"/>
        <v>177.7</v>
      </c>
      <c r="I25" s="112"/>
      <c r="J25" s="112"/>
      <c r="K25" s="112"/>
      <c r="M25" s="57"/>
    </row>
    <row r="26" spans="2:13">
      <c r="B26" s="108">
        <f t="shared" si="2"/>
        <v>2028</v>
      </c>
      <c r="C26" s="113"/>
      <c r="D26" s="114">
        <f t="shared" si="4"/>
        <v>57.79</v>
      </c>
      <c r="E26" s="114">
        <f t="shared" si="4"/>
        <v>95.41</v>
      </c>
      <c r="F26" s="114">
        <f t="shared" si="4"/>
        <v>10.01</v>
      </c>
      <c r="G26" s="112">
        <f t="shared" si="0"/>
        <v>124.35</v>
      </c>
      <c r="H26" s="112">
        <f t="shared" si="1"/>
        <v>182.14</v>
      </c>
      <c r="I26" s="112"/>
      <c r="J26" s="112"/>
      <c r="K26" s="112"/>
      <c r="M26" s="57"/>
    </row>
    <row r="27" spans="2:13">
      <c r="B27" s="108">
        <f t="shared" si="2"/>
        <v>2029</v>
      </c>
      <c r="C27" s="113"/>
      <c r="D27" s="114">
        <f t="shared" si="4"/>
        <v>59.23</v>
      </c>
      <c r="E27" s="114">
        <f t="shared" si="4"/>
        <v>97.8</v>
      </c>
      <c r="F27" s="114">
        <f t="shared" si="4"/>
        <v>10.26</v>
      </c>
      <c r="G27" s="112">
        <f t="shared" si="0"/>
        <v>127.46</v>
      </c>
      <c r="H27" s="112">
        <f t="shared" si="1"/>
        <v>186.69</v>
      </c>
      <c r="I27" s="112"/>
      <c r="J27" s="112"/>
      <c r="K27" s="112"/>
      <c r="M27" s="57"/>
    </row>
    <row r="28" spans="2:13" s="146" customFormat="1">
      <c r="B28" s="149">
        <f t="shared" si="2"/>
        <v>2030</v>
      </c>
      <c r="C28" s="150"/>
      <c r="D28" s="144">
        <f t="shared" si="4"/>
        <v>60.71</v>
      </c>
      <c r="E28" s="144">
        <f t="shared" si="4"/>
        <v>100.25</v>
      </c>
      <c r="F28" s="144">
        <f t="shared" si="4"/>
        <v>10.52</v>
      </c>
      <c r="G28" s="144">
        <f t="shared" si="0"/>
        <v>130.66</v>
      </c>
      <c r="H28" s="144">
        <f t="shared" si="1"/>
        <v>191.37</v>
      </c>
      <c r="I28" s="112"/>
      <c r="J28" s="112"/>
      <c r="K28" s="112"/>
      <c r="M28" s="67"/>
    </row>
    <row r="29" spans="2:13" s="146" customFormat="1">
      <c r="B29" s="149">
        <f t="shared" si="2"/>
        <v>2031</v>
      </c>
      <c r="C29" s="150"/>
      <c r="D29" s="144">
        <f t="shared" si="4"/>
        <v>62.23</v>
      </c>
      <c r="E29" s="144">
        <f t="shared" si="4"/>
        <v>102.76</v>
      </c>
      <c r="F29" s="144">
        <f t="shared" si="4"/>
        <v>10.78</v>
      </c>
      <c r="G29" s="144">
        <f t="shared" si="0"/>
        <v>133.91999999999999</v>
      </c>
      <c r="H29" s="144">
        <f t="shared" si="1"/>
        <v>196.15</v>
      </c>
      <c r="I29" s="112"/>
      <c r="J29" s="112"/>
      <c r="K29" s="112"/>
      <c r="M29" s="67"/>
    </row>
    <row r="30" spans="2:13" s="146" customFormat="1">
      <c r="B30" s="149">
        <f t="shared" si="2"/>
        <v>2032</v>
      </c>
      <c r="C30" s="150"/>
      <c r="D30" s="187">
        <f t="shared" si="4"/>
        <v>63.79</v>
      </c>
      <c r="E30" s="187">
        <f t="shared" si="4"/>
        <v>105.33</v>
      </c>
      <c r="F30" s="187">
        <f t="shared" si="4"/>
        <v>11.05</v>
      </c>
      <c r="G30" s="187">
        <f t="shared" si="0"/>
        <v>137.27000000000001</v>
      </c>
      <c r="H30" s="187">
        <f t="shared" si="1"/>
        <v>201.06</v>
      </c>
      <c r="I30" s="186"/>
      <c r="J30" s="186"/>
      <c r="K30" s="186"/>
      <c r="M30" s="67"/>
    </row>
    <row r="31" spans="2:13" s="146" customFormat="1">
      <c r="B31" s="149">
        <f t="shared" si="2"/>
        <v>2033</v>
      </c>
      <c r="C31" s="150"/>
      <c r="D31" s="144">
        <f t="shared" si="4"/>
        <v>65.38</v>
      </c>
      <c r="E31" s="144">
        <f t="shared" si="4"/>
        <v>107.96</v>
      </c>
      <c r="F31" s="144">
        <f t="shared" si="4"/>
        <v>11.33</v>
      </c>
      <c r="G31" s="144">
        <f t="shared" si="0"/>
        <v>140.71</v>
      </c>
      <c r="H31" s="144">
        <f t="shared" si="1"/>
        <v>206.09</v>
      </c>
      <c r="I31" s="112">
        <f>VLOOKUP(B31,'Table 4'!$B$13:$E$43,4,FALSE)</f>
        <v>5.8</v>
      </c>
      <c r="J31" s="112">
        <f t="shared" ref="J31:J40" si="5">ROUND($K$65*I31/1000,2)</f>
        <v>55.76</v>
      </c>
      <c r="K31" s="112">
        <f t="shared" ref="K31:K40" si="6">ROUND(H31*1000/8760/$G$65+J31,2)</f>
        <v>127.05</v>
      </c>
      <c r="M31" s="67"/>
    </row>
    <row r="32" spans="2:13" s="146" customFormat="1">
      <c r="B32" s="149">
        <f t="shared" si="2"/>
        <v>2034</v>
      </c>
      <c r="C32" s="150"/>
      <c r="D32" s="144">
        <f t="shared" si="4"/>
        <v>67.010000000000005</v>
      </c>
      <c r="E32" s="144">
        <f t="shared" si="4"/>
        <v>110.66</v>
      </c>
      <c r="F32" s="144">
        <f t="shared" si="4"/>
        <v>11.61</v>
      </c>
      <c r="G32" s="144">
        <f t="shared" si="0"/>
        <v>144.22</v>
      </c>
      <c r="H32" s="144">
        <f t="shared" si="1"/>
        <v>211.23</v>
      </c>
      <c r="I32" s="112">
        <f>VLOOKUP(B32,'Table 4'!$B$13:$E$43,4,FALSE)</f>
        <v>6.11</v>
      </c>
      <c r="J32" s="112">
        <f t="shared" si="5"/>
        <v>58.74</v>
      </c>
      <c r="K32" s="112">
        <f t="shared" si="6"/>
        <v>131.81</v>
      </c>
      <c r="M32" s="67"/>
    </row>
    <row r="33" spans="2:15">
      <c r="B33" s="108">
        <f t="shared" si="2"/>
        <v>2035</v>
      </c>
      <c r="C33" s="113"/>
      <c r="D33" s="112">
        <f>ROUND(D32*(1+$J83),2)</f>
        <v>68.69</v>
      </c>
      <c r="E33" s="110">
        <f>ROUND(E32*(1+$J83),2)</f>
        <v>113.43</v>
      </c>
      <c r="F33" s="110">
        <f>ROUND(F32*(1+$J83),2)</f>
        <v>11.9</v>
      </c>
      <c r="G33" s="112">
        <f t="shared" si="0"/>
        <v>147.83000000000001</v>
      </c>
      <c r="H33" s="112">
        <f t="shared" si="1"/>
        <v>216.52</v>
      </c>
      <c r="I33" s="112">
        <f>VLOOKUP(B33,'Table 4'!$B$13:$E$43,4,FALSE)</f>
        <v>6.31</v>
      </c>
      <c r="J33" s="112">
        <f t="shared" si="5"/>
        <v>60.66</v>
      </c>
      <c r="K33" s="112">
        <f t="shared" si="6"/>
        <v>135.56</v>
      </c>
      <c r="M33" s="67"/>
    </row>
    <row r="34" spans="2:15">
      <c r="B34" s="108">
        <f t="shared" si="2"/>
        <v>2036</v>
      </c>
      <c r="C34" s="113"/>
      <c r="D34" s="112">
        <f t="shared" ref="D34:F40" si="7">ROUND(D33*(1+$J84),2)</f>
        <v>70.48</v>
      </c>
      <c r="E34" s="110">
        <f t="shared" si="7"/>
        <v>116.38</v>
      </c>
      <c r="F34" s="110">
        <f t="shared" si="7"/>
        <v>12.21</v>
      </c>
      <c r="G34" s="112">
        <f t="shared" si="0"/>
        <v>151.68</v>
      </c>
      <c r="H34" s="112">
        <f t="shared" si="1"/>
        <v>222.16</v>
      </c>
      <c r="I34" s="112">
        <f>VLOOKUP(B34,'Table 4'!$B$13:$E$43,4,FALSE)</f>
        <v>6.71</v>
      </c>
      <c r="J34" s="112">
        <f t="shared" si="5"/>
        <v>64.510000000000005</v>
      </c>
      <c r="K34" s="112">
        <f t="shared" si="6"/>
        <v>141.36000000000001</v>
      </c>
      <c r="M34" s="67"/>
    </row>
    <row r="35" spans="2:15">
      <c r="B35" s="108">
        <f t="shared" si="2"/>
        <v>2037</v>
      </c>
      <c r="C35" s="113"/>
      <c r="D35" s="112">
        <f t="shared" si="7"/>
        <v>72.239999999999995</v>
      </c>
      <c r="E35" s="110">
        <f t="shared" si="7"/>
        <v>119.29</v>
      </c>
      <c r="F35" s="110">
        <f t="shared" si="7"/>
        <v>12.52</v>
      </c>
      <c r="G35" s="112">
        <f t="shared" si="0"/>
        <v>155.47999999999999</v>
      </c>
      <c r="H35" s="112">
        <f t="shared" si="1"/>
        <v>227.72</v>
      </c>
      <c r="I35" s="112">
        <f>VLOOKUP(B35,'Table 4'!$B$13:$E$43,4,FALSE)</f>
        <v>6.97</v>
      </c>
      <c r="J35" s="112">
        <f t="shared" si="5"/>
        <v>67.010000000000005</v>
      </c>
      <c r="K35" s="112">
        <f t="shared" si="6"/>
        <v>145.78</v>
      </c>
      <c r="M35" s="67"/>
    </row>
    <row r="36" spans="2:15">
      <c r="B36" s="108">
        <f t="shared" si="2"/>
        <v>2038</v>
      </c>
      <c r="C36" s="113"/>
      <c r="D36" s="112">
        <f t="shared" si="7"/>
        <v>74.12</v>
      </c>
      <c r="E36" s="110">
        <f t="shared" si="7"/>
        <v>122.39</v>
      </c>
      <c r="F36" s="110">
        <f t="shared" si="7"/>
        <v>12.85</v>
      </c>
      <c r="G36" s="112">
        <f t="shared" si="0"/>
        <v>159.54</v>
      </c>
      <c r="H36" s="112">
        <f t="shared" si="1"/>
        <v>233.66</v>
      </c>
      <c r="I36" s="112">
        <f>VLOOKUP(B36,'Table 4'!$B$13:$E$43,4,FALSE)</f>
        <v>7.31</v>
      </c>
      <c r="J36" s="112">
        <f t="shared" si="5"/>
        <v>70.28</v>
      </c>
      <c r="K36" s="112">
        <f t="shared" si="6"/>
        <v>151.11000000000001</v>
      </c>
      <c r="M36" s="67"/>
    </row>
    <row r="37" spans="2:15">
      <c r="B37" s="108">
        <f t="shared" si="2"/>
        <v>2039</v>
      </c>
      <c r="C37" s="113"/>
      <c r="D37" s="112">
        <f t="shared" si="7"/>
        <v>76.05</v>
      </c>
      <c r="E37" s="110">
        <f t="shared" si="7"/>
        <v>125.57</v>
      </c>
      <c r="F37" s="110">
        <f t="shared" si="7"/>
        <v>13.18</v>
      </c>
      <c r="G37" s="112">
        <f t="shared" si="0"/>
        <v>163.66999999999999</v>
      </c>
      <c r="H37" s="112">
        <f t="shared" si="1"/>
        <v>239.72</v>
      </c>
      <c r="I37" s="112">
        <f>VLOOKUP(B37,'Table 4'!$B$13:$E$43,4,FALSE)</f>
        <v>7.45</v>
      </c>
      <c r="J37" s="112">
        <f t="shared" si="5"/>
        <v>71.62</v>
      </c>
      <c r="K37" s="112">
        <f t="shared" si="6"/>
        <v>154.55000000000001</v>
      </c>
      <c r="M37" s="67"/>
    </row>
    <row r="38" spans="2:15">
      <c r="B38" s="108">
        <f t="shared" si="2"/>
        <v>2040</v>
      </c>
      <c r="C38" s="113"/>
      <c r="D38" s="112">
        <f t="shared" si="7"/>
        <v>78.03</v>
      </c>
      <c r="E38" s="110">
        <f t="shared" si="7"/>
        <v>128.83000000000001</v>
      </c>
      <c r="F38" s="110">
        <f t="shared" si="7"/>
        <v>13.52</v>
      </c>
      <c r="G38" s="112">
        <f t="shared" si="0"/>
        <v>167.91</v>
      </c>
      <c r="H38" s="112">
        <f t="shared" si="1"/>
        <v>245.94</v>
      </c>
      <c r="I38" s="112">
        <f>VLOOKUP(B38,'Table 4'!$B$13:$E$43,4,FALSE)</f>
        <v>7.69</v>
      </c>
      <c r="J38" s="112">
        <f t="shared" si="5"/>
        <v>73.930000000000007</v>
      </c>
      <c r="K38" s="112">
        <f t="shared" si="6"/>
        <v>159.01</v>
      </c>
      <c r="M38" s="67"/>
    </row>
    <row r="39" spans="2:15">
      <c r="B39" s="108">
        <f t="shared" si="2"/>
        <v>2041</v>
      </c>
      <c r="C39" s="113"/>
      <c r="D39" s="112">
        <f t="shared" si="7"/>
        <v>80.06</v>
      </c>
      <c r="E39" s="110">
        <f t="shared" si="7"/>
        <v>132.18</v>
      </c>
      <c r="F39" s="110">
        <f t="shared" si="7"/>
        <v>13.87</v>
      </c>
      <c r="G39" s="112">
        <f t="shared" si="0"/>
        <v>172.28</v>
      </c>
      <c r="H39" s="112">
        <f t="shared" si="1"/>
        <v>252.34</v>
      </c>
      <c r="I39" s="112">
        <f>VLOOKUP(B39,'Table 4'!$B$13:$E$43,4,FALSE)</f>
        <v>7.89</v>
      </c>
      <c r="J39" s="112">
        <f t="shared" si="5"/>
        <v>75.849999999999994</v>
      </c>
      <c r="K39" s="112">
        <f t="shared" si="6"/>
        <v>163.13999999999999</v>
      </c>
      <c r="M39" s="67"/>
    </row>
    <row r="40" spans="2:15">
      <c r="B40" s="108">
        <f t="shared" si="2"/>
        <v>2042</v>
      </c>
      <c r="C40" s="113"/>
      <c r="D40" s="112">
        <f t="shared" si="7"/>
        <v>82.14</v>
      </c>
      <c r="E40" s="110">
        <f t="shared" si="7"/>
        <v>135.62</v>
      </c>
      <c r="F40" s="110">
        <f t="shared" si="7"/>
        <v>14.23</v>
      </c>
      <c r="G40" s="112">
        <f t="shared" si="0"/>
        <v>176.76</v>
      </c>
      <c r="H40" s="112">
        <f t="shared" si="1"/>
        <v>258.89999999999998</v>
      </c>
      <c r="I40" s="112">
        <f>VLOOKUP(B40,'Table 4'!$B$13:$E$43,4,FALSE)</f>
        <v>5.44</v>
      </c>
      <c r="J40" s="112">
        <f t="shared" si="5"/>
        <v>52.3</v>
      </c>
      <c r="K40" s="112">
        <f t="shared" si="6"/>
        <v>141.86000000000001</v>
      </c>
      <c r="M40" s="67"/>
    </row>
    <row r="41" spans="2:15">
      <c r="B41" s="108"/>
      <c r="C41" s="113"/>
      <c r="D41" s="112"/>
      <c r="E41" s="110"/>
      <c r="F41" s="110"/>
      <c r="G41" s="112"/>
      <c r="H41" s="112"/>
      <c r="I41" s="112"/>
      <c r="J41" s="112"/>
      <c r="K41" s="112"/>
    </row>
    <row r="42" spans="2:15">
      <c r="B42" s="108"/>
      <c r="C42" s="113"/>
      <c r="D42" s="112"/>
      <c r="E42" s="110"/>
      <c r="F42" s="110"/>
      <c r="G42" s="112"/>
      <c r="H42" s="112"/>
      <c r="I42" s="112"/>
      <c r="J42" s="112"/>
      <c r="K42" s="112"/>
    </row>
    <row r="43" spans="2:15">
      <c r="M43" s="108"/>
      <c r="O43" s="115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8"/>
      <c r="N44" s="115"/>
      <c r="O44" s="115"/>
    </row>
    <row r="46" spans="2:15">
      <c r="B46" s="105" t="s">
        <v>16</v>
      </c>
      <c r="D46" s="116" t="str">
        <f>'Table 3 436MW (West M) 2030'!D46</f>
        <v xml:space="preserve">Plant Costs  - 2017 IRP - Table 6.1 &amp; 6.2 </v>
      </c>
    </row>
    <row r="47" spans="2:15">
      <c r="C47" s="117" t="str">
        <f>D10</f>
        <v>(b)</v>
      </c>
      <c r="D47" s="112" t="str">
        <f>"= "&amp;C10&amp;" x "&amp;C76</f>
        <v>= (a) x 0.0737263117964292</v>
      </c>
    </row>
    <row r="48" spans="2:15">
      <c r="C48" s="117" t="str">
        <f>G10</f>
        <v>(e)</v>
      </c>
      <c r="D48" s="112" t="str">
        <f>"= "&amp;$F$10&amp;" x  (8.76 x "&amp;TEXT(G65,"0.0%")&amp;") + "&amp;$E$10</f>
        <v>= (d) x  (8.76 x 33.0%) + (c)</v>
      </c>
    </row>
    <row r="49" spans="3:11">
      <c r="C49" s="117" t="str">
        <f>H10</f>
        <v>(f)</v>
      </c>
      <c r="D49" s="112" t="str">
        <f>"= "&amp;D10&amp;" + "&amp;G10</f>
        <v>= (b) + (e)</v>
      </c>
    </row>
    <row r="50" spans="3:11">
      <c r="C50" s="117" t="str">
        <f>I10</f>
        <v>(g)</v>
      </c>
      <c r="D50" s="145" t="str">
        <f>'Table 4'!B3&amp;" - "&amp;'Table 4'!B4</f>
        <v>Table 4 - Burnertip Natural Gas Price Forecast</v>
      </c>
    </row>
    <row r="51" spans="3:11">
      <c r="C51" s="117" t="str">
        <f>J10</f>
        <v>(h)</v>
      </c>
      <c r="D51" s="112" t="str">
        <f>"= "&amp;TEXT(K65,"?,0")&amp;" MMBtu/MWH x "&amp;I9</f>
        <v>= 9,614 MMBtu/MWH x $/MMBtu</v>
      </c>
    </row>
    <row r="52" spans="3:11">
      <c r="C52" s="117" t="str">
        <f>K10</f>
        <v>(i)</v>
      </c>
      <c r="D52" s="112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107</v>
      </c>
      <c r="D54" s="55"/>
      <c r="E54" s="55"/>
      <c r="F54" s="55"/>
      <c r="G54" s="55"/>
      <c r="H54" s="55"/>
      <c r="I54" s="55"/>
      <c r="J54" s="56"/>
      <c r="K54" s="118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6" t="s">
        <v>105</v>
      </c>
      <c r="F58" s="119">
        <f>C69</f>
        <v>199.924125</v>
      </c>
      <c r="G58" s="57">
        <f>F58/F60</f>
        <v>1</v>
      </c>
      <c r="H58" s="133">
        <f>C70</f>
        <v>589.49609575732859</v>
      </c>
      <c r="I58" s="135">
        <f>C73</f>
        <v>71.702024758449483</v>
      </c>
    </row>
    <row r="59" spans="3:11">
      <c r="C59" s="146"/>
      <c r="F59" s="48">
        <f>D69</f>
        <v>0</v>
      </c>
      <c r="G59" s="44">
        <f>1-G58</f>
        <v>0</v>
      </c>
      <c r="H59" s="134">
        <f>D70</f>
        <v>0</v>
      </c>
      <c r="I59" s="136">
        <f>D73</f>
        <v>0</v>
      </c>
    </row>
    <row r="60" spans="3:11">
      <c r="C60" s="146" t="s">
        <v>45</v>
      </c>
      <c r="F60" s="119">
        <f>F58+F59</f>
        <v>199.924125</v>
      </c>
      <c r="G60" s="57">
        <f>G58+G59</f>
        <v>1</v>
      </c>
      <c r="H60" s="133">
        <f>ROUND(((F58*H58)+(F59*H59))/F60,0)</f>
        <v>589</v>
      </c>
      <c r="I60" s="135">
        <f>ROUND(((F58*I58)+(F59*I59))/F60,2)</f>
        <v>71.7</v>
      </c>
    </row>
    <row r="61" spans="3:11">
      <c r="C61" s="146"/>
      <c r="F61" s="119"/>
      <c r="G61" s="57"/>
      <c r="H61" s="120"/>
      <c r="I61" s="121"/>
    </row>
    <row r="62" spans="3:11">
      <c r="C62" s="147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8" t="str">
        <f>C58</f>
        <v>SCCT Dry "F" - Turbine</v>
      </c>
      <c r="D63" s="122"/>
      <c r="E63" s="122"/>
      <c r="F63" s="105">
        <f>C69</f>
        <v>199.924125</v>
      </c>
      <c r="G63" s="57">
        <f>C77</f>
        <v>0.33</v>
      </c>
      <c r="H63" s="169">
        <f>G63*F63</f>
        <v>65.974961250000007</v>
      </c>
      <c r="I63" s="57">
        <f>H63/H65</f>
        <v>1</v>
      </c>
      <c r="J63" s="121">
        <f>C74</f>
        <v>7.5299874286936257</v>
      </c>
      <c r="K63" s="123">
        <f>C75</f>
        <v>9614</v>
      </c>
    </row>
    <row r="64" spans="3:11">
      <c r="C64" s="148">
        <f>C59</f>
        <v>0</v>
      </c>
      <c r="D64" s="122"/>
      <c r="E64" s="122"/>
      <c r="F64" s="43">
        <f>D69</f>
        <v>0</v>
      </c>
      <c r="G64" s="44">
        <f>D77</f>
        <v>0</v>
      </c>
      <c r="H64" s="170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6" t="s">
        <v>50</v>
      </c>
      <c r="F65" s="105">
        <f>F63+F64</f>
        <v>199.924125</v>
      </c>
      <c r="G65" s="124">
        <f>ROUND(H65/F65,3)</f>
        <v>0.33</v>
      </c>
      <c r="H65" s="169">
        <f>SUM(H63:H64)</f>
        <v>65.974961250000007</v>
      </c>
      <c r="I65" s="57">
        <f>I63+I64</f>
        <v>1</v>
      </c>
      <c r="J65" s="121">
        <f>ROUND(($I63*J63)+($I64*J64),2)</f>
        <v>7.53</v>
      </c>
      <c r="K65" s="125">
        <f>ROUND(($I63*K63)+($I64*K64),0)</f>
        <v>9614</v>
      </c>
    </row>
    <row r="66" spans="2:11">
      <c r="G66" s="124"/>
      <c r="I66" s="57"/>
      <c r="J66" s="121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26"/>
      <c r="G68" s="126"/>
      <c r="H68" s="126"/>
      <c r="I68" s="126"/>
      <c r="J68" s="126"/>
      <c r="K68" s="127"/>
    </row>
    <row r="69" spans="2:11">
      <c r="C69" s="105">
        <f>'[17]Table 6.1'!$E$44</f>
        <v>199.924125</v>
      </c>
      <c r="E69" s="105" t="s">
        <v>77</v>
      </c>
      <c r="H69" s="128"/>
    </row>
    <row r="70" spans="2:11">
      <c r="B70" s="105" t="s">
        <v>102</v>
      </c>
      <c r="C70" s="120">
        <f>[17]Database!$AA$145</f>
        <v>589.49609575732859</v>
      </c>
      <c r="D70" s="120"/>
      <c r="E70" s="105" t="s">
        <v>78</v>
      </c>
    </row>
    <row r="71" spans="2:11">
      <c r="B71" s="105" t="s">
        <v>102</v>
      </c>
      <c r="C71" s="121">
        <f>[17]Database!$AD$145*(1+[17]Database!$AE$145)</f>
        <v>16.0158293408495</v>
      </c>
      <c r="D71" s="121"/>
      <c r="E71" s="105" t="s">
        <v>79</v>
      </c>
    </row>
    <row r="72" spans="2:11">
      <c r="B72" s="105" t="s">
        <v>102</v>
      </c>
      <c r="C72" s="49">
        <f>[17]Database!$AG$145</f>
        <v>55.68619541759999</v>
      </c>
      <c r="D72" s="49"/>
      <c r="E72" s="105" t="s">
        <v>75</v>
      </c>
    </row>
    <row r="73" spans="2:11">
      <c r="B73" s="105" t="s">
        <v>102</v>
      </c>
      <c r="C73" s="121">
        <f>C71+C72</f>
        <v>71.702024758449483</v>
      </c>
      <c r="D73" s="121"/>
      <c r="E73" s="105" t="s">
        <v>80</v>
      </c>
    </row>
    <row r="74" spans="2:11">
      <c r="B74" s="105" t="s">
        <v>102</v>
      </c>
      <c r="C74" s="121">
        <f>[17]Database!$AO$145*(1+[17]Database!$AP$145)</f>
        <v>7.5299874286936257</v>
      </c>
      <c r="D74" s="121"/>
      <c r="E74" s="105" t="s">
        <v>81</v>
      </c>
    </row>
    <row r="75" spans="2:11">
      <c r="C75" s="125">
        <f>'[17]Table 6.1'!$K$44</f>
        <v>9614</v>
      </c>
      <c r="D75" s="125"/>
      <c r="E75" s="105" t="s">
        <v>53</v>
      </c>
    </row>
    <row r="76" spans="2:11">
      <c r="C76" s="143">
        <f>'[17]Table 6.2 P1'!$D$42</f>
        <v>7.3726311796429175E-2</v>
      </c>
      <c r="D76" s="143"/>
      <c r="E76" s="105" t="s">
        <v>54</v>
      </c>
    </row>
    <row r="77" spans="2:11">
      <c r="C77" s="129">
        <f>'[17]Table 6.2 P2'!$C$42</f>
        <v>0.33</v>
      </c>
      <c r="D77" s="129"/>
      <c r="E77" s="105" t="s">
        <v>55</v>
      </c>
    </row>
    <row r="78" spans="2:11">
      <c r="D78" s="57">
        <f>ROUND(H65/F65,3)</f>
        <v>0.33</v>
      </c>
      <c r="E78" s="105" t="s">
        <v>56</v>
      </c>
    </row>
    <row r="79" spans="2:11">
      <c r="D79" s="124"/>
      <c r="E79" s="67"/>
    </row>
    <row r="80" spans="2:11">
      <c r="C80" s="129"/>
      <c r="D80" s="129"/>
    </row>
    <row r="82" spans="3:15" ht="13.5" thickBot="1">
      <c r="C82" s="54" t="str">
        <f>"Company Official Inflation Forecast Dated "&amp;TEXT('Table 4'!$G$5,"mmmm dd, yyyy")</f>
        <v>Company Official Inflation Forecast Dated June 30, 2017</v>
      </c>
      <c r="D82" s="55"/>
      <c r="E82" s="55"/>
      <c r="F82" s="55"/>
      <c r="G82" s="55"/>
      <c r="H82" s="55"/>
      <c r="I82" s="55"/>
      <c r="J82" s="56"/>
      <c r="K82" s="118"/>
    </row>
    <row r="83" spans="3:15">
      <c r="C83" s="130">
        <v>2017</v>
      </c>
      <c r="D83" s="57">
        <f>VLOOKUP(C83,'[15]Inflation Forecast'!$B$6:$C$61,2,FALSE)</f>
        <v>2.4E-2</v>
      </c>
      <c r="F83" s="130">
        <f>C91+1</f>
        <v>2026</v>
      </c>
      <c r="G83" s="57">
        <f>VLOOKUP(F83,'[15]Inflation Forecast'!$B$6:$C$61,2,FALSE)</f>
        <v>2.4E-2</v>
      </c>
      <c r="I83" s="130">
        <f>F91+1</f>
        <v>2035</v>
      </c>
      <c r="J83" s="57">
        <f>VLOOKUP(I83,'[15]Inflation Forecast'!$B$6:$C$61,2,FALSE)</f>
        <v>2.5000000000000001E-2</v>
      </c>
    </row>
    <row r="84" spans="3:15">
      <c r="C84" s="130">
        <f t="shared" ref="C84:C91" si="8">C83+1</f>
        <v>2018</v>
      </c>
      <c r="D84" s="57">
        <f>VLOOKUP(C84,'[15]Inflation Forecast'!$B$6:$C$61,2,FALSE)</f>
        <v>0.02</v>
      </c>
      <c r="F84" s="130">
        <f t="shared" ref="F84:F91" si="9">F83+1</f>
        <v>2027</v>
      </c>
      <c r="G84" s="57">
        <f>VLOOKUP(F84,'[15]Inflation Forecast'!$B$6:$C$61,2,FALSE)</f>
        <v>2.5000000000000001E-2</v>
      </c>
      <c r="I84" s="130">
        <f t="shared" ref="I84:I91" si="10">I83+1</f>
        <v>2036</v>
      </c>
      <c r="J84" s="57">
        <f>VLOOKUP(I84,'[15]Inflation Forecast'!$B$6:$C$61,2,FALSE)</f>
        <v>2.5999999999999999E-2</v>
      </c>
    </row>
    <row r="85" spans="3:15">
      <c r="C85" s="130">
        <f t="shared" si="8"/>
        <v>2019</v>
      </c>
      <c r="D85" s="57">
        <f>VLOOKUP(C85,'[15]Inflation Forecast'!$B$6:$C$61,2,FALSE)</f>
        <v>2.1999999999999999E-2</v>
      </c>
      <c r="F85" s="130">
        <f t="shared" si="9"/>
        <v>2028</v>
      </c>
      <c r="G85" s="57">
        <f>VLOOKUP(F85,'[15]Inflation Forecast'!$B$6:$C$61,2,FALSE)</f>
        <v>2.5000000000000001E-2</v>
      </c>
      <c r="I85" s="130">
        <f t="shared" si="10"/>
        <v>2037</v>
      </c>
      <c r="J85" s="57">
        <f>VLOOKUP(I85,'[15]Inflation Forecast'!$B$6:$C$61,2,FALSE)</f>
        <v>2.5000000000000001E-2</v>
      </c>
    </row>
    <row r="86" spans="3:15">
      <c r="C86" s="130">
        <f t="shared" si="8"/>
        <v>2020</v>
      </c>
      <c r="D86" s="57">
        <f>VLOOKUP(C86,'[15]Inflation Forecast'!$B$6:$C$61,2,FALSE)</f>
        <v>2.4E-2</v>
      </c>
      <c r="F86" s="130">
        <f t="shared" si="9"/>
        <v>2029</v>
      </c>
      <c r="G86" s="57">
        <f>VLOOKUP(F86,'[15]Inflation Forecast'!$B$6:$C$61,2,FALSE)</f>
        <v>2.5000000000000001E-2</v>
      </c>
      <c r="I86" s="130">
        <f t="shared" si="10"/>
        <v>2038</v>
      </c>
      <c r="J86" s="57">
        <f>VLOOKUP(I86,'[15]Inflation Forecast'!$B$6:$C$61,2,FALSE)</f>
        <v>2.5999999999999999E-2</v>
      </c>
    </row>
    <row r="87" spans="3:15">
      <c r="C87" s="130">
        <f t="shared" si="8"/>
        <v>2021</v>
      </c>
      <c r="D87" s="57">
        <f>VLOOKUP(C87,'[15]Inflation Forecast'!$B$6:$C$61,2,FALSE)</f>
        <v>2.5000000000000001E-2</v>
      </c>
      <c r="F87" s="130">
        <f t="shared" si="9"/>
        <v>2030</v>
      </c>
      <c r="G87" s="57">
        <f>VLOOKUP(F87,'[15]Inflation Forecast'!$B$6:$C$61,2,FALSE)</f>
        <v>2.5000000000000001E-2</v>
      </c>
      <c r="I87" s="130">
        <f t="shared" si="10"/>
        <v>2039</v>
      </c>
      <c r="J87" s="57">
        <f>VLOOKUP(I87,'[15]Inflation Forecast'!$B$6:$C$61,2,FALSE)</f>
        <v>2.5999999999999999E-2</v>
      </c>
    </row>
    <row r="88" spans="3:15">
      <c r="C88" s="130">
        <f t="shared" si="8"/>
        <v>2022</v>
      </c>
      <c r="D88" s="57">
        <f>VLOOKUP(C88,'[15]Inflation Forecast'!$B$6:$C$61,2,FALSE)</f>
        <v>2.5000000000000001E-2</v>
      </c>
      <c r="F88" s="130">
        <f t="shared" si="9"/>
        <v>2031</v>
      </c>
      <c r="G88" s="57">
        <f>VLOOKUP(F88,'[15]Inflation Forecast'!$B$6:$C$61,2,FALSE)</f>
        <v>2.5000000000000001E-2</v>
      </c>
      <c r="I88" s="130">
        <f t="shared" si="10"/>
        <v>2040</v>
      </c>
      <c r="J88" s="57">
        <f>VLOOKUP(I88,'[15]Inflation Forecast'!$B$6:$C$61,2,FALSE)</f>
        <v>2.5999999999999999E-2</v>
      </c>
    </row>
    <row r="89" spans="3:15" s="107" customFormat="1">
      <c r="C89" s="130">
        <f t="shared" si="8"/>
        <v>2023</v>
      </c>
      <c r="D89" s="57">
        <f>VLOOKUP(C89,'[15]Inflation Forecast'!$B$6:$C$61,2,FALSE)</f>
        <v>2.5000000000000001E-2</v>
      </c>
      <c r="F89" s="130">
        <f t="shared" si="9"/>
        <v>2032</v>
      </c>
      <c r="G89" s="57">
        <f>VLOOKUP(F89,'[15]Inflation Forecast'!$B$6:$C$61,2,FALSE)</f>
        <v>2.5000000000000001E-2</v>
      </c>
      <c r="I89" s="130">
        <f t="shared" si="10"/>
        <v>2041</v>
      </c>
      <c r="J89" s="57">
        <f>VLOOKUP(I89,'[15]Inflation Forecast'!$B$6:$C$61,2,FALSE)</f>
        <v>2.5999999999999999E-2</v>
      </c>
      <c r="N89" s="105"/>
      <c r="O89" s="105"/>
    </row>
    <row r="90" spans="3:15" s="107" customFormat="1">
      <c r="C90" s="130">
        <f t="shared" si="8"/>
        <v>2024</v>
      </c>
      <c r="D90" s="57">
        <f>VLOOKUP(C90,'[15]Inflation Forecast'!$B$6:$C$61,2,FALSE)</f>
        <v>2.5000000000000001E-2</v>
      </c>
      <c r="F90" s="130">
        <f t="shared" si="9"/>
        <v>2033</v>
      </c>
      <c r="G90" s="57">
        <f>VLOOKUP(F90,'[15]Inflation Forecast'!$B$6:$C$61,2,FALSE)</f>
        <v>2.5000000000000001E-2</v>
      </c>
      <c r="I90" s="130">
        <f t="shared" si="10"/>
        <v>2042</v>
      </c>
      <c r="J90" s="57">
        <f>VLOOKUP(I90,'[15]Inflation Forecast'!$B$6:$C$61,2,FALSE)</f>
        <v>2.5999999999999999E-2</v>
      </c>
      <c r="N90" s="105"/>
      <c r="O90" s="105"/>
    </row>
    <row r="91" spans="3:15" s="107" customFormat="1">
      <c r="C91" s="130">
        <f t="shared" si="8"/>
        <v>2025</v>
      </c>
      <c r="D91" s="57">
        <f>VLOOKUP(C91,'[15]Inflation Forecast'!$B$6:$C$61,2,FALSE)</f>
        <v>2.5000000000000001E-2</v>
      </c>
      <c r="F91" s="130">
        <f t="shared" si="9"/>
        <v>2034</v>
      </c>
      <c r="G91" s="57">
        <f>VLOOKUP(F91,'[15]Inflation Forecast'!$B$6:$C$61,2,FALSE)</f>
        <v>2.5000000000000001E-2</v>
      </c>
      <c r="I91" s="130">
        <f t="shared" si="10"/>
        <v>2043</v>
      </c>
      <c r="J91" s="57">
        <f>VLOOKUP(I91,'[15]Inflation Forecast'!$B$6:$C$61,2,FALSE)</f>
        <v>2.5999999999999999E-2</v>
      </c>
      <c r="N91" s="105"/>
      <c r="O91" s="105"/>
    </row>
    <row r="92" spans="3:15" s="107" customFormat="1">
      <c r="N92" s="105"/>
      <c r="O92" s="105"/>
    </row>
    <row r="93" spans="3:15" s="107" customFormat="1">
      <c r="N93" s="105"/>
      <c r="O93" s="105"/>
    </row>
    <row r="94" spans="3:15">
      <c r="D94" s="137"/>
    </row>
    <row r="95" spans="3:15">
      <c r="D95" s="137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D22" sqref="D22"/>
    </sheetView>
  </sheetViews>
  <sheetFormatPr defaultColWidth="9.33203125" defaultRowHeight="12.75"/>
  <cols>
    <col min="1" max="1" width="1.5" style="190" customWidth="1"/>
    <col min="2" max="2" width="10.83203125" style="190" customWidth="1"/>
    <col min="3" max="3" width="14.1640625" style="190" customWidth="1"/>
    <col min="4" max="4" width="12.33203125" style="190" customWidth="1"/>
    <col min="5" max="5" width="9.1640625" style="190" customWidth="1"/>
    <col min="6" max="6" width="9.83203125" style="190" bestFit="1" customWidth="1"/>
    <col min="7" max="7" width="9.83203125" style="190" customWidth="1"/>
    <col min="8" max="8" width="10.5" style="190" customWidth="1"/>
    <col min="9" max="10" width="12.5" style="190" customWidth="1"/>
    <col min="11" max="11" width="11.6640625" style="190" customWidth="1"/>
    <col min="12" max="15" width="9.33203125" style="190"/>
    <col min="16" max="16" width="0" style="190" hidden="1" customWidth="1"/>
    <col min="17" max="16384" width="9.33203125" style="190"/>
  </cols>
  <sheetData>
    <row r="1" spans="2:18" ht="15.75">
      <c r="B1" s="188" t="s">
        <v>85</v>
      </c>
      <c r="C1" s="189"/>
      <c r="D1" s="189"/>
      <c r="E1" s="189"/>
      <c r="F1" s="189"/>
      <c r="G1" s="189"/>
      <c r="H1" s="189"/>
      <c r="I1" s="189"/>
      <c r="J1" s="189"/>
    </row>
    <row r="2" spans="2:18" ht="15.75">
      <c r="B2" s="188" t="s">
        <v>185</v>
      </c>
      <c r="C2" s="189"/>
      <c r="D2" s="189"/>
      <c r="E2" s="189"/>
      <c r="F2" s="189"/>
      <c r="G2" s="189"/>
      <c r="H2" s="189"/>
      <c r="I2" s="189"/>
      <c r="J2" s="189"/>
    </row>
    <row r="3" spans="2:18" ht="15.75">
      <c r="B3" s="188" t="str">
        <f>TEXT($C$63,"0%")&amp;" Capacity Factor"</f>
        <v>38% Capacity Factor</v>
      </c>
      <c r="C3" s="189"/>
      <c r="D3" s="189"/>
      <c r="E3" s="189"/>
      <c r="F3" s="189"/>
      <c r="G3" s="189"/>
      <c r="H3" s="189"/>
      <c r="I3" s="189"/>
      <c r="J3" s="189"/>
    </row>
    <row r="4" spans="2:18">
      <c r="B4" s="191"/>
      <c r="C4" s="191"/>
      <c r="D4" s="191"/>
      <c r="E4" s="191"/>
      <c r="F4" s="191"/>
      <c r="G4" s="191"/>
      <c r="H4" s="191"/>
      <c r="I4" s="192"/>
      <c r="J4" s="192"/>
      <c r="K4" s="192"/>
    </row>
    <row r="5" spans="2:18" ht="51.75" customHeight="1">
      <c r="B5" s="193" t="s">
        <v>0</v>
      </c>
      <c r="C5" s="194" t="s">
        <v>10</v>
      </c>
      <c r="D5" s="194" t="s">
        <v>11</v>
      </c>
      <c r="E5" s="194" t="s">
        <v>12</v>
      </c>
      <c r="F5" s="194" t="s">
        <v>108</v>
      </c>
      <c r="G5" s="19" t="s">
        <v>13</v>
      </c>
      <c r="H5" s="194" t="s">
        <v>109</v>
      </c>
      <c r="I5" s="19" t="s">
        <v>73</v>
      </c>
      <c r="J5" s="19" t="s">
        <v>73</v>
      </c>
      <c r="K5" s="194" t="s">
        <v>110</v>
      </c>
      <c r="P5" s="194" t="s">
        <v>109</v>
      </c>
    </row>
    <row r="6" spans="2:18" ht="24" customHeight="1">
      <c r="B6" s="195"/>
      <c r="C6" s="196" t="s">
        <v>8</v>
      </c>
      <c r="D6" s="197" t="s">
        <v>9</v>
      </c>
      <c r="E6" s="197" t="s">
        <v>9</v>
      </c>
      <c r="F6" s="196" t="s">
        <v>39</v>
      </c>
      <c r="G6" s="22" t="s">
        <v>39</v>
      </c>
      <c r="H6" s="196" t="s">
        <v>39</v>
      </c>
      <c r="I6" s="196" t="s">
        <v>39</v>
      </c>
      <c r="J6" s="23" t="s">
        <v>9</v>
      </c>
      <c r="K6" s="196" t="s">
        <v>39</v>
      </c>
    </row>
    <row r="7" spans="2:18">
      <c r="C7" s="198" t="s">
        <v>1</v>
      </c>
      <c r="D7" s="198" t="s">
        <v>2</v>
      </c>
      <c r="E7" s="198" t="s">
        <v>3</v>
      </c>
      <c r="F7" s="198" t="s">
        <v>4</v>
      </c>
      <c r="G7" s="198" t="s">
        <v>5</v>
      </c>
      <c r="H7" s="198" t="s">
        <v>7</v>
      </c>
      <c r="I7" s="198" t="s">
        <v>28</v>
      </c>
      <c r="J7" s="198" t="s">
        <v>29</v>
      </c>
      <c r="K7" s="198" t="s">
        <v>29</v>
      </c>
    </row>
    <row r="8" spans="2:18" ht="6" customHeight="1">
      <c r="K8" s="192"/>
    </row>
    <row r="9" spans="2:18" ht="15.75">
      <c r="B9" s="60" t="str">
        <f>C52</f>
        <v>2017 IRP ID Wind Resource - 38% Capacity Factor</v>
      </c>
      <c r="C9" s="192"/>
      <c r="E9" s="192"/>
      <c r="F9" s="192"/>
      <c r="G9" s="192"/>
      <c r="H9" s="192"/>
      <c r="I9" s="192"/>
      <c r="J9" s="192"/>
      <c r="K9" s="192"/>
    </row>
    <row r="10" spans="2:18">
      <c r="B10" s="199">
        <v>2016</v>
      </c>
      <c r="C10" s="200">
        <f>C55</f>
        <v>1811.0329095752811</v>
      </c>
      <c r="D10" s="201">
        <f>C10*$C$62</f>
        <v>127.99449484849457</v>
      </c>
      <c r="E10" s="201">
        <f>C56</f>
        <v>37.565582271006477</v>
      </c>
      <c r="F10" s="202">
        <f t="shared" ref="F10:F36" si="0">(D10+E10)/(8.76*$C$63)</f>
        <v>49.735663638398542</v>
      </c>
      <c r="G10" s="202">
        <f>C58</f>
        <v>0</v>
      </c>
      <c r="H10" s="249">
        <f>C59</f>
        <v>0</v>
      </c>
      <c r="I10" s="203">
        <f>F10+H10+G10</f>
        <v>49.735663638398542</v>
      </c>
      <c r="J10" s="203">
        <f>ROUND(I10*$C$63*8.76,2)</f>
        <v>165.56</v>
      </c>
      <c r="K10" s="201">
        <f>$C$57</f>
        <v>0.57299999999999995</v>
      </c>
      <c r="N10" s="204"/>
      <c r="P10" s="242">
        <f>$C$59</f>
        <v>0</v>
      </c>
    </row>
    <row r="11" spans="2:18">
      <c r="B11" s="199">
        <f t="shared" ref="B11:B36" si="1">B10+1</f>
        <v>2017</v>
      </c>
      <c r="C11" s="205"/>
      <c r="D11" s="201">
        <f>ROUND(D10*(1+$D66),2)</f>
        <v>131.07</v>
      </c>
      <c r="E11" s="201">
        <f>ROUND(E10*(1+$D66),2)</f>
        <v>38.47</v>
      </c>
      <c r="F11" s="202">
        <f t="shared" si="0"/>
        <v>50.931266522470558</v>
      </c>
      <c r="G11" s="201">
        <f>ROUND(G10*(1+$D66),2)</f>
        <v>0</v>
      </c>
      <c r="H11" s="201">
        <f>ROUND(H10*(1+$D66),2)</f>
        <v>0</v>
      </c>
      <c r="I11" s="203">
        <f>F11+H11+G11</f>
        <v>50.931266522470558</v>
      </c>
      <c r="J11" s="203">
        <f t="shared" ref="J11:J36" si="2">ROUND(I11*$C$63*8.76,2)</f>
        <v>169.54</v>
      </c>
      <c r="K11" s="201">
        <f>ROUND(K10*(1+$D66),2)</f>
        <v>0.59</v>
      </c>
      <c r="N11" s="204"/>
      <c r="P11" s="242">
        <f>ROUND(P10*(1+$D66),2)</f>
        <v>0</v>
      </c>
    </row>
    <row r="12" spans="2:18">
      <c r="B12" s="212">
        <f t="shared" si="1"/>
        <v>2018</v>
      </c>
      <c r="C12" s="213"/>
      <c r="D12" s="201">
        <f t="shared" ref="D12:G19" si="3">ROUND(D11*(1+$D67),2)</f>
        <v>133.69</v>
      </c>
      <c r="E12" s="201">
        <f t="shared" si="3"/>
        <v>39.24</v>
      </c>
      <c r="F12" s="203">
        <f t="shared" si="0"/>
        <v>51.949651526075471</v>
      </c>
      <c r="G12" s="201">
        <f t="shared" si="3"/>
        <v>0</v>
      </c>
      <c r="H12" s="201">
        <f t="shared" ref="H12" si="4">ROUND(H11*(1+$D67),2)</f>
        <v>0</v>
      </c>
      <c r="I12" s="203">
        <f t="shared" ref="I12:I36" si="5">F12+H12+G12</f>
        <v>51.949651526075471</v>
      </c>
      <c r="J12" s="203">
        <f t="shared" si="2"/>
        <v>172.93</v>
      </c>
      <c r="K12" s="201">
        <f t="shared" ref="K12:K19" si="6">ROUND(K11*(1+$D67),2)</f>
        <v>0.6</v>
      </c>
      <c r="L12" s="192"/>
      <c r="N12" s="204"/>
      <c r="P12" s="242">
        <f t="shared" ref="P12:P19" si="7">ROUND(P11*(1+$D67),2)</f>
        <v>0</v>
      </c>
    </row>
    <row r="13" spans="2:18">
      <c r="B13" s="212">
        <f t="shared" si="1"/>
        <v>2019</v>
      </c>
      <c r="C13" s="213"/>
      <c r="D13" s="201">
        <f t="shared" si="3"/>
        <v>136.63</v>
      </c>
      <c r="E13" s="201">
        <f t="shared" si="3"/>
        <v>40.1</v>
      </c>
      <c r="F13" s="203">
        <f t="shared" si="0"/>
        <v>53.091204037490989</v>
      </c>
      <c r="G13" s="201">
        <f t="shared" si="3"/>
        <v>0</v>
      </c>
      <c r="H13" s="201">
        <f t="shared" ref="H13" si="8">ROUND(H12*(1+$D68),2)</f>
        <v>0</v>
      </c>
      <c r="I13" s="203">
        <f t="shared" si="5"/>
        <v>53.091204037490989</v>
      </c>
      <c r="J13" s="203">
        <f t="shared" si="2"/>
        <v>176.73</v>
      </c>
      <c r="K13" s="201">
        <f t="shared" si="6"/>
        <v>0.61</v>
      </c>
      <c r="L13" s="192"/>
      <c r="N13" s="204"/>
      <c r="P13" s="242">
        <f t="shared" si="7"/>
        <v>0</v>
      </c>
    </row>
    <row r="14" spans="2:18">
      <c r="B14" s="212">
        <f t="shared" si="1"/>
        <v>2020</v>
      </c>
      <c r="C14" s="213"/>
      <c r="D14" s="201">
        <f t="shared" si="3"/>
        <v>139.91</v>
      </c>
      <c r="E14" s="201">
        <f t="shared" si="3"/>
        <v>41.06</v>
      </c>
      <c r="F14" s="203">
        <f t="shared" si="0"/>
        <v>54.36493631338621</v>
      </c>
      <c r="G14" s="201">
        <f t="shared" si="3"/>
        <v>0</v>
      </c>
      <c r="H14" s="201">
        <f t="shared" ref="H14" si="9">ROUND(H13*(1+$D69),2)</f>
        <v>0</v>
      </c>
      <c r="I14" s="203">
        <f t="shared" si="5"/>
        <v>54.36493631338621</v>
      </c>
      <c r="J14" s="203">
        <f t="shared" si="2"/>
        <v>180.97</v>
      </c>
      <c r="K14" s="201">
        <f t="shared" si="6"/>
        <v>0.62</v>
      </c>
      <c r="L14" s="192"/>
      <c r="N14" s="204"/>
      <c r="O14" s="209"/>
      <c r="P14" s="242">
        <f t="shared" si="7"/>
        <v>0</v>
      </c>
      <c r="Q14" s="210"/>
      <c r="R14" s="211"/>
    </row>
    <row r="15" spans="2:18">
      <c r="B15" s="212">
        <f t="shared" si="1"/>
        <v>2021</v>
      </c>
      <c r="C15" s="213"/>
      <c r="D15" s="201">
        <f t="shared" si="3"/>
        <v>143.41</v>
      </c>
      <c r="E15" s="201">
        <f t="shared" si="3"/>
        <v>42.09</v>
      </c>
      <c r="F15" s="203">
        <f t="shared" si="0"/>
        <v>55.72578707041577</v>
      </c>
      <c r="G15" s="201">
        <f t="shared" si="3"/>
        <v>0</v>
      </c>
      <c r="H15" s="201">
        <f t="shared" ref="H15" si="10">ROUND(H14*(1+$D70),2)</f>
        <v>0</v>
      </c>
      <c r="I15" s="203">
        <f t="shared" si="5"/>
        <v>55.72578707041577</v>
      </c>
      <c r="J15" s="203">
        <f t="shared" si="2"/>
        <v>185.5</v>
      </c>
      <c r="K15" s="201">
        <f t="shared" si="6"/>
        <v>0.64</v>
      </c>
      <c r="L15" s="192"/>
      <c r="N15" s="210"/>
      <c r="O15" s="210"/>
      <c r="P15" s="242">
        <f t="shared" si="7"/>
        <v>0</v>
      </c>
      <c r="Q15" s="210"/>
      <c r="R15" s="211"/>
    </row>
    <row r="16" spans="2:18">
      <c r="B16" s="212">
        <f t="shared" si="1"/>
        <v>2022</v>
      </c>
      <c r="C16" s="213"/>
      <c r="D16" s="201">
        <f t="shared" si="3"/>
        <v>147</v>
      </c>
      <c r="E16" s="201">
        <f t="shared" si="3"/>
        <v>43.14</v>
      </c>
      <c r="F16" s="203">
        <f t="shared" si="0"/>
        <v>57.119682768565248</v>
      </c>
      <c r="G16" s="201">
        <f t="shared" si="3"/>
        <v>0</v>
      </c>
      <c r="H16" s="201">
        <f t="shared" ref="H16" si="11">ROUND(H15*(1+$D71),2)</f>
        <v>0</v>
      </c>
      <c r="I16" s="203">
        <f t="shared" si="5"/>
        <v>57.119682768565248</v>
      </c>
      <c r="J16" s="203">
        <f t="shared" si="2"/>
        <v>190.14</v>
      </c>
      <c r="K16" s="201">
        <f t="shared" si="6"/>
        <v>0.66</v>
      </c>
      <c r="L16" s="192"/>
      <c r="N16" s="204"/>
      <c r="P16" s="242">
        <f t="shared" si="7"/>
        <v>0</v>
      </c>
    </row>
    <row r="17" spans="2:16">
      <c r="B17" s="212">
        <f t="shared" si="1"/>
        <v>2023</v>
      </c>
      <c r="C17" s="213"/>
      <c r="D17" s="201">
        <f t="shared" si="3"/>
        <v>150.68</v>
      </c>
      <c r="E17" s="201">
        <f t="shared" si="3"/>
        <v>44.22</v>
      </c>
      <c r="F17" s="203">
        <f t="shared" si="0"/>
        <v>58.549627493391014</v>
      </c>
      <c r="G17" s="201">
        <f t="shared" si="3"/>
        <v>0</v>
      </c>
      <c r="H17" s="201">
        <f t="shared" ref="H17" si="12">ROUND(H16*(1+$D72),2)</f>
        <v>0</v>
      </c>
      <c r="I17" s="203">
        <f t="shared" si="5"/>
        <v>58.549627493391014</v>
      </c>
      <c r="J17" s="203">
        <f t="shared" si="2"/>
        <v>194.9</v>
      </c>
      <c r="K17" s="201">
        <f t="shared" si="6"/>
        <v>0.68</v>
      </c>
      <c r="L17" s="192"/>
      <c r="N17" s="204"/>
      <c r="O17" s="209"/>
      <c r="P17" s="242">
        <f t="shared" si="7"/>
        <v>0</v>
      </c>
    </row>
    <row r="18" spans="2:16">
      <c r="B18" s="212">
        <f t="shared" si="1"/>
        <v>2024</v>
      </c>
      <c r="C18" s="213"/>
      <c r="D18" s="201">
        <f t="shared" si="3"/>
        <v>154.44999999999999</v>
      </c>
      <c r="E18" s="201">
        <f t="shared" si="3"/>
        <v>45.33</v>
      </c>
      <c r="F18" s="203">
        <f t="shared" si="0"/>
        <v>60.015621244893048</v>
      </c>
      <c r="G18" s="201">
        <f t="shared" si="3"/>
        <v>0</v>
      </c>
      <c r="H18" s="201">
        <f t="shared" ref="H18" si="13">ROUND(H17*(1+$D73),2)</f>
        <v>0</v>
      </c>
      <c r="I18" s="203">
        <f t="shared" si="5"/>
        <v>60.015621244893048</v>
      </c>
      <c r="J18" s="203">
        <f t="shared" si="2"/>
        <v>199.78</v>
      </c>
      <c r="K18" s="201">
        <f t="shared" si="6"/>
        <v>0.7</v>
      </c>
      <c r="L18" s="192"/>
      <c r="N18" s="204"/>
      <c r="O18" s="209"/>
      <c r="P18" s="242">
        <f t="shared" si="7"/>
        <v>0</v>
      </c>
    </row>
    <row r="19" spans="2:16">
      <c r="B19" s="212">
        <f t="shared" si="1"/>
        <v>2025</v>
      </c>
      <c r="C19" s="213"/>
      <c r="D19" s="201">
        <f t="shared" si="3"/>
        <v>158.31</v>
      </c>
      <c r="E19" s="201">
        <f t="shared" si="3"/>
        <v>46.46</v>
      </c>
      <c r="F19" s="203">
        <f t="shared" si="0"/>
        <v>61.514659937515027</v>
      </c>
      <c r="G19" s="201">
        <f t="shared" si="3"/>
        <v>0</v>
      </c>
      <c r="H19" s="201">
        <f t="shared" ref="H19" si="14">ROUND(H18*(1+$D74),2)</f>
        <v>0</v>
      </c>
      <c r="I19" s="203">
        <f t="shared" si="5"/>
        <v>61.514659937515027</v>
      </c>
      <c r="J19" s="203">
        <f t="shared" si="2"/>
        <v>204.77</v>
      </c>
      <c r="K19" s="201">
        <f t="shared" si="6"/>
        <v>0.72</v>
      </c>
      <c r="L19" s="192"/>
      <c r="N19" s="204"/>
      <c r="O19" s="209"/>
      <c r="P19" s="242">
        <f t="shared" si="7"/>
        <v>0</v>
      </c>
    </row>
    <row r="20" spans="2:16">
      <c r="B20" s="212">
        <f t="shared" si="1"/>
        <v>2026</v>
      </c>
      <c r="C20" s="213"/>
      <c r="D20" s="201">
        <f>ROUND(D19*(1+$G66),2)</f>
        <v>162.11000000000001</v>
      </c>
      <c r="E20" s="201">
        <f>ROUND(E19*(1+$G66),2)</f>
        <v>47.58</v>
      </c>
      <c r="F20" s="203">
        <f t="shared" si="0"/>
        <v>62.992670031242497</v>
      </c>
      <c r="G20" s="201">
        <f>ROUND(G19*(1+$G66),2)</f>
        <v>0</v>
      </c>
      <c r="H20" s="201">
        <f>ROUND(H19*(1+$G66),2)</f>
        <v>0</v>
      </c>
      <c r="I20" s="203">
        <f t="shared" si="5"/>
        <v>62.992670031242497</v>
      </c>
      <c r="J20" s="203">
        <f t="shared" si="2"/>
        <v>209.69</v>
      </c>
      <c r="K20" s="201">
        <f>ROUND(K19*(1+$G66),2)</f>
        <v>0.74</v>
      </c>
      <c r="L20" s="192"/>
      <c r="N20" s="204"/>
      <c r="O20" s="209"/>
      <c r="P20" s="242">
        <f>ROUND(P19*(1+$G66),2)</f>
        <v>0</v>
      </c>
    </row>
    <row r="21" spans="2:16">
      <c r="B21" s="212">
        <f t="shared" si="1"/>
        <v>2027</v>
      </c>
      <c r="C21" s="213"/>
      <c r="D21" s="201">
        <f t="shared" ref="D21:G28" si="15">ROUND(D20*(1+$G67),2)</f>
        <v>166.16</v>
      </c>
      <c r="E21" s="201">
        <f t="shared" si="15"/>
        <v>48.77</v>
      </c>
      <c r="F21" s="203">
        <f t="shared" si="0"/>
        <v>64.56681086277338</v>
      </c>
      <c r="G21" s="201">
        <f t="shared" si="15"/>
        <v>0</v>
      </c>
      <c r="H21" s="201">
        <f t="shared" ref="H21" si="16">ROUND(H20*(1+$G67),2)</f>
        <v>0</v>
      </c>
      <c r="I21" s="203">
        <f t="shared" si="5"/>
        <v>64.56681086277338</v>
      </c>
      <c r="J21" s="203">
        <f t="shared" si="2"/>
        <v>214.93</v>
      </c>
      <c r="K21" s="201">
        <f t="shared" ref="K21:K28" si="17">ROUND(K20*(1+$G67),2)</f>
        <v>0.76</v>
      </c>
      <c r="L21" s="192"/>
      <c r="N21" s="204"/>
      <c r="O21" s="209"/>
      <c r="P21" s="242">
        <f t="shared" ref="P21:P28" si="18">ROUND(P20*(1+$G67),2)</f>
        <v>0</v>
      </c>
    </row>
    <row r="22" spans="2:16">
      <c r="B22" s="212">
        <f t="shared" si="1"/>
        <v>2028</v>
      </c>
      <c r="C22" s="213"/>
      <c r="D22" s="201">
        <f t="shared" si="15"/>
        <v>170.31</v>
      </c>
      <c r="E22" s="201">
        <f t="shared" si="15"/>
        <v>49.99</v>
      </c>
      <c r="F22" s="203">
        <f t="shared" si="0"/>
        <v>66.1800048065369</v>
      </c>
      <c r="G22" s="201">
        <f t="shared" si="15"/>
        <v>0</v>
      </c>
      <c r="H22" s="201">
        <f t="shared" ref="H22" si="19">ROUND(H21*(1+$G68),2)</f>
        <v>0</v>
      </c>
      <c r="I22" s="203">
        <f t="shared" si="5"/>
        <v>66.1800048065369</v>
      </c>
      <c r="J22" s="203">
        <f t="shared" si="2"/>
        <v>220.3</v>
      </c>
      <c r="K22" s="201">
        <f t="shared" si="17"/>
        <v>0.78</v>
      </c>
      <c r="L22" s="192"/>
      <c r="N22" s="204"/>
      <c r="O22" s="209"/>
      <c r="P22" s="242">
        <f t="shared" si="18"/>
        <v>0</v>
      </c>
    </row>
    <row r="23" spans="2:16">
      <c r="B23" s="212">
        <f t="shared" si="1"/>
        <v>2029</v>
      </c>
      <c r="C23" s="213"/>
      <c r="D23" s="201">
        <f t="shared" si="15"/>
        <v>174.57</v>
      </c>
      <c r="E23" s="201">
        <f t="shared" si="15"/>
        <v>51.24</v>
      </c>
      <c r="F23" s="203">
        <f t="shared" si="0"/>
        <v>67.835255948089412</v>
      </c>
      <c r="G23" s="201">
        <f t="shared" si="15"/>
        <v>0</v>
      </c>
      <c r="H23" s="201">
        <f t="shared" ref="H23" si="20">ROUND(H22*(1+$G69),2)</f>
        <v>0</v>
      </c>
      <c r="I23" s="203">
        <f t="shared" si="5"/>
        <v>67.835255948089412</v>
      </c>
      <c r="J23" s="203">
        <f t="shared" si="2"/>
        <v>225.81</v>
      </c>
      <c r="K23" s="201">
        <f t="shared" si="17"/>
        <v>0.8</v>
      </c>
      <c r="L23" s="192"/>
      <c r="N23" s="204"/>
      <c r="O23" s="209"/>
      <c r="P23" s="242">
        <f t="shared" si="18"/>
        <v>0</v>
      </c>
    </row>
    <row r="24" spans="2:16">
      <c r="B24" s="212">
        <f t="shared" si="1"/>
        <v>2030</v>
      </c>
      <c r="C24" s="213"/>
      <c r="D24" s="201">
        <f t="shared" si="15"/>
        <v>178.93</v>
      </c>
      <c r="E24" s="201">
        <f t="shared" si="15"/>
        <v>52.52</v>
      </c>
      <c r="F24" s="203">
        <f t="shared" si="0"/>
        <v>69.52956020187456</v>
      </c>
      <c r="G24" s="201">
        <f t="shared" si="15"/>
        <v>0</v>
      </c>
      <c r="H24" s="201">
        <f t="shared" ref="H24" si="21">ROUND(H23*(1+$G70),2)</f>
        <v>0</v>
      </c>
      <c r="I24" s="203">
        <f t="shared" si="5"/>
        <v>69.52956020187456</v>
      </c>
      <c r="J24" s="203">
        <f t="shared" si="2"/>
        <v>231.45</v>
      </c>
      <c r="K24" s="201">
        <f t="shared" si="17"/>
        <v>0.82</v>
      </c>
      <c r="L24" s="192"/>
      <c r="N24" s="204"/>
      <c r="O24" s="209"/>
      <c r="P24" s="242">
        <f t="shared" si="18"/>
        <v>0</v>
      </c>
    </row>
    <row r="25" spans="2:16">
      <c r="B25" s="212">
        <f t="shared" si="1"/>
        <v>2031</v>
      </c>
      <c r="C25" s="213"/>
      <c r="D25" s="201">
        <f t="shared" si="15"/>
        <v>183.4</v>
      </c>
      <c r="E25" s="201">
        <f t="shared" si="15"/>
        <v>53.83</v>
      </c>
      <c r="F25" s="203">
        <f t="shared" si="0"/>
        <v>71.2659216534487</v>
      </c>
      <c r="G25" s="201">
        <f t="shared" si="15"/>
        <v>0</v>
      </c>
      <c r="H25" s="201">
        <f t="shared" ref="H25" si="22">ROUND(H24*(1+$G71),2)</f>
        <v>0</v>
      </c>
      <c r="I25" s="203">
        <f t="shared" si="5"/>
        <v>71.2659216534487</v>
      </c>
      <c r="J25" s="203">
        <f t="shared" si="2"/>
        <v>237.23</v>
      </c>
      <c r="K25" s="201">
        <f t="shared" si="17"/>
        <v>0.84</v>
      </c>
      <c r="L25" s="192"/>
      <c r="N25" s="204"/>
      <c r="O25" s="209"/>
      <c r="P25" s="242">
        <f t="shared" si="18"/>
        <v>0</v>
      </c>
    </row>
    <row r="26" spans="2:16">
      <c r="B26" s="212">
        <f t="shared" si="1"/>
        <v>2032</v>
      </c>
      <c r="C26" s="213"/>
      <c r="D26" s="201">
        <f t="shared" si="15"/>
        <v>187.99</v>
      </c>
      <c r="E26" s="201">
        <f t="shared" si="15"/>
        <v>55.18</v>
      </c>
      <c r="F26" s="203">
        <f t="shared" si="0"/>
        <v>73.050348473924544</v>
      </c>
      <c r="G26" s="201">
        <f t="shared" si="15"/>
        <v>0</v>
      </c>
      <c r="H26" s="201">
        <f t="shared" ref="H26" si="23">ROUND(H25*(1+$G72),2)</f>
        <v>0</v>
      </c>
      <c r="I26" s="203">
        <f t="shared" si="5"/>
        <v>73.050348473924544</v>
      </c>
      <c r="J26" s="203">
        <f t="shared" si="2"/>
        <v>243.17</v>
      </c>
      <c r="K26" s="201">
        <f t="shared" si="17"/>
        <v>0.86</v>
      </c>
      <c r="L26" s="192"/>
      <c r="N26" s="204"/>
      <c r="O26" s="209"/>
      <c r="P26" s="242">
        <f t="shared" si="18"/>
        <v>0</v>
      </c>
    </row>
    <row r="27" spans="2:16">
      <c r="B27" s="212">
        <f t="shared" si="1"/>
        <v>2033</v>
      </c>
      <c r="C27" s="213"/>
      <c r="D27" s="201">
        <f t="shared" si="15"/>
        <v>192.69</v>
      </c>
      <c r="E27" s="201">
        <f t="shared" si="15"/>
        <v>56.56</v>
      </c>
      <c r="F27" s="203">
        <f t="shared" si="0"/>
        <v>74.876832492189379</v>
      </c>
      <c r="G27" s="201">
        <f t="shared" si="15"/>
        <v>0</v>
      </c>
      <c r="H27" s="201">
        <f t="shared" ref="H27" si="24">ROUND(H26*(1+$G73),2)</f>
        <v>0</v>
      </c>
      <c r="I27" s="203">
        <f t="shared" si="5"/>
        <v>74.876832492189379</v>
      </c>
      <c r="J27" s="203">
        <f t="shared" si="2"/>
        <v>249.25</v>
      </c>
      <c r="K27" s="201">
        <f t="shared" si="17"/>
        <v>0.88</v>
      </c>
      <c r="L27" s="192"/>
      <c r="P27" s="242">
        <f t="shared" si="18"/>
        <v>0</v>
      </c>
    </row>
    <row r="28" spans="2:16">
      <c r="B28" s="212">
        <f t="shared" si="1"/>
        <v>2034</v>
      </c>
      <c r="C28" s="213"/>
      <c r="D28" s="201">
        <f t="shared" si="15"/>
        <v>197.51</v>
      </c>
      <c r="E28" s="201">
        <f t="shared" si="15"/>
        <v>57.97</v>
      </c>
      <c r="F28" s="203">
        <f t="shared" si="0"/>
        <v>76.748377793799577</v>
      </c>
      <c r="G28" s="201">
        <f t="shared" si="15"/>
        <v>0</v>
      </c>
      <c r="H28" s="201">
        <f t="shared" ref="H28" si="25">ROUND(H27*(1+$G74),2)</f>
        <v>0</v>
      </c>
      <c r="I28" s="203">
        <f t="shared" si="5"/>
        <v>76.748377793799577</v>
      </c>
      <c r="J28" s="203">
        <f t="shared" si="2"/>
        <v>255.48</v>
      </c>
      <c r="K28" s="201">
        <f t="shared" si="17"/>
        <v>0.9</v>
      </c>
      <c r="L28" s="192"/>
      <c r="P28" s="242">
        <f t="shared" si="18"/>
        <v>0</v>
      </c>
    </row>
    <row r="29" spans="2:16">
      <c r="B29" s="212">
        <f t="shared" si="1"/>
        <v>2035</v>
      </c>
      <c r="C29" s="213"/>
      <c r="D29" s="201">
        <f t="shared" ref="D29:E36" si="26">ROUND(D28*(1+$K66),2)</f>
        <v>202.45</v>
      </c>
      <c r="E29" s="201">
        <f t="shared" si="26"/>
        <v>59.42</v>
      </c>
      <c r="F29" s="203">
        <f t="shared" si="0"/>
        <v>78.667988464311478</v>
      </c>
      <c r="G29" s="201">
        <f t="shared" ref="G29:H36" si="27">ROUND(G28*(1+$K66),2)</f>
        <v>0</v>
      </c>
      <c r="H29" s="201">
        <f t="shared" si="27"/>
        <v>0</v>
      </c>
      <c r="I29" s="203">
        <f t="shared" si="5"/>
        <v>78.667988464311478</v>
      </c>
      <c r="J29" s="203">
        <f t="shared" si="2"/>
        <v>261.87</v>
      </c>
      <c r="K29" s="201">
        <f>ROUND(K28*(1+$K66),2)</f>
        <v>0.92</v>
      </c>
      <c r="L29" s="192"/>
      <c r="P29" s="242">
        <f>ROUND(P28*(1+$K66),2)</f>
        <v>0</v>
      </c>
    </row>
    <row r="30" spans="2:16">
      <c r="B30" s="212">
        <f t="shared" si="1"/>
        <v>2036</v>
      </c>
      <c r="C30" s="213"/>
      <c r="D30" s="201">
        <f t="shared" si="26"/>
        <v>207.71</v>
      </c>
      <c r="E30" s="201">
        <f t="shared" si="26"/>
        <v>60.96</v>
      </c>
      <c r="F30" s="203">
        <f t="shared" si="0"/>
        <v>80.710766642633999</v>
      </c>
      <c r="G30" s="201">
        <f t="shared" si="27"/>
        <v>0</v>
      </c>
      <c r="H30" s="201">
        <f t="shared" si="27"/>
        <v>0</v>
      </c>
      <c r="I30" s="203">
        <f t="shared" si="5"/>
        <v>80.710766642633999</v>
      </c>
      <c r="J30" s="203">
        <f t="shared" si="2"/>
        <v>268.67</v>
      </c>
      <c r="K30" s="201">
        <f t="shared" ref="K30:K36" si="28">ROUND(K29*(1+$K67),2)</f>
        <v>0.94</v>
      </c>
      <c r="L30" s="192"/>
      <c r="P30" s="242">
        <f t="shared" ref="P30:P36" si="29">ROUND(P29*(1+$K67),2)</f>
        <v>0</v>
      </c>
    </row>
    <row r="31" spans="2:16">
      <c r="B31" s="212">
        <f t="shared" si="1"/>
        <v>2037</v>
      </c>
      <c r="C31" s="213"/>
      <c r="D31" s="201">
        <f t="shared" si="26"/>
        <v>212.9</v>
      </c>
      <c r="E31" s="201">
        <f t="shared" si="26"/>
        <v>62.48</v>
      </c>
      <c r="F31" s="203">
        <f t="shared" si="0"/>
        <v>82.726508050949292</v>
      </c>
      <c r="G31" s="201">
        <f t="shared" si="27"/>
        <v>0</v>
      </c>
      <c r="H31" s="201">
        <f t="shared" si="27"/>
        <v>0</v>
      </c>
      <c r="I31" s="203">
        <f t="shared" si="5"/>
        <v>82.726508050949292</v>
      </c>
      <c r="J31" s="203">
        <f t="shared" si="2"/>
        <v>275.38</v>
      </c>
      <c r="K31" s="201">
        <f t="shared" si="28"/>
        <v>0.96</v>
      </c>
      <c r="L31" s="192"/>
      <c r="P31" s="242">
        <f t="shared" si="29"/>
        <v>0</v>
      </c>
    </row>
    <row r="32" spans="2:16">
      <c r="B32" s="212">
        <f t="shared" si="1"/>
        <v>2038</v>
      </c>
      <c r="C32" s="213"/>
      <c r="D32" s="201">
        <f t="shared" si="26"/>
        <v>218.44</v>
      </c>
      <c r="E32" s="201">
        <f t="shared" si="26"/>
        <v>64.099999999999994</v>
      </c>
      <c r="F32" s="203">
        <f t="shared" si="0"/>
        <v>84.877433309300642</v>
      </c>
      <c r="G32" s="201">
        <f t="shared" si="27"/>
        <v>0</v>
      </c>
      <c r="H32" s="201">
        <f t="shared" si="27"/>
        <v>0</v>
      </c>
      <c r="I32" s="203">
        <f t="shared" si="5"/>
        <v>84.877433309300642</v>
      </c>
      <c r="J32" s="203">
        <f t="shared" si="2"/>
        <v>282.54000000000002</v>
      </c>
      <c r="K32" s="201">
        <f t="shared" si="28"/>
        <v>0.98</v>
      </c>
      <c r="L32" s="192"/>
      <c r="P32" s="242">
        <f t="shared" si="29"/>
        <v>0</v>
      </c>
    </row>
    <row r="33" spans="2:16">
      <c r="B33" s="212">
        <f t="shared" si="1"/>
        <v>2039</v>
      </c>
      <c r="C33" s="213"/>
      <c r="D33" s="201">
        <f t="shared" si="26"/>
        <v>224.12</v>
      </c>
      <c r="E33" s="201">
        <f t="shared" si="26"/>
        <v>65.77</v>
      </c>
      <c r="F33" s="203">
        <f t="shared" si="0"/>
        <v>87.08543619322279</v>
      </c>
      <c r="G33" s="201">
        <f t="shared" si="27"/>
        <v>0</v>
      </c>
      <c r="H33" s="201">
        <f t="shared" si="27"/>
        <v>0</v>
      </c>
      <c r="I33" s="203">
        <f t="shared" si="5"/>
        <v>87.08543619322279</v>
      </c>
      <c r="J33" s="203">
        <f t="shared" si="2"/>
        <v>289.89</v>
      </c>
      <c r="K33" s="201">
        <f t="shared" si="28"/>
        <v>1.01</v>
      </c>
      <c r="L33" s="192"/>
      <c r="P33" s="242">
        <f t="shared" si="29"/>
        <v>0</v>
      </c>
    </row>
    <row r="34" spans="2:16">
      <c r="B34" s="212">
        <f t="shared" si="1"/>
        <v>2040</v>
      </c>
      <c r="C34" s="213"/>
      <c r="D34" s="201">
        <f t="shared" si="26"/>
        <v>229.95</v>
      </c>
      <c r="E34" s="201">
        <f t="shared" si="26"/>
        <v>67.48</v>
      </c>
      <c r="F34" s="203">
        <f t="shared" si="0"/>
        <v>89.350516702715709</v>
      </c>
      <c r="G34" s="201">
        <f t="shared" si="27"/>
        <v>0</v>
      </c>
      <c r="H34" s="201">
        <f t="shared" si="27"/>
        <v>0</v>
      </c>
      <c r="I34" s="203">
        <f t="shared" si="5"/>
        <v>89.350516702715709</v>
      </c>
      <c r="J34" s="203">
        <f t="shared" si="2"/>
        <v>297.43</v>
      </c>
      <c r="K34" s="201">
        <f t="shared" si="28"/>
        <v>1.04</v>
      </c>
      <c r="L34" s="192"/>
      <c r="P34" s="242">
        <f t="shared" si="29"/>
        <v>0</v>
      </c>
    </row>
    <row r="35" spans="2:16">
      <c r="B35" s="212">
        <f t="shared" si="1"/>
        <v>2041</v>
      </c>
      <c r="C35" s="213"/>
      <c r="D35" s="201">
        <f t="shared" si="26"/>
        <v>235.93</v>
      </c>
      <c r="E35" s="201">
        <f t="shared" si="26"/>
        <v>69.23</v>
      </c>
      <c r="F35" s="203">
        <f t="shared" si="0"/>
        <v>91.672674837779397</v>
      </c>
      <c r="G35" s="201">
        <f t="shared" si="27"/>
        <v>0</v>
      </c>
      <c r="H35" s="201">
        <f t="shared" si="27"/>
        <v>0</v>
      </c>
      <c r="I35" s="203">
        <f t="shared" si="5"/>
        <v>91.672674837779397</v>
      </c>
      <c r="J35" s="203">
        <f t="shared" si="2"/>
        <v>305.16000000000003</v>
      </c>
      <c r="K35" s="201">
        <f t="shared" si="28"/>
        <v>1.07</v>
      </c>
      <c r="L35" s="192"/>
      <c r="P35" s="242">
        <f t="shared" si="29"/>
        <v>0</v>
      </c>
    </row>
    <row r="36" spans="2:16">
      <c r="B36" s="212">
        <f t="shared" si="1"/>
        <v>2042</v>
      </c>
      <c r="C36" s="213"/>
      <c r="D36" s="201">
        <f t="shared" si="26"/>
        <v>242.06</v>
      </c>
      <c r="E36" s="201">
        <f t="shared" si="26"/>
        <v>71.03</v>
      </c>
      <c r="F36" s="203">
        <f t="shared" si="0"/>
        <v>94.05491468397021</v>
      </c>
      <c r="G36" s="201">
        <f t="shared" si="27"/>
        <v>0</v>
      </c>
      <c r="H36" s="201">
        <f t="shared" si="27"/>
        <v>0</v>
      </c>
      <c r="I36" s="203">
        <f t="shared" si="5"/>
        <v>94.05491468397021</v>
      </c>
      <c r="J36" s="203">
        <f t="shared" si="2"/>
        <v>313.08999999999997</v>
      </c>
      <c r="K36" s="201">
        <f t="shared" si="28"/>
        <v>1.1000000000000001</v>
      </c>
      <c r="L36" s="192"/>
      <c r="P36" s="242">
        <f t="shared" si="29"/>
        <v>0</v>
      </c>
    </row>
    <row r="37" spans="2:16">
      <c r="B37" s="212"/>
      <c r="C37" s="205"/>
      <c r="D37" s="201"/>
      <c r="E37" s="201"/>
      <c r="F37" s="202"/>
      <c r="G37" s="201"/>
      <c r="H37" s="201"/>
      <c r="I37" s="203"/>
      <c r="J37" s="203"/>
      <c r="K37" s="215"/>
    </row>
    <row r="38" spans="2:16">
      <c r="B38" s="199"/>
      <c r="C38" s="205"/>
      <c r="D38" s="201"/>
      <c r="E38" s="201"/>
      <c r="F38" s="202"/>
      <c r="G38" s="201"/>
      <c r="H38" s="201"/>
      <c r="I38" s="203"/>
      <c r="J38" s="203"/>
      <c r="K38" s="215"/>
    </row>
    <row r="39" spans="2:16">
      <c r="B39" s="199"/>
      <c r="C39" s="205"/>
      <c r="D39" s="201"/>
      <c r="E39" s="201"/>
      <c r="F39" s="202"/>
      <c r="G39" s="201"/>
      <c r="H39" s="201"/>
      <c r="I39" s="203"/>
      <c r="J39" s="203"/>
      <c r="K39" s="215"/>
    </row>
    <row r="40" spans="2:16">
      <c r="B40" s="199"/>
      <c r="C40" s="205"/>
      <c r="D40" s="201"/>
      <c r="E40" s="201"/>
      <c r="F40" s="202"/>
      <c r="G40" s="201"/>
      <c r="H40" s="201"/>
      <c r="I40" s="203"/>
      <c r="J40" s="203"/>
      <c r="K40" s="215"/>
    </row>
    <row r="42" spans="2:16" ht="14.25">
      <c r="B42" s="216" t="s">
        <v>31</v>
      </c>
      <c r="C42" s="217"/>
      <c r="D42" s="217"/>
      <c r="E42" s="217"/>
      <c r="F42" s="217"/>
      <c r="G42" s="217"/>
      <c r="H42" s="217"/>
    </row>
    <row r="44" spans="2:16">
      <c r="B44" s="190" t="s">
        <v>111</v>
      </c>
      <c r="C44" s="218" t="s">
        <v>112</v>
      </c>
      <c r="D44" s="219" t="str">
        <f>'Table 3 200 MW (Wyo) 2033'!E68</f>
        <v xml:space="preserve">Plant Costs  - 2017 IRP - Table 6.1 &amp; 6.2 </v>
      </c>
    </row>
    <row r="45" spans="2:16">
      <c r="C45" s="218" t="str">
        <f>C7</f>
        <v>(a)</v>
      </c>
      <c r="D45" s="190" t="s">
        <v>113</v>
      </c>
    </row>
    <row r="46" spans="2:16">
      <c r="C46" s="218" t="str">
        <f>D7</f>
        <v>(b)</v>
      </c>
      <c r="D46" s="203" t="str">
        <f>"= "&amp;C7&amp;" x "&amp;C62</f>
        <v>= (a) x 0.0706748586244695</v>
      </c>
    </row>
    <row r="47" spans="2:16">
      <c r="C47" s="218" t="str">
        <f>F7</f>
        <v>(d)</v>
      </c>
      <c r="D47" s="203" t="str">
        <f>"= ("&amp;$D$7&amp;" + "&amp;$E$7&amp;") /  (8.76 x "&amp;TEXT(C63,"0.0%")&amp;")"</f>
        <v>= ((b) + (c)) /  (8.76 x 38.0%)</v>
      </c>
    </row>
    <row r="48" spans="2:16">
      <c r="C48" s="218" t="str">
        <f>I7</f>
        <v>(g)</v>
      </c>
      <c r="D48" s="203" t="str">
        <f>"= "&amp;$F$7&amp;" + "&amp;$H$7</f>
        <v>= (d) + (f)</v>
      </c>
    </row>
    <row r="49" spans="2:24">
      <c r="C49" s="218" t="str">
        <f>K7</f>
        <v>(h)</v>
      </c>
      <c r="D49" s="105" t="str">
        <f>D44</f>
        <v xml:space="preserve">Plant Costs  - 2017 IRP - Table 6.1 &amp; 6.2 </v>
      </c>
    </row>
    <row r="50" spans="2:24">
      <c r="C50" s="218"/>
      <c r="D50" s="203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20"/>
      <c r="E52" s="220"/>
      <c r="F52" s="220"/>
      <c r="G52" s="220"/>
      <c r="H52" s="220"/>
      <c r="I52" s="221"/>
      <c r="J52" s="221"/>
      <c r="K52" s="222"/>
    </row>
    <row r="53" spans="2:24" ht="13.5" thickBot="1">
      <c r="C53" s="223" t="s">
        <v>114</v>
      </c>
      <c r="D53" s="224" t="s">
        <v>115</v>
      </c>
      <c r="E53" s="224"/>
      <c r="F53" s="224"/>
      <c r="G53" s="224"/>
      <c r="H53" s="225"/>
      <c r="I53" s="221"/>
      <c r="J53" s="221"/>
      <c r="K53" s="222"/>
    </row>
    <row r="55" spans="2:24">
      <c r="B55" s="105" t="s">
        <v>102</v>
      </c>
      <c r="C55" s="226">
        <f>'[17]Table 6.1'!$H$77</f>
        <v>1811.0329095752811</v>
      </c>
      <c r="D55" s="190" t="s">
        <v>113</v>
      </c>
      <c r="H55" s="190" t="s">
        <v>9</v>
      </c>
    </row>
    <row r="56" spans="2:24">
      <c r="B56" s="105" t="s">
        <v>102</v>
      </c>
      <c r="C56" s="227">
        <f>'[17]Table 6.2 P1'!$F$80*(1+'[17]Table 6.2 P1'!$G$80)</f>
        <v>37.565582271006477</v>
      </c>
      <c r="D56" s="190" t="s">
        <v>116</v>
      </c>
      <c r="H56" s="190" t="s">
        <v>9</v>
      </c>
    </row>
    <row r="57" spans="2:24">
      <c r="B57" s="105" t="s">
        <v>102</v>
      </c>
      <c r="C57" s="232">
        <f>'[17]Table 6.2 P2'!$K$80</f>
        <v>0.57299999999999995</v>
      </c>
      <c r="D57" s="190" t="s">
        <v>121</v>
      </c>
      <c r="H57" s="190" t="s">
        <v>118</v>
      </c>
    </row>
    <row r="58" spans="2:24">
      <c r="B58" s="105" t="s">
        <v>102</v>
      </c>
      <c r="C58" s="227">
        <f>'[17]Table 6.2 P2'!$H$80</f>
        <v>0</v>
      </c>
      <c r="D58" s="190" t="s">
        <v>117</v>
      </c>
      <c r="H58" s="190" t="s">
        <v>118</v>
      </c>
      <c r="K58" s="192"/>
      <c r="L58" s="228"/>
      <c r="M58" s="69"/>
      <c r="N58" s="229"/>
      <c r="O58" s="69"/>
      <c r="P58" s="229"/>
      <c r="Q58" s="69"/>
      <c r="R58" s="192"/>
      <c r="S58" s="192"/>
      <c r="T58" s="192"/>
      <c r="U58" s="192"/>
      <c r="V58" s="192"/>
      <c r="W58" s="192"/>
      <c r="X58" s="192"/>
    </row>
    <row r="59" spans="2:24">
      <c r="B59" s="105" t="s">
        <v>102</v>
      </c>
      <c r="C59" s="240"/>
      <c r="D59" s="190" t="s">
        <v>119</v>
      </c>
      <c r="H59" s="190" t="s">
        <v>118</v>
      </c>
      <c r="K59" s="230"/>
      <c r="L59" s="230"/>
      <c r="M59" s="231"/>
      <c r="N59" s="232"/>
      <c r="O59" s="229"/>
      <c r="P59" s="233"/>
      <c r="Q59" s="192"/>
      <c r="R59" s="192"/>
      <c r="S59" s="192"/>
      <c r="T59" s="192"/>
      <c r="U59" s="192"/>
      <c r="V59" s="192"/>
      <c r="W59" s="192"/>
      <c r="X59" s="192"/>
    </row>
    <row r="60" spans="2:24">
      <c r="K60" s="230"/>
      <c r="L60" s="230"/>
      <c r="M60" s="230"/>
      <c r="N60" s="192"/>
      <c r="O60" s="229"/>
      <c r="P60" s="233"/>
      <c r="Q60" s="192"/>
      <c r="R60" s="192"/>
      <c r="S60" s="192"/>
      <c r="T60" s="192"/>
      <c r="U60" s="192"/>
      <c r="V60" s="192"/>
      <c r="W60" s="192"/>
      <c r="X60" s="192"/>
    </row>
    <row r="61" spans="2:24">
      <c r="C61" s="234"/>
      <c r="K61" s="230"/>
      <c r="L61" s="230"/>
      <c r="M61" s="230"/>
      <c r="N61" s="192"/>
      <c r="O61" s="230"/>
      <c r="P61" s="233"/>
      <c r="S61" s="192"/>
      <c r="T61" s="192"/>
      <c r="U61" s="192"/>
      <c r="V61" s="192"/>
      <c r="W61" s="192"/>
      <c r="X61" s="192"/>
    </row>
    <row r="62" spans="2:24">
      <c r="C62" s="235">
        <f>'[17]Table 6.2 P1'!$D$82</f>
        <v>7.0674858624469455E-2</v>
      </c>
      <c r="D62" s="190" t="s">
        <v>54</v>
      </c>
      <c r="K62" s="236"/>
      <c r="L62" s="237"/>
      <c r="M62" s="237"/>
      <c r="O62" s="238"/>
    </row>
    <row r="63" spans="2:24">
      <c r="C63" s="239">
        <f>'[17]Table 6.2 P2'!$C$80</f>
        <v>0.38</v>
      </c>
      <c r="D63" s="190" t="s">
        <v>55</v>
      </c>
    </row>
    <row r="64" spans="2:24" ht="13.5" thickBot="1">
      <c r="D64" s="233"/>
    </row>
    <row r="65" spans="3:11" ht="13.5" thickBot="1">
      <c r="C65" s="54" t="str">
        <f>"Company Official Inflation Forecast Dated "&amp;TEXT('Table 4'!$G$5,"mmmm dd, yyyy")</f>
        <v>Company Official Inflation Forecast Dated June 30, 2017</v>
      </c>
      <c r="D65" s="220"/>
      <c r="E65" s="220"/>
      <c r="F65" s="220"/>
      <c r="G65" s="220"/>
      <c r="H65" s="220"/>
      <c r="I65" s="220"/>
      <c r="J65" s="220"/>
      <c r="K65" s="222"/>
    </row>
    <row r="66" spans="3:11">
      <c r="C66" s="130">
        <v>2017</v>
      </c>
      <c r="D66" s="57">
        <f>VLOOKUP(C66,'[15]Inflation Forecast'!$B$6:$C$61,2,FALSE)</f>
        <v>2.4E-2</v>
      </c>
      <c r="E66" s="105"/>
      <c r="F66" s="130">
        <f>C74+1</f>
        <v>2026</v>
      </c>
      <c r="G66" s="57">
        <f>VLOOKUP(F66,'[15]Inflation Forecast'!$B$6:$C$61,2,FALSE)</f>
        <v>2.4E-2</v>
      </c>
      <c r="H66" s="105"/>
      <c r="I66" s="130">
        <f>F74+1</f>
        <v>2035</v>
      </c>
      <c r="J66" s="130"/>
      <c r="K66" s="57">
        <f>VLOOKUP(I66,'[15]Inflation Forecast'!$B$6:$C$61,2,FALSE)</f>
        <v>2.5000000000000001E-2</v>
      </c>
    </row>
    <row r="67" spans="3:11">
      <c r="C67" s="130">
        <f t="shared" ref="C67:C74" si="30">C66+1</f>
        <v>2018</v>
      </c>
      <c r="D67" s="57">
        <f>VLOOKUP(C67,'[15]Inflation Forecast'!$B$6:$C$61,2,FALSE)</f>
        <v>0.02</v>
      </c>
      <c r="E67" s="105"/>
      <c r="F67" s="130">
        <f t="shared" ref="F67:F74" si="31">F66+1</f>
        <v>2027</v>
      </c>
      <c r="G67" s="57">
        <f>VLOOKUP(F67,'[15]Inflation Forecast'!$B$6:$C$61,2,FALSE)</f>
        <v>2.5000000000000001E-2</v>
      </c>
      <c r="H67" s="105"/>
      <c r="I67" s="130">
        <f t="shared" ref="I67:I74" si="32">I66+1</f>
        <v>2036</v>
      </c>
      <c r="J67" s="130"/>
      <c r="K67" s="57">
        <f>VLOOKUP(I67,'[15]Inflation Forecast'!$B$6:$C$61,2,FALSE)</f>
        <v>2.5999999999999999E-2</v>
      </c>
    </row>
    <row r="68" spans="3:11">
      <c r="C68" s="130">
        <f t="shared" si="30"/>
        <v>2019</v>
      </c>
      <c r="D68" s="57">
        <f>VLOOKUP(C68,'[15]Inflation Forecast'!$B$6:$C$61,2,FALSE)</f>
        <v>2.1999999999999999E-2</v>
      </c>
      <c r="E68" s="105"/>
      <c r="F68" s="130">
        <f t="shared" si="31"/>
        <v>2028</v>
      </c>
      <c r="G68" s="57">
        <f>VLOOKUP(F68,'[15]Inflation Forecast'!$B$6:$C$61,2,FALSE)</f>
        <v>2.5000000000000001E-2</v>
      </c>
      <c r="H68" s="105"/>
      <c r="I68" s="130">
        <f t="shared" si="32"/>
        <v>2037</v>
      </c>
      <c r="J68" s="130"/>
      <c r="K68" s="57">
        <f>VLOOKUP(I68,'[15]Inflation Forecast'!$B$6:$C$61,2,FALSE)</f>
        <v>2.5000000000000001E-2</v>
      </c>
    </row>
    <row r="69" spans="3:11">
      <c r="C69" s="130">
        <f t="shared" si="30"/>
        <v>2020</v>
      </c>
      <c r="D69" s="57">
        <f>VLOOKUP(C69,'[15]Inflation Forecast'!$B$6:$C$61,2,FALSE)</f>
        <v>2.4E-2</v>
      </c>
      <c r="E69" s="105"/>
      <c r="F69" s="130">
        <f t="shared" si="31"/>
        <v>2029</v>
      </c>
      <c r="G69" s="57">
        <f>VLOOKUP(F69,'[15]Inflation Forecast'!$B$6:$C$61,2,FALSE)</f>
        <v>2.5000000000000001E-2</v>
      </c>
      <c r="H69" s="105"/>
      <c r="I69" s="130">
        <f t="shared" si="32"/>
        <v>2038</v>
      </c>
      <c r="J69" s="130"/>
      <c r="K69" s="57">
        <f>VLOOKUP(I69,'[15]Inflation Forecast'!$B$6:$C$61,2,FALSE)</f>
        <v>2.5999999999999999E-2</v>
      </c>
    </row>
    <row r="70" spans="3:11">
      <c r="C70" s="130">
        <f t="shared" si="30"/>
        <v>2021</v>
      </c>
      <c r="D70" s="57">
        <f>VLOOKUP(C70,'[15]Inflation Forecast'!$B$6:$C$61,2,FALSE)</f>
        <v>2.5000000000000001E-2</v>
      </c>
      <c r="E70" s="105"/>
      <c r="F70" s="130">
        <f t="shared" si="31"/>
        <v>2030</v>
      </c>
      <c r="G70" s="57">
        <f>VLOOKUP(F70,'[15]Inflation Forecast'!$B$6:$C$61,2,FALSE)</f>
        <v>2.5000000000000001E-2</v>
      </c>
      <c r="H70" s="105"/>
      <c r="I70" s="130">
        <f t="shared" si="32"/>
        <v>2039</v>
      </c>
      <c r="J70" s="130"/>
      <c r="K70" s="57">
        <f>VLOOKUP(I70,'[15]Inflation Forecast'!$B$6:$C$61,2,FALSE)</f>
        <v>2.5999999999999999E-2</v>
      </c>
    </row>
    <row r="71" spans="3:11">
      <c r="C71" s="130">
        <f t="shared" si="30"/>
        <v>2022</v>
      </c>
      <c r="D71" s="57">
        <f>VLOOKUP(C71,'[15]Inflation Forecast'!$B$6:$C$61,2,FALSE)</f>
        <v>2.5000000000000001E-2</v>
      </c>
      <c r="E71" s="105"/>
      <c r="F71" s="130">
        <f t="shared" si="31"/>
        <v>2031</v>
      </c>
      <c r="G71" s="57">
        <f>VLOOKUP(F71,'[15]Inflation Forecast'!$B$6:$C$61,2,FALSE)</f>
        <v>2.5000000000000001E-2</v>
      </c>
      <c r="H71" s="105"/>
      <c r="I71" s="130">
        <f t="shared" si="32"/>
        <v>2040</v>
      </c>
      <c r="J71" s="130"/>
      <c r="K71" s="57">
        <f>VLOOKUP(I71,'[15]Inflation Forecast'!$B$6:$C$61,2,FALSE)</f>
        <v>2.5999999999999999E-2</v>
      </c>
    </row>
    <row r="72" spans="3:11" s="192" customFormat="1">
      <c r="C72" s="130">
        <f t="shared" si="30"/>
        <v>2023</v>
      </c>
      <c r="D72" s="57">
        <f>VLOOKUP(C72,'[15]Inflation Forecast'!$B$6:$C$61,2,FALSE)</f>
        <v>2.5000000000000001E-2</v>
      </c>
      <c r="E72" s="107"/>
      <c r="F72" s="130">
        <f t="shared" si="31"/>
        <v>2032</v>
      </c>
      <c r="G72" s="57">
        <f>VLOOKUP(F72,'[15]Inflation Forecast'!$B$6:$C$61,2,FALSE)</f>
        <v>2.5000000000000001E-2</v>
      </c>
      <c r="H72" s="107"/>
      <c r="I72" s="130">
        <f t="shared" si="32"/>
        <v>2041</v>
      </c>
      <c r="J72" s="130"/>
      <c r="K72" s="57">
        <f>VLOOKUP(I72,'[15]Inflation Forecast'!$B$6:$C$61,2,FALSE)</f>
        <v>2.5999999999999999E-2</v>
      </c>
    </row>
    <row r="73" spans="3:11" s="192" customFormat="1">
      <c r="C73" s="130">
        <f t="shared" si="30"/>
        <v>2024</v>
      </c>
      <c r="D73" s="57">
        <f>VLOOKUP(C73,'[15]Inflation Forecast'!$B$6:$C$61,2,FALSE)</f>
        <v>2.5000000000000001E-2</v>
      </c>
      <c r="E73" s="107"/>
      <c r="F73" s="130">
        <f t="shared" si="31"/>
        <v>2033</v>
      </c>
      <c r="G73" s="57">
        <f>VLOOKUP(F73,'[15]Inflation Forecast'!$B$6:$C$61,2,FALSE)</f>
        <v>2.5000000000000001E-2</v>
      </c>
      <c r="H73" s="107"/>
      <c r="I73" s="130">
        <f t="shared" si="32"/>
        <v>2042</v>
      </c>
      <c r="J73" s="130"/>
      <c r="K73" s="57">
        <f>VLOOKUP(I73,'[15]Inflation Forecast'!$B$6:$C$61,2,FALSE)</f>
        <v>2.5999999999999999E-2</v>
      </c>
    </row>
    <row r="74" spans="3:11" s="192" customFormat="1">
      <c r="C74" s="130">
        <f t="shared" si="30"/>
        <v>2025</v>
      </c>
      <c r="D74" s="57">
        <f>VLOOKUP(C74,'[15]Inflation Forecast'!$B$6:$C$61,2,FALSE)</f>
        <v>2.5000000000000001E-2</v>
      </c>
      <c r="E74" s="107"/>
      <c r="F74" s="130">
        <f t="shared" si="31"/>
        <v>2034</v>
      </c>
      <c r="G74" s="57">
        <f>VLOOKUP(F74,'[15]Inflation Forecast'!$B$6:$C$61,2,FALSE)</f>
        <v>2.5000000000000001E-2</v>
      </c>
      <c r="H74" s="107"/>
      <c r="I74" s="130">
        <f t="shared" si="32"/>
        <v>2043</v>
      </c>
      <c r="J74" s="130"/>
      <c r="K74" s="57">
        <f>VLOOKUP(I74,'[15]Inflation Forecast'!$B$6:$C$61,2,FALSE)</f>
        <v>2.5999999999999999E-2</v>
      </c>
    </row>
    <row r="75" spans="3:11" s="192" customFormat="1"/>
    <row r="76" spans="3:11" s="192" customFormat="1"/>
    <row r="93" spans="3:4">
      <c r="C93" s="229"/>
      <c r="D93" s="233"/>
    </row>
    <row r="94" spans="3:4">
      <c r="C94" s="229"/>
      <c r="D94" s="233"/>
    </row>
    <row r="95" spans="3:4">
      <c r="C95" s="229"/>
      <c r="D95" s="233"/>
    </row>
    <row r="96" spans="3:4">
      <c r="C96" s="229"/>
      <c r="D96" s="233"/>
    </row>
    <row r="97" spans="3:4">
      <c r="C97" s="229"/>
      <c r="D97" s="233"/>
    </row>
    <row r="98" spans="3:4">
      <c r="C98" s="229"/>
      <c r="D98" s="233"/>
    </row>
    <row r="99" spans="3:4">
      <c r="C99" s="229"/>
      <c r="D99" s="233"/>
    </row>
    <row r="100" spans="3:4">
      <c r="C100" s="229"/>
      <c r="D100" s="233"/>
    </row>
    <row r="101" spans="3:4">
      <c r="C101" s="229"/>
      <c r="D101" s="233"/>
    </row>
    <row r="102" spans="3:4">
      <c r="C102" s="229"/>
      <c r="D102" s="233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view="pageBreakPreview" topLeftCell="A2" zoomScale="80" zoomScaleNormal="70" zoomScaleSheetLayoutView="80" workbookViewId="0">
      <selection activeCell="A45" sqref="A45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60" t="s">
        <v>86</v>
      </c>
    </row>
    <row r="5" spans="2:62" customFormat="1" ht="15.75">
      <c r="B5" s="5" t="str">
        <f ca="1">'Table 5'!M4&amp; " - "&amp;TEXT(Study_MW,"#.0")&amp;" MW and "&amp;TEXT(Study_CF,"#.0%")&amp;" CF"</f>
        <v>Utah 2017.Q2 Sch 38 Solar - 80.0 MW and 31.1% CF</v>
      </c>
      <c r="C5" s="5"/>
      <c r="D5" s="5"/>
      <c r="E5" s="5"/>
      <c r="F5" s="5"/>
      <c r="G5" s="1"/>
      <c r="H5" s="50"/>
      <c r="I5" s="6"/>
      <c r="P5" s="261">
        <f>INDEX('[13]Displacement Source AC'!$I:$I,MATCH(P9,'[13]Displacement Source AC'!$C:$C,0),1)</f>
        <v>0.158</v>
      </c>
      <c r="Q5" s="261">
        <f>INDEX('[13]Displacement Source AC'!$I:$I,MATCH(Q9,'[13]Displacement Source AC'!$C:$C,0),1)</f>
        <v>0.158</v>
      </c>
      <c r="R5" s="261">
        <f>INDEX('[13]Displacement Source AC'!$I:$I,MATCH(R9,'[13]Displacement Source AC'!$C:$C,0),1)</f>
        <v>0.158</v>
      </c>
      <c r="S5" s="262">
        <v>1</v>
      </c>
      <c r="T5" s="262">
        <v>1</v>
      </c>
      <c r="U5" s="262">
        <v>1</v>
      </c>
      <c r="V5" s="262">
        <v>1</v>
      </c>
      <c r="W5" s="262">
        <v>1</v>
      </c>
      <c r="X5" s="261">
        <f>INDEX('[13]Displacement Source AC'!$I:$I,MATCH(X9,'[13]Displacement Source AC'!$C:$C,0),1)</f>
        <v>0.53861399146353772</v>
      </c>
      <c r="Y5" s="261">
        <f>INDEX('[13]Displacement Source AC'!$I:$I,MATCH(Y9,'[13]Displacement Source AC'!$C:$C,0),1)</f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6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70"/>
      <c r="K8" s="172" t="s">
        <v>86</v>
      </c>
      <c r="L8" s="172"/>
      <c r="P8" s="258" t="s">
        <v>140</v>
      </c>
      <c r="AB8" s="258" t="s">
        <v>141</v>
      </c>
      <c r="AN8" s="258" t="s">
        <v>142</v>
      </c>
      <c r="AZ8" s="258" t="s">
        <v>143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9">
        <f ca="1">Study_CF</f>
        <v>0.31060559218036532</v>
      </c>
      <c r="H9" s="50"/>
      <c r="I9" s="66"/>
      <c r="K9" s="173" t="s">
        <v>87</v>
      </c>
      <c r="L9" s="173" t="s">
        <v>71</v>
      </c>
      <c r="M9" s="263" t="s">
        <v>144</v>
      </c>
      <c r="P9" t="s">
        <v>136</v>
      </c>
      <c r="Q9" t="s">
        <v>131</v>
      </c>
      <c r="R9" t="s">
        <v>132</v>
      </c>
      <c r="S9" t="s">
        <v>137</v>
      </c>
      <c r="T9" t="s">
        <v>138</v>
      </c>
      <c r="U9" t="s">
        <v>139</v>
      </c>
      <c r="V9" t="s">
        <v>128</v>
      </c>
      <c r="W9" t="s">
        <v>127</v>
      </c>
      <c r="X9" t="s">
        <v>134</v>
      </c>
      <c r="Y9" t="s">
        <v>135</v>
      </c>
      <c r="AB9" t="s">
        <v>136</v>
      </c>
      <c r="AC9" t="s">
        <v>131</v>
      </c>
      <c r="AD9" t="s">
        <v>132</v>
      </c>
      <c r="AE9" t="s">
        <v>137</v>
      </c>
      <c r="AF9" t="s">
        <v>138</v>
      </c>
      <c r="AG9" t="s">
        <v>139</v>
      </c>
      <c r="AH9" t="s">
        <v>128</v>
      </c>
      <c r="AI9" t="s">
        <v>127</v>
      </c>
      <c r="AJ9" t="s">
        <v>134</v>
      </c>
      <c r="AK9" t="s">
        <v>135</v>
      </c>
      <c r="AN9" t="s">
        <v>136</v>
      </c>
      <c r="AO9" t="s">
        <v>131</v>
      </c>
      <c r="AP9" t="s">
        <v>132</v>
      </c>
      <c r="AQ9" t="s">
        <v>137</v>
      </c>
      <c r="AR9" t="s">
        <v>138</v>
      </c>
      <c r="AS9" t="s">
        <v>139</v>
      </c>
      <c r="AT9" t="s">
        <v>128</v>
      </c>
      <c r="AU9" t="s">
        <v>127</v>
      </c>
      <c r="AV9" t="s">
        <v>134</v>
      </c>
      <c r="AW9" t="s">
        <v>135</v>
      </c>
      <c r="AZ9" t="s">
        <v>136</v>
      </c>
      <c r="BA9" t="s">
        <v>131</v>
      </c>
      <c r="BB9" t="s">
        <v>132</v>
      </c>
      <c r="BC9" t="s">
        <v>137</v>
      </c>
      <c r="BD9" t="s">
        <v>138</v>
      </c>
      <c r="BE9" t="s">
        <v>139</v>
      </c>
      <c r="BF9" t="s">
        <v>128</v>
      </c>
      <c r="BG9" t="s">
        <v>127</v>
      </c>
      <c r="BH9" t="s">
        <v>134</v>
      </c>
      <c r="BI9" t="s">
        <v>135</v>
      </c>
      <c r="BJ9" t="s">
        <v>145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2"/>
      <c r="K10" s="174"/>
      <c r="L10" s="174"/>
      <c r="M10" s="264"/>
    </row>
    <row r="11" spans="2:62" customFormat="1" ht="13.5">
      <c r="B11" s="7"/>
      <c r="C11" s="7" t="s">
        <v>20</v>
      </c>
      <c r="D11" s="7"/>
      <c r="E11" s="103" t="s">
        <v>74</v>
      </c>
      <c r="F11" s="53"/>
      <c r="G11" s="13" t="s">
        <v>39</v>
      </c>
      <c r="H11" s="50"/>
      <c r="I11" s="132"/>
      <c r="K11" s="175" t="s">
        <v>88</v>
      </c>
      <c r="L11" s="176">
        <v>0.158</v>
      </c>
      <c r="M11" s="176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146</v>
      </c>
      <c r="AO11" t="s">
        <v>146</v>
      </c>
      <c r="AP11" t="s">
        <v>146</v>
      </c>
      <c r="AQ11" t="s">
        <v>146</v>
      </c>
      <c r="AR11" t="s">
        <v>146</v>
      </c>
      <c r="AS11" t="s">
        <v>146</v>
      </c>
      <c r="AT11" t="s">
        <v>146</v>
      </c>
      <c r="AU11" t="s">
        <v>146</v>
      </c>
      <c r="AV11" t="s">
        <v>146</v>
      </c>
      <c r="AW11" t="s">
        <v>146</v>
      </c>
      <c r="AZ11" t="s">
        <v>147</v>
      </c>
      <c r="BA11" t="s">
        <v>147</v>
      </c>
      <c r="BB11" t="s">
        <v>147</v>
      </c>
      <c r="BC11" t="s">
        <v>147</v>
      </c>
      <c r="BD11" t="s">
        <v>147</v>
      </c>
      <c r="BE11" t="s">
        <v>147</v>
      </c>
      <c r="BF11" t="s">
        <v>147</v>
      </c>
      <c r="BG11" t="s">
        <v>147</v>
      </c>
      <c r="BH11" t="s">
        <v>147</v>
      </c>
      <c r="BI11" t="s">
        <v>147</v>
      </c>
      <c r="BJ11" t="s">
        <v>147</v>
      </c>
    </row>
    <row r="12" spans="2:62" customFormat="1">
      <c r="B12" s="268"/>
      <c r="C12" s="269"/>
      <c r="D12" s="268"/>
      <c r="E12" s="13"/>
      <c r="F12" s="13"/>
      <c r="G12" s="4"/>
      <c r="H12" s="50"/>
      <c r="I12" s="132"/>
      <c r="K12" s="175" t="s">
        <v>44</v>
      </c>
      <c r="L12" s="176">
        <v>0.37912293315598289</v>
      </c>
      <c r="M12" s="176">
        <v>0.53861399146353772</v>
      </c>
    </row>
    <row r="13" spans="2:62" customFormat="1">
      <c r="B13" s="16">
        <f>'Table 5'!J13</f>
        <v>2018</v>
      </c>
      <c r="C13" s="10">
        <f t="shared" ref="C13:C28" si="0">INDEX($BJ:$BJ,MATCH(B13,$O:$O,0),1)*1000/Study_MW</f>
        <v>0</v>
      </c>
      <c r="D13" s="62"/>
      <c r="E13" s="9">
        <f>SUMIF('Table 5'!$J$13:$J$264,B13,'Table 5'!$C$13:$C$264)/SUMIF('Table 5'!$J$13:$J$264,B13,'Table 5'!$F$13:$F$264)</f>
        <v>20.385791986077976</v>
      </c>
      <c r="F13" s="61"/>
      <c r="G13" s="14">
        <f>IFERROR(SUMIF('Table 5'!$J$13:$J$264,B13,'Table 5'!$E$13:$E$264)/SUMIF('Table 5'!$J$13:$J$264,B13,'Table 5'!$F$13:$F$264),0)</f>
        <v>20.385791986077976</v>
      </c>
      <c r="H13" s="50"/>
      <c r="K13" s="175" t="s">
        <v>89</v>
      </c>
      <c r="L13" s="176">
        <v>0.59672377662708742</v>
      </c>
      <c r="M13" s="176">
        <v>0.64803174039612643</v>
      </c>
      <c r="O13">
        <f t="shared" ref="O13:O32" si="1">B13</f>
        <v>2018</v>
      </c>
      <c r="P13">
        <f>INDEX('[13]Displacement Source AC'!$DR$2:$EO$11,MATCH(P$9,'[13]Displacement Source AC'!$C$2:$C$11,0),MATCH($O13,'[13]Displacement Source AC'!$DR$16:$EO$16,0))</f>
        <v>0</v>
      </c>
      <c r="Q13">
        <f>INDEX('[13]Displacement Source AC'!$DR$2:$EO$11,MATCH(Q$9,'[13]Displacement Source AC'!$C$2:$C$11,0),MATCH($O13,'[13]Displacement Source AC'!$DR$16:$EO$16,0))</f>
        <v>0</v>
      </c>
      <c r="R13">
        <f>INDEX('[13]Displacement Source AC'!$DR$2:$EO$11,MATCH(R$9,'[13]Displacement Source AC'!$C$2:$C$11,0),MATCH($O13,'[13]Displacement Source AC'!$DR$16:$EO$16,0))</f>
        <v>0</v>
      </c>
      <c r="S13">
        <f>INDEX('[13]Displacement Source AC'!$DR$2:$EO$11,MATCH(S$9,'[13]Displacement Source AC'!$C$2:$C$11,0),MATCH($O13,'[13]Displacement Source AC'!$DR$16:$EO$16,0))</f>
        <v>0</v>
      </c>
      <c r="T13">
        <f>INDEX('[13]Displacement Source AC'!$DR$2:$EO$11,MATCH(T$9,'[13]Displacement Source AC'!$C$2:$C$11,0),MATCH($O13,'[13]Displacement Source AC'!$DR$16:$EO$16,0))</f>
        <v>0</v>
      </c>
      <c r="U13">
        <f>INDEX('[13]Displacement Source AC'!$DR$2:$EO$11,MATCH(U$9,'[13]Displacement Source AC'!$C$2:$C$11,0),MATCH($O13,'[13]Displacement Source AC'!$DR$16:$EO$16,0))</f>
        <v>0</v>
      </c>
      <c r="V13">
        <f>INDEX('[13]Displacement Source AC'!$DR$2:$EO$11,MATCH(V$9,'[13]Displacement Source AC'!$C$2:$C$11,0),MATCH($O13,'[13]Displacement Source AC'!$DR$16:$EO$16,0))</f>
        <v>0</v>
      </c>
      <c r="W13">
        <f>INDEX('[13]Displacement Source AC'!$DR$2:$EO$11,MATCH(W$9,'[13]Displacement Source AC'!$C$2:$C$11,0),MATCH($O13,'[13]Displacement Source AC'!$DR$16:$EO$16,0))</f>
        <v>0</v>
      </c>
      <c r="X13">
        <f>INDEX('[13]Displacement Source AC'!$DR$2:$EO$11,MATCH(X$9,'[13]Displacement Source AC'!$C$2:$C$11,0),MATCH($O13,'[13]Displacement Source AC'!$DR$16:$EO$16,0))</f>
        <v>0</v>
      </c>
      <c r="Y13">
        <f>INDEX('[13]Displacement Source AC'!$DR$2:$EO$11,MATCH(Y$9,'[13]Displacement Source AC'!$C$2:$C$11,0),MATCH($O13,'[13]Displacement Source AC'!$DR$16:$EO$16,0))</f>
        <v>0</v>
      </c>
      <c r="AB13">
        <f>P13/P$5</f>
        <v>0</v>
      </c>
      <c r="AC13">
        <f t="shared" ref="AC13:AK32" si="2">Q13/Q$5</f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2"/>
        <v>0</v>
      </c>
      <c r="AN13">
        <f>VLOOKUP($O13,'Table 3 WY Wind 2021'!$B$10:$J$36,9,FALSE)</f>
        <v>162.53</v>
      </c>
      <c r="AO13">
        <f>VLOOKUP($O13,'Table 3 DJ Wind 2031'!$B$10:$J$36,9,FALSE)</f>
        <v>170.04</v>
      </c>
      <c r="AP13">
        <f>VLOOKUP($O13,'Table 3 ID Wind 2036'!$B$10:$J$36,9,FALSE)</f>
        <v>172.93</v>
      </c>
      <c r="AQ13">
        <f>VLOOKUP($O13,'Table 3 30 MW Geoth 2029'!$B$10:$J$36,9,FALSE)</f>
        <v>638.64</v>
      </c>
      <c r="AR13">
        <f>VLOOKUP($O13,'Table 3 200 MW (UT N) 2029)'!$B$11:$H$41,7,FALSE)</f>
        <v>108.81</v>
      </c>
      <c r="AS13">
        <f>VLOOKUP($O13,'Table 3 436MW (West M) 2030'!$B$11:$I$41,7,FALSE)</f>
        <v>161.94</v>
      </c>
      <c r="AT13">
        <f>VLOOKUP($O13,'Table 3 477 MW (Wyo) 2033'!$B$11:$I$41,7,FALSE)</f>
        <v>165.8</v>
      </c>
      <c r="AU13">
        <f>VLOOKUP($O13,'Table 3 200 MW (Wyo) 2033'!$B$11:$I$41,7,FALSE)</f>
        <v>142.96</v>
      </c>
      <c r="AV13">
        <f>VLOOKUP($O13,'Table 3 Yakima Solar 2028'!$B$10:$K$36,9,FALSE)</f>
        <v>154.83000000000001</v>
      </c>
      <c r="AW13">
        <f>VLOOKUP($O13,'Table 3 UT Solar'!$B$10:$K$36,9,FALSE)</f>
        <v>160.49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3">SUM(AZ13:BI13)</f>
        <v>0</v>
      </c>
    </row>
    <row r="14" spans="2:62" customFormat="1">
      <c r="B14" s="16">
        <f t="shared" ref="B14:B33" si="4">B13+1</f>
        <v>2019</v>
      </c>
      <c r="C14" s="10">
        <f t="shared" si="0"/>
        <v>0</v>
      </c>
      <c r="D14" s="62"/>
      <c r="E14" s="10">
        <f>SUMIF('Table 5'!$J$13:$J$264,B14,'Table 5'!$C$13:$C$264)/SUMIF('Table 5'!$J$13:$J$264,B14,'Table 5'!$F$13:$F$264)</f>
        <v>19.520693893657395</v>
      </c>
      <c r="F14" s="51"/>
      <c r="G14" s="15">
        <f>IFERROR(SUMIF('Table 5'!$J$13:$J$264,B14,'Table 5'!$E$13:$E$264)/SUMIF('Table 5'!$J$13:$J$264,B14,'Table 5'!$F$13:$F$264),0)</f>
        <v>19.520693893657395</v>
      </c>
      <c r="H14" s="50"/>
      <c r="K14" s="175" t="s">
        <v>90</v>
      </c>
      <c r="L14" s="176">
        <v>1</v>
      </c>
      <c r="M14" s="176">
        <v>1</v>
      </c>
      <c r="O14">
        <f t="shared" si="1"/>
        <v>2019</v>
      </c>
      <c r="P14">
        <f>INDEX('[13]Displacement Source AC'!$DR$2:$EO$11,MATCH(P$9,'[13]Displacement Source AC'!$C$2:$C$11,0),MATCH($O14,'[13]Displacement Source AC'!$DR$16:$EO$16,0))</f>
        <v>0</v>
      </c>
      <c r="Q14">
        <f>INDEX('[13]Displacement Source AC'!$DR$2:$EO$11,MATCH(Q$9,'[13]Displacement Source AC'!$C$2:$C$11,0),MATCH($O14,'[13]Displacement Source AC'!$DR$16:$EO$16,0))</f>
        <v>0</v>
      </c>
      <c r="R14">
        <f>INDEX('[13]Displacement Source AC'!$DR$2:$EO$11,MATCH(R$9,'[13]Displacement Source AC'!$C$2:$C$11,0),MATCH($O14,'[13]Displacement Source AC'!$DR$16:$EO$16,0))</f>
        <v>0</v>
      </c>
      <c r="S14">
        <f>INDEX('[13]Displacement Source AC'!$DR$2:$EO$11,MATCH(S$9,'[13]Displacement Source AC'!$C$2:$C$11,0),MATCH($O14,'[13]Displacement Source AC'!$DR$16:$EO$16,0))</f>
        <v>0</v>
      </c>
      <c r="T14">
        <f>INDEX('[13]Displacement Source AC'!$DR$2:$EO$11,MATCH(T$9,'[13]Displacement Source AC'!$C$2:$C$11,0),MATCH($O14,'[13]Displacement Source AC'!$DR$16:$EO$16,0))</f>
        <v>0</v>
      </c>
      <c r="U14">
        <f>INDEX('[13]Displacement Source AC'!$DR$2:$EO$11,MATCH(U$9,'[13]Displacement Source AC'!$C$2:$C$11,0),MATCH($O14,'[13]Displacement Source AC'!$DR$16:$EO$16,0))</f>
        <v>0</v>
      </c>
      <c r="V14">
        <f>INDEX('[13]Displacement Source AC'!$DR$2:$EO$11,MATCH(V$9,'[13]Displacement Source AC'!$C$2:$C$11,0),MATCH($O14,'[13]Displacement Source AC'!$DR$16:$EO$16,0))</f>
        <v>0</v>
      </c>
      <c r="W14">
        <f>INDEX('[13]Displacement Source AC'!$DR$2:$EO$11,MATCH(W$9,'[13]Displacement Source AC'!$C$2:$C$11,0),MATCH($O14,'[13]Displacement Source AC'!$DR$16:$EO$16,0))</f>
        <v>0</v>
      </c>
      <c r="X14">
        <f>INDEX('[13]Displacement Source AC'!$DR$2:$EO$11,MATCH(X$9,'[13]Displacement Source AC'!$C$2:$C$11,0),MATCH($O14,'[13]Displacement Source AC'!$DR$16:$EO$16,0))</f>
        <v>0</v>
      </c>
      <c r="Y14">
        <f>INDEX('[13]Displacement Source AC'!$DR$2:$EO$11,MATCH(Y$9,'[13]Displacement Source AC'!$C$2:$C$11,0),MATCH($O14,'[13]Displacement Source AC'!$DR$16:$EO$16,0))</f>
        <v>0</v>
      </c>
      <c r="AB14">
        <f t="shared" ref="AB14:AB32" si="5">P14/P$5</f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N14">
        <f>VLOOKUP($O14,'Table 3 WY Wind 2021'!$B$10:$J$36,9,FALSE)</f>
        <v>166.09</v>
      </c>
      <c r="AO14">
        <f>VLOOKUP($O14,'Table 3 DJ Wind 2031'!$B$10:$J$36,9,FALSE)</f>
        <v>173.76</v>
      </c>
      <c r="AP14">
        <f>VLOOKUP($O14,'Table 3 ID Wind 2036'!$B$10:$J$36,9,FALSE)</f>
        <v>176.73</v>
      </c>
      <c r="AQ14">
        <f>VLOOKUP($O14,'Table 3 30 MW Geoth 2029'!$B$10:$J$36,9,FALSE)</f>
        <v>652.71</v>
      </c>
      <c r="AR14">
        <f>VLOOKUP($O14,'Table 3 200 MW (UT N) 2029)'!$B$11:$H$41,7,FALSE)</f>
        <v>111.19</v>
      </c>
      <c r="AS14">
        <f>VLOOKUP($O14,'Table 3 436MW (West M) 2030'!$B$11:$I$41,7,FALSE)</f>
        <v>165.52</v>
      </c>
      <c r="AT14">
        <f>VLOOKUP($O14,'Table 3 477 MW (Wyo) 2033'!$B$11:$I$41,7,FALSE)</f>
        <v>169.45</v>
      </c>
      <c r="AU14">
        <f>VLOOKUP($O14,'Table 3 200 MW (Wyo) 2033'!$B$11:$I$41,7,FALSE)</f>
        <v>146.1</v>
      </c>
      <c r="AV14">
        <f>VLOOKUP($O14,'Table 3 Yakima Solar 2028'!$B$10:$K$36,9,FALSE)</f>
        <v>158.22999999999999</v>
      </c>
      <c r="AW14">
        <f>VLOOKUP($O14,'Table 3 UT Solar'!$B$10:$K$36,9,FALSE)</f>
        <v>164.01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3"/>
        <v>0</v>
      </c>
    </row>
    <row r="15" spans="2:62" customFormat="1">
      <c r="B15" s="16">
        <f t="shared" si="4"/>
        <v>2020</v>
      </c>
      <c r="C15" s="10">
        <f t="shared" si="0"/>
        <v>0</v>
      </c>
      <c r="D15" s="62"/>
      <c r="E15" s="10">
        <f>SUMIF('Table 5'!$J$13:$J$264,B15,'Table 5'!$C$13:$C$264)/SUMIF('Table 5'!$J$13:$J$264,B15,'Table 5'!$F$13:$F$264)</f>
        <v>14.941487237142198</v>
      </c>
      <c r="F15" s="51"/>
      <c r="G15" s="15">
        <f>IFERROR(SUMIF('Table 5'!$J$13:$J$264,B15,'Table 5'!$E$13:$E$264)/SUMIF('Table 5'!$J$13:$J$264,B15,'Table 5'!$F$13:$F$264),0)</f>
        <v>14.941487237142198</v>
      </c>
      <c r="H15" s="50"/>
      <c r="K15" s="175" t="s">
        <v>91</v>
      </c>
      <c r="L15" s="176">
        <v>1</v>
      </c>
      <c r="M15" s="176">
        <v>1</v>
      </c>
      <c r="O15">
        <f t="shared" si="1"/>
        <v>2020</v>
      </c>
      <c r="P15">
        <f>INDEX('[13]Displacement Source AC'!$DR$2:$EO$11,MATCH(P$9,'[13]Displacement Source AC'!$C$2:$C$11,0),MATCH($O15,'[13]Displacement Source AC'!$DR$16:$EO$16,0))</f>
        <v>0</v>
      </c>
      <c r="Q15">
        <f>INDEX('[13]Displacement Source AC'!$DR$2:$EO$11,MATCH(Q$9,'[13]Displacement Source AC'!$C$2:$C$11,0),MATCH($O15,'[13]Displacement Source AC'!$DR$16:$EO$16,0))</f>
        <v>0</v>
      </c>
      <c r="R15">
        <f>INDEX('[13]Displacement Source AC'!$DR$2:$EO$11,MATCH(R$9,'[13]Displacement Source AC'!$C$2:$C$11,0),MATCH($O15,'[13]Displacement Source AC'!$DR$16:$EO$16,0))</f>
        <v>0</v>
      </c>
      <c r="S15">
        <f>INDEX('[13]Displacement Source AC'!$DR$2:$EO$11,MATCH(S$9,'[13]Displacement Source AC'!$C$2:$C$11,0),MATCH($O15,'[13]Displacement Source AC'!$DR$16:$EO$16,0))</f>
        <v>0</v>
      </c>
      <c r="T15">
        <f>INDEX('[13]Displacement Source AC'!$DR$2:$EO$11,MATCH(T$9,'[13]Displacement Source AC'!$C$2:$C$11,0),MATCH($O15,'[13]Displacement Source AC'!$DR$16:$EO$16,0))</f>
        <v>0</v>
      </c>
      <c r="U15">
        <f>INDEX('[13]Displacement Source AC'!$DR$2:$EO$11,MATCH(U$9,'[13]Displacement Source AC'!$C$2:$C$11,0),MATCH($O15,'[13]Displacement Source AC'!$DR$16:$EO$16,0))</f>
        <v>0</v>
      </c>
      <c r="V15">
        <f>INDEX('[13]Displacement Source AC'!$DR$2:$EO$11,MATCH(V$9,'[13]Displacement Source AC'!$C$2:$C$11,0),MATCH($O15,'[13]Displacement Source AC'!$DR$16:$EO$16,0))</f>
        <v>0</v>
      </c>
      <c r="W15">
        <f>INDEX('[13]Displacement Source AC'!$DR$2:$EO$11,MATCH(W$9,'[13]Displacement Source AC'!$C$2:$C$11,0),MATCH($O15,'[13]Displacement Source AC'!$DR$16:$EO$16,0))</f>
        <v>0</v>
      </c>
      <c r="X15">
        <f>INDEX('[13]Displacement Source AC'!$DR$2:$EO$11,MATCH(X$9,'[13]Displacement Source AC'!$C$2:$C$11,0),MATCH($O15,'[13]Displacement Source AC'!$DR$16:$EO$16,0))</f>
        <v>0</v>
      </c>
      <c r="Y15">
        <f>INDEX('[13]Displacement Source AC'!$DR$2:$EO$11,MATCH(Y$9,'[13]Displacement Source AC'!$C$2:$C$11,0),MATCH($O15,'[13]Displacement Source AC'!$DR$16:$EO$16,0))</f>
        <v>0</v>
      </c>
      <c r="AB15">
        <f t="shared" si="5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2"/>
        <v>0</v>
      </c>
      <c r="AN15">
        <f>VLOOKUP($O15,'Table 3 WY Wind 2021'!$B$10:$J$36,9,FALSE)</f>
        <v>170.08</v>
      </c>
      <c r="AO15">
        <f>VLOOKUP($O15,'Table 3 DJ Wind 2031'!$B$10:$J$36,9,FALSE)</f>
        <v>177.94</v>
      </c>
      <c r="AP15">
        <f>VLOOKUP($O15,'Table 3 ID Wind 2036'!$B$10:$J$36,9,FALSE)</f>
        <v>180.97</v>
      </c>
      <c r="AQ15">
        <f>VLOOKUP($O15,'Table 3 30 MW Geoth 2029'!$B$10:$J$36,9,FALSE)</f>
        <v>668.36</v>
      </c>
      <c r="AR15">
        <f>VLOOKUP($O15,'Table 3 200 MW (UT N) 2029)'!$B$11:$H$41,7,FALSE)</f>
        <v>113.86</v>
      </c>
      <c r="AS15">
        <f>VLOOKUP($O15,'Table 3 436MW (West M) 2030'!$B$11:$I$41,7,FALSE)</f>
        <v>169.48</v>
      </c>
      <c r="AT15">
        <f>VLOOKUP($O15,'Table 3 477 MW (Wyo) 2033'!$B$11:$I$41,7,FALSE)</f>
        <v>173.54</v>
      </c>
      <c r="AU15">
        <f>VLOOKUP($O15,'Table 3 200 MW (Wyo) 2033'!$B$11:$I$41,7,FALSE)</f>
        <v>149.6</v>
      </c>
      <c r="AV15">
        <f>VLOOKUP($O15,'Table 3 Yakima Solar 2028'!$B$10:$K$36,9,FALSE)</f>
        <v>162.01</v>
      </c>
      <c r="AW15">
        <f>VLOOKUP($O15,'Table 3 UT Solar'!$B$10:$K$36,9,FALSE)</f>
        <v>167.95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16">
        <f t="shared" si="4"/>
        <v>2021</v>
      </c>
      <c r="C16" s="10">
        <f t="shared" si="0"/>
        <v>0</v>
      </c>
      <c r="D16" s="62"/>
      <c r="E16" s="10">
        <f>SUMIF('Table 5'!$J$13:$J$264,B16,'Table 5'!$C$13:$C$264)/SUMIF('Table 5'!$J$13:$J$264,B16,'Table 5'!$F$13:$F$264)</f>
        <v>15.024103824088556</v>
      </c>
      <c r="F16" s="51"/>
      <c r="G16" s="15">
        <f>IFERROR(SUMIF('Table 5'!$J$13:$J$264,B16,'Table 5'!$E$13:$E$264)/SUMIF('Table 5'!$J$13:$J$264,B16,'Table 5'!$F$13:$F$264),0)</f>
        <v>15.024103824088556</v>
      </c>
      <c r="H16" s="50"/>
      <c r="M16" s="180"/>
      <c r="O16">
        <f t="shared" si="1"/>
        <v>2021</v>
      </c>
      <c r="P16">
        <f>INDEX('[13]Displacement Source AC'!$DR$2:$EO$11,MATCH(P$9,'[13]Displacement Source AC'!$C$2:$C$11,0),MATCH($O16,'[13]Displacement Source AC'!$DR$16:$EO$16,0))</f>
        <v>0</v>
      </c>
      <c r="Q16">
        <f>INDEX('[13]Displacement Source AC'!$DR$2:$EO$11,MATCH(Q$9,'[13]Displacement Source AC'!$C$2:$C$11,0),MATCH($O16,'[13]Displacement Source AC'!$DR$16:$EO$16,0))</f>
        <v>0</v>
      </c>
      <c r="R16">
        <f>INDEX('[13]Displacement Source AC'!$DR$2:$EO$11,MATCH(R$9,'[13]Displacement Source AC'!$C$2:$C$11,0),MATCH($O16,'[13]Displacement Source AC'!$DR$16:$EO$16,0))</f>
        <v>0</v>
      </c>
      <c r="S16">
        <f>INDEX('[13]Displacement Source AC'!$DR$2:$EO$11,MATCH(S$9,'[13]Displacement Source AC'!$C$2:$C$11,0),MATCH($O16,'[13]Displacement Source AC'!$DR$16:$EO$16,0))</f>
        <v>0</v>
      </c>
      <c r="T16">
        <f>INDEX('[13]Displacement Source AC'!$DR$2:$EO$11,MATCH(T$9,'[13]Displacement Source AC'!$C$2:$C$11,0),MATCH($O16,'[13]Displacement Source AC'!$DR$16:$EO$16,0))</f>
        <v>0</v>
      </c>
      <c r="U16">
        <f>INDEX('[13]Displacement Source AC'!$DR$2:$EO$11,MATCH(U$9,'[13]Displacement Source AC'!$C$2:$C$11,0),MATCH($O16,'[13]Displacement Source AC'!$DR$16:$EO$16,0))</f>
        <v>0</v>
      </c>
      <c r="V16">
        <f>INDEX('[13]Displacement Source AC'!$DR$2:$EO$11,MATCH(V$9,'[13]Displacement Source AC'!$C$2:$C$11,0),MATCH($O16,'[13]Displacement Source AC'!$DR$16:$EO$16,0))</f>
        <v>0</v>
      </c>
      <c r="W16">
        <f>INDEX('[13]Displacement Source AC'!$DR$2:$EO$11,MATCH(W$9,'[13]Displacement Source AC'!$C$2:$C$11,0),MATCH($O16,'[13]Displacement Source AC'!$DR$16:$EO$16,0))</f>
        <v>0</v>
      </c>
      <c r="X16">
        <f>INDEX('[13]Displacement Source AC'!$DR$2:$EO$11,MATCH(X$9,'[13]Displacement Source AC'!$C$2:$C$11,0),MATCH($O16,'[13]Displacement Source AC'!$DR$16:$EO$16,0))</f>
        <v>0</v>
      </c>
      <c r="Y16">
        <f>INDEX('[13]Displacement Source AC'!$DR$2:$EO$11,MATCH(Y$9,'[13]Displacement Source AC'!$C$2:$C$11,0),MATCH($O16,'[13]Displacement Source AC'!$DR$16:$EO$16,0))</f>
        <v>0</v>
      </c>
      <c r="AB16">
        <f t="shared" si="5"/>
        <v>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2"/>
        <v>0</v>
      </c>
      <c r="AN16">
        <f>VLOOKUP($O16,'Table 3 WY Wind 2021'!$B$10:$J$36,9,FALSE)</f>
        <v>23.11</v>
      </c>
      <c r="AO16">
        <f>VLOOKUP($O16,'Table 3 DJ Wind 2031'!$B$10:$J$36,9,FALSE)</f>
        <v>182.41</v>
      </c>
      <c r="AP16">
        <f>VLOOKUP($O16,'Table 3 ID Wind 2036'!$B$10:$J$36,9,FALSE)</f>
        <v>185.5</v>
      </c>
      <c r="AQ16">
        <f>VLOOKUP($O16,'Table 3 30 MW Geoth 2029'!$B$10:$J$36,9,FALSE)</f>
        <v>685.05</v>
      </c>
      <c r="AR16">
        <f>VLOOKUP($O16,'Table 3 200 MW (UT N) 2029)'!$B$11:$H$41,7,FALSE)</f>
        <v>116.72</v>
      </c>
      <c r="AS16">
        <f>VLOOKUP($O16,'Table 3 436MW (West M) 2030'!$B$11:$I$41,7,FALSE)</f>
        <v>173.74</v>
      </c>
      <c r="AT16">
        <f>VLOOKUP($O16,'Table 3 477 MW (Wyo) 2033'!$B$11:$I$41,7,FALSE)</f>
        <v>177.88</v>
      </c>
      <c r="AU16">
        <f>VLOOKUP($O16,'Table 3 200 MW (Wyo) 2033'!$B$11:$I$41,7,FALSE)</f>
        <v>153.36000000000001</v>
      </c>
      <c r="AV16">
        <f>VLOOKUP($O16,'Table 3 Yakima Solar 2028'!$B$10:$K$36,9,FALSE)</f>
        <v>166.06</v>
      </c>
      <c r="AW16">
        <f>VLOOKUP($O16,'Table 3 UT Solar'!$B$10:$K$36,9,FALSE)</f>
        <v>172.14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2" si="6">SUM(AZ16:BI16)</f>
        <v>0</v>
      </c>
    </row>
    <row r="17" spans="2:62">
      <c r="B17" s="16">
        <f t="shared" si="4"/>
        <v>2022</v>
      </c>
      <c r="C17" s="10">
        <f t="shared" si="0"/>
        <v>0</v>
      </c>
      <c r="D17" s="62"/>
      <c r="E17" s="10">
        <f>SUMIF('Table 5'!$J$13:$J$264,B17,'Table 5'!$C$13:$C$264)/SUMIF('Table 5'!$J$13:$J$264,B17,'Table 5'!$F$13:$F$264)</f>
        <v>17.57465261052312</v>
      </c>
      <c r="F17" s="51"/>
      <c r="G17" s="15">
        <f>IFERROR(SUMIF('Table 5'!$J$13:$J$264,B17,'Table 5'!$E$13:$E$264)/SUMIF('Table 5'!$J$13:$J$264,B17,'Table 5'!$F$13:$F$264),0)</f>
        <v>17.57465261052312</v>
      </c>
      <c r="H17" s="50"/>
      <c r="I17"/>
      <c r="M17" s="181"/>
      <c r="O17">
        <f t="shared" si="1"/>
        <v>2022</v>
      </c>
      <c r="P17">
        <f>INDEX('[13]Displacement Source AC'!$DR$2:$EO$11,MATCH(P$9,'[13]Displacement Source AC'!$C$2:$C$11,0),MATCH($O17,'[13]Displacement Source AC'!$DR$16:$EO$16,0))</f>
        <v>0</v>
      </c>
      <c r="Q17">
        <f>INDEX('[13]Displacement Source AC'!$DR$2:$EO$11,MATCH(Q$9,'[13]Displacement Source AC'!$C$2:$C$11,0),MATCH($O17,'[13]Displacement Source AC'!$DR$16:$EO$16,0))</f>
        <v>0</v>
      </c>
      <c r="R17">
        <f>INDEX('[13]Displacement Source AC'!$DR$2:$EO$11,MATCH(R$9,'[13]Displacement Source AC'!$C$2:$C$11,0),MATCH($O17,'[13]Displacement Source AC'!$DR$16:$EO$16,0))</f>
        <v>0</v>
      </c>
      <c r="S17">
        <f>INDEX('[13]Displacement Source AC'!$DR$2:$EO$11,MATCH(S$9,'[13]Displacement Source AC'!$C$2:$C$11,0),MATCH($O17,'[13]Displacement Source AC'!$DR$16:$EO$16,0))</f>
        <v>0</v>
      </c>
      <c r="T17">
        <f>INDEX('[13]Displacement Source AC'!$DR$2:$EO$11,MATCH(T$9,'[13]Displacement Source AC'!$C$2:$C$11,0),MATCH($O17,'[13]Displacement Source AC'!$DR$16:$EO$16,0))</f>
        <v>0</v>
      </c>
      <c r="U17">
        <f>INDEX('[13]Displacement Source AC'!$DR$2:$EO$11,MATCH(U$9,'[13]Displacement Source AC'!$C$2:$C$11,0),MATCH($O17,'[13]Displacement Source AC'!$DR$16:$EO$16,0))</f>
        <v>0</v>
      </c>
      <c r="V17">
        <f>INDEX('[13]Displacement Source AC'!$DR$2:$EO$11,MATCH(V$9,'[13]Displacement Source AC'!$C$2:$C$11,0),MATCH($O17,'[13]Displacement Source AC'!$DR$16:$EO$16,0))</f>
        <v>0</v>
      </c>
      <c r="W17">
        <f>INDEX('[13]Displacement Source AC'!$DR$2:$EO$11,MATCH(W$9,'[13]Displacement Source AC'!$C$2:$C$11,0),MATCH($O17,'[13]Displacement Source AC'!$DR$16:$EO$16,0))</f>
        <v>0</v>
      </c>
      <c r="X17">
        <f>INDEX('[13]Displacement Source AC'!$DR$2:$EO$11,MATCH(X$9,'[13]Displacement Source AC'!$C$2:$C$11,0),MATCH($O17,'[13]Displacement Source AC'!$DR$16:$EO$16,0))</f>
        <v>0</v>
      </c>
      <c r="Y17">
        <f>INDEX('[13]Displacement Source AC'!$DR$2:$EO$11,MATCH(Y$9,'[13]Displacement Source AC'!$C$2:$C$11,0),MATCH($O17,'[13]Displacement Source AC'!$DR$16:$EO$16,0))</f>
        <v>0</v>
      </c>
      <c r="AB17">
        <f t="shared" si="5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2"/>
        <v>0</v>
      </c>
      <c r="AN17">
        <f>VLOOKUP($O17,'Table 3 WY Wind 2021'!$B$10:$J$36,9,FALSE)</f>
        <v>27.48</v>
      </c>
      <c r="AO17">
        <f>VLOOKUP($O17,'Table 3 DJ Wind 2031'!$B$10:$J$36,9,FALSE)</f>
        <v>186.98</v>
      </c>
      <c r="AP17">
        <f>VLOOKUP($O17,'Table 3 ID Wind 2036'!$B$10:$J$36,9,FALSE)</f>
        <v>190.14</v>
      </c>
      <c r="AQ17">
        <f>VLOOKUP($O17,'Table 3 30 MW Geoth 2029'!$B$10:$J$36,9,FALSE)</f>
        <v>702.2</v>
      </c>
      <c r="AR17">
        <f>VLOOKUP($O17,'Table 3 200 MW (UT N) 2029)'!$B$11:$H$41,7,FALSE)</f>
        <v>119.64</v>
      </c>
      <c r="AS17">
        <f>VLOOKUP($O17,'Table 3 436MW (West M) 2030'!$B$11:$I$41,7,FALSE)</f>
        <v>178.1</v>
      </c>
      <c r="AT17">
        <f>VLOOKUP($O17,'Table 3 477 MW (Wyo) 2033'!$B$11:$I$41,7,FALSE)</f>
        <v>182.31</v>
      </c>
      <c r="AU17">
        <f>VLOOKUP($O17,'Table 3 200 MW (Wyo) 2033'!$B$11:$I$41,7,FALSE)</f>
        <v>157.19999999999999</v>
      </c>
      <c r="AV17">
        <f>VLOOKUP($O17,'Table 3 Yakima Solar 2028'!$B$10:$K$36,9,FALSE)</f>
        <v>170.22</v>
      </c>
      <c r="AW17">
        <f>VLOOKUP($O17,'Table 3 UT Solar'!$B$10:$K$36,9,FALSE)</f>
        <v>176.43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6"/>
        <v>0</v>
      </c>
    </row>
    <row r="18" spans="2:62">
      <c r="B18" s="16">
        <f t="shared" si="4"/>
        <v>2023</v>
      </c>
      <c r="C18" s="10">
        <f t="shared" si="0"/>
        <v>0</v>
      </c>
      <c r="D18" s="62"/>
      <c r="E18" s="10">
        <f>SUMIF('Table 5'!$J$13:$J$264,B18,'Table 5'!$C$13:$C$264)/SUMIF('Table 5'!$J$13:$J$264,B18,'Table 5'!$F$13:$F$264)</f>
        <v>18.48885839055303</v>
      </c>
      <c r="F18" s="51"/>
      <c r="G18" s="15">
        <f>IFERROR(SUMIF('Table 5'!$J$13:$J$264,B18,'Table 5'!$E$13:$E$264)/SUMIF('Table 5'!$J$13:$J$264,B18,'Table 5'!$F$13:$F$264),0)</f>
        <v>18.48885839055303</v>
      </c>
      <c r="H18" s="50"/>
      <c r="I18"/>
      <c r="M18" s="181"/>
      <c r="O18">
        <f t="shared" si="1"/>
        <v>2023</v>
      </c>
      <c r="P18">
        <f>INDEX('[13]Displacement Source AC'!$DR$2:$EO$11,MATCH(P$9,'[13]Displacement Source AC'!$C$2:$C$11,0),MATCH($O18,'[13]Displacement Source AC'!$DR$16:$EO$16,0))</f>
        <v>0</v>
      </c>
      <c r="Q18">
        <f>INDEX('[13]Displacement Source AC'!$DR$2:$EO$11,MATCH(Q$9,'[13]Displacement Source AC'!$C$2:$C$11,0),MATCH($O18,'[13]Displacement Source AC'!$DR$16:$EO$16,0))</f>
        <v>0</v>
      </c>
      <c r="R18">
        <f>INDEX('[13]Displacement Source AC'!$DR$2:$EO$11,MATCH(R$9,'[13]Displacement Source AC'!$C$2:$C$11,0),MATCH($O18,'[13]Displacement Source AC'!$DR$16:$EO$16,0))</f>
        <v>0</v>
      </c>
      <c r="S18">
        <f>INDEX('[13]Displacement Source AC'!$DR$2:$EO$11,MATCH(S$9,'[13]Displacement Source AC'!$C$2:$C$11,0),MATCH($O18,'[13]Displacement Source AC'!$DR$16:$EO$16,0))</f>
        <v>0</v>
      </c>
      <c r="T18">
        <f>INDEX('[13]Displacement Source AC'!$DR$2:$EO$11,MATCH(T$9,'[13]Displacement Source AC'!$C$2:$C$11,0),MATCH($O18,'[13]Displacement Source AC'!$DR$16:$EO$16,0))</f>
        <v>0</v>
      </c>
      <c r="U18">
        <f>INDEX('[13]Displacement Source AC'!$DR$2:$EO$11,MATCH(U$9,'[13]Displacement Source AC'!$C$2:$C$11,0),MATCH($O18,'[13]Displacement Source AC'!$DR$16:$EO$16,0))</f>
        <v>0</v>
      </c>
      <c r="V18">
        <f>INDEX('[13]Displacement Source AC'!$DR$2:$EO$11,MATCH(V$9,'[13]Displacement Source AC'!$C$2:$C$11,0),MATCH($O18,'[13]Displacement Source AC'!$DR$16:$EO$16,0))</f>
        <v>0</v>
      </c>
      <c r="W18">
        <f>INDEX('[13]Displacement Source AC'!$DR$2:$EO$11,MATCH(W$9,'[13]Displacement Source AC'!$C$2:$C$11,0),MATCH($O18,'[13]Displacement Source AC'!$DR$16:$EO$16,0))</f>
        <v>0</v>
      </c>
      <c r="X18">
        <f>INDEX('[13]Displacement Source AC'!$DR$2:$EO$11,MATCH(X$9,'[13]Displacement Source AC'!$C$2:$C$11,0),MATCH($O18,'[13]Displacement Source AC'!$DR$16:$EO$16,0))</f>
        <v>0</v>
      </c>
      <c r="Y18">
        <f>INDEX('[13]Displacement Source AC'!$DR$2:$EO$11,MATCH(Y$9,'[13]Displacement Source AC'!$C$2:$C$11,0),MATCH($O18,'[13]Displacement Source AC'!$DR$16:$EO$16,0))</f>
        <v>0</v>
      </c>
      <c r="AB18">
        <f t="shared" si="5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2"/>
        <v>0</v>
      </c>
      <c r="AN18">
        <f>VLOOKUP($O18,'Table 3 WY Wind 2021'!$B$10:$J$36,9,FALSE)</f>
        <v>26.13</v>
      </c>
      <c r="AO18">
        <f>VLOOKUP($O18,'Table 3 DJ Wind 2031'!$B$10:$J$36,9,FALSE)</f>
        <v>191.66</v>
      </c>
      <c r="AP18">
        <f>VLOOKUP($O18,'Table 3 ID Wind 2036'!$B$10:$J$36,9,FALSE)</f>
        <v>194.9</v>
      </c>
      <c r="AQ18">
        <f>VLOOKUP($O18,'Table 3 30 MW Geoth 2029'!$B$10:$J$36,9,FALSE)</f>
        <v>719.75</v>
      </c>
      <c r="AR18">
        <f>VLOOKUP($O18,'Table 3 200 MW (UT N) 2029)'!$B$11:$H$41,7,FALSE)</f>
        <v>122.64</v>
      </c>
      <c r="AS18">
        <f>VLOOKUP($O18,'Table 3 436MW (West M) 2030'!$B$11:$I$41,7,FALSE)</f>
        <v>182.56</v>
      </c>
      <c r="AT18">
        <f>VLOOKUP($O18,'Table 3 477 MW (Wyo) 2033'!$B$11:$I$41,7,FALSE)</f>
        <v>186.84</v>
      </c>
      <c r="AU18">
        <f>VLOOKUP($O18,'Table 3 200 MW (Wyo) 2033'!$B$11:$I$41,7,FALSE)</f>
        <v>161.13999999999999</v>
      </c>
      <c r="AV18">
        <f>VLOOKUP($O18,'Table 3 Yakima Solar 2028'!$B$10:$K$36,9,FALSE)</f>
        <v>174.48</v>
      </c>
      <c r="AW18">
        <f>VLOOKUP($O18,'Table 3 UT Solar'!$B$10:$K$36,9,FALSE)</f>
        <v>180.85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6"/>
        <v>0</v>
      </c>
    </row>
    <row r="19" spans="2:62">
      <c r="B19" s="16">
        <f t="shared" si="4"/>
        <v>2024</v>
      </c>
      <c r="C19" s="10">
        <f t="shared" si="0"/>
        <v>0</v>
      </c>
      <c r="D19" s="62"/>
      <c r="E19" s="10">
        <f>SUMIF('Table 5'!$J$13:$J$264,B19,'Table 5'!$C$13:$C$264)/SUMIF('Table 5'!$J$13:$J$264,B19,'Table 5'!$F$13:$F$264)</f>
        <v>18.872496278039581</v>
      </c>
      <c r="F19" s="51"/>
      <c r="G19" s="15">
        <f>IFERROR(SUMIF('Table 5'!$J$13:$J$264,B19,'Table 5'!$E$13:$E$264)/SUMIF('Table 5'!$J$13:$J$264,B19,'Table 5'!$F$13:$F$264),0)</f>
        <v>18.872496278039581</v>
      </c>
      <c r="H19" s="50"/>
      <c r="I19"/>
      <c r="M19" s="181"/>
      <c r="O19">
        <f t="shared" si="1"/>
        <v>2024</v>
      </c>
      <c r="P19">
        <f>INDEX('[13]Displacement Source AC'!$DR$2:$EO$11,MATCH(P$9,'[13]Displacement Source AC'!$C$2:$C$11,0),MATCH($O19,'[13]Displacement Source AC'!$DR$16:$EO$16,0))</f>
        <v>0</v>
      </c>
      <c r="Q19">
        <f>INDEX('[13]Displacement Source AC'!$DR$2:$EO$11,MATCH(Q$9,'[13]Displacement Source AC'!$C$2:$C$11,0),MATCH($O19,'[13]Displacement Source AC'!$DR$16:$EO$16,0))</f>
        <v>0</v>
      </c>
      <c r="R19">
        <f>INDEX('[13]Displacement Source AC'!$DR$2:$EO$11,MATCH(R$9,'[13]Displacement Source AC'!$C$2:$C$11,0),MATCH($O19,'[13]Displacement Source AC'!$DR$16:$EO$16,0))</f>
        <v>0</v>
      </c>
      <c r="S19">
        <f>INDEX('[13]Displacement Source AC'!$DR$2:$EO$11,MATCH(S$9,'[13]Displacement Source AC'!$C$2:$C$11,0),MATCH($O19,'[13]Displacement Source AC'!$DR$16:$EO$16,0))</f>
        <v>0</v>
      </c>
      <c r="T19">
        <f>INDEX('[13]Displacement Source AC'!$DR$2:$EO$11,MATCH(T$9,'[13]Displacement Source AC'!$C$2:$C$11,0),MATCH($O19,'[13]Displacement Source AC'!$DR$16:$EO$16,0))</f>
        <v>0</v>
      </c>
      <c r="U19">
        <f>INDEX('[13]Displacement Source AC'!$DR$2:$EO$11,MATCH(U$9,'[13]Displacement Source AC'!$C$2:$C$11,0),MATCH($O19,'[13]Displacement Source AC'!$DR$16:$EO$16,0))</f>
        <v>0</v>
      </c>
      <c r="V19">
        <f>INDEX('[13]Displacement Source AC'!$DR$2:$EO$11,MATCH(V$9,'[13]Displacement Source AC'!$C$2:$C$11,0),MATCH($O19,'[13]Displacement Source AC'!$DR$16:$EO$16,0))</f>
        <v>0</v>
      </c>
      <c r="W19">
        <f>INDEX('[13]Displacement Source AC'!$DR$2:$EO$11,MATCH(W$9,'[13]Displacement Source AC'!$C$2:$C$11,0),MATCH($O19,'[13]Displacement Source AC'!$DR$16:$EO$16,0))</f>
        <v>0</v>
      </c>
      <c r="X19">
        <f>INDEX('[13]Displacement Source AC'!$DR$2:$EO$11,MATCH(X$9,'[13]Displacement Source AC'!$C$2:$C$11,0),MATCH($O19,'[13]Displacement Source AC'!$DR$16:$EO$16,0))</f>
        <v>0</v>
      </c>
      <c r="Y19">
        <f>INDEX('[13]Displacement Source AC'!$DR$2:$EO$11,MATCH(Y$9,'[13]Displacement Source AC'!$C$2:$C$11,0),MATCH($O19,'[13]Displacement Source AC'!$DR$16:$EO$16,0))</f>
        <v>0</v>
      </c>
      <c r="AB19">
        <f t="shared" si="5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2"/>
        <v>0</v>
      </c>
      <c r="AN19">
        <f>VLOOKUP($O19,'Table 3 WY Wind 2021'!$B$10:$J$36,9,FALSE)</f>
        <v>30.71</v>
      </c>
      <c r="AO19">
        <f>VLOOKUP($O19,'Table 3 DJ Wind 2031'!$B$10:$J$36,9,FALSE)</f>
        <v>196.46</v>
      </c>
      <c r="AP19">
        <f>VLOOKUP($O19,'Table 3 ID Wind 2036'!$B$10:$J$36,9,FALSE)</f>
        <v>199.78</v>
      </c>
      <c r="AQ19">
        <f>VLOOKUP($O19,'Table 3 30 MW Geoth 2029'!$B$10:$J$36,9,FALSE)</f>
        <v>737.78</v>
      </c>
      <c r="AR19">
        <f>VLOOKUP($O19,'Table 3 200 MW (UT N) 2029)'!$B$11:$H$41,7,FALSE)</f>
        <v>125.7</v>
      </c>
      <c r="AS19">
        <f>VLOOKUP($O19,'Table 3 436MW (West M) 2030'!$B$11:$I$41,7,FALSE)</f>
        <v>187.13</v>
      </c>
      <c r="AT19">
        <f>VLOOKUP($O19,'Table 3 477 MW (Wyo) 2033'!$B$11:$I$41,7,FALSE)</f>
        <v>191.55</v>
      </c>
      <c r="AU19">
        <f>VLOOKUP($O19,'Table 3 200 MW (Wyo) 2033'!$B$11:$I$41,7,FALSE)</f>
        <v>165.17</v>
      </c>
      <c r="AV19">
        <f>VLOOKUP($O19,'Table 3 Yakima Solar 2028'!$B$10:$K$36,9,FALSE)</f>
        <v>178.83</v>
      </c>
      <c r="AW19">
        <f>VLOOKUP($O19,'Table 3 UT Solar'!$B$10:$K$36,9,FALSE)</f>
        <v>185.38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6"/>
        <v>0</v>
      </c>
    </row>
    <row r="20" spans="2:62">
      <c r="B20" s="16">
        <f t="shared" si="4"/>
        <v>2025</v>
      </c>
      <c r="C20" s="10">
        <f t="shared" si="0"/>
        <v>0</v>
      </c>
      <c r="D20" s="62"/>
      <c r="E20" s="10">
        <f>SUMIF('Table 5'!$J$13:$J$264,B20,'Table 5'!$C$13:$C$264)/SUMIF('Table 5'!$J$13:$J$264,B20,'Table 5'!$F$13:$F$264)</f>
        <v>19.649666976919629</v>
      </c>
      <c r="F20" s="51"/>
      <c r="G20" s="15">
        <f>IFERROR(SUMIF('Table 5'!$J$13:$J$264,B20,'Table 5'!$E$13:$E$264)/SUMIF('Table 5'!$J$13:$J$264,B20,'Table 5'!$F$13:$F$264),0)</f>
        <v>19.649666976919629</v>
      </c>
      <c r="H20" s="50"/>
      <c r="I20"/>
      <c r="M20" s="181"/>
      <c r="O20">
        <f t="shared" si="1"/>
        <v>2025</v>
      </c>
      <c r="P20">
        <f>INDEX('[13]Displacement Source AC'!$DR$2:$EO$11,MATCH(P$9,'[13]Displacement Source AC'!$C$2:$C$11,0),MATCH($O20,'[13]Displacement Source AC'!$DR$16:$EO$16,0))</f>
        <v>0</v>
      </c>
      <c r="Q20">
        <f>INDEX('[13]Displacement Source AC'!$DR$2:$EO$11,MATCH(Q$9,'[13]Displacement Source AC'!$C$2:$C$11,0),MATCH($O20,'[13]Displacement Source AC'!$DR$16:$EO$16,0))</f>
        <v>0</v>
      </c>
      <c r="R20">
        <f>INDEX('[13]Displacement Source AC'!$DR$2:$EO$11,MATCH(R$9,'[13]Displacement Source AC'!$C$2:$C$11,0),MATCH($O20,'[13]Displacement Source AC'!$DR$16:$EO$16,0))</f>
        <v>0</v>
      </c>
      <c r="S20">
        <f>INDEX('[13]Displacement Source AC'!$DR$2:$EO$11,MATCH(S$9,'[13]Displacement Source AC'!$C$2:$C$11,0),MATCH($O20,'[13]Displacement Source AC'!$DR$16:$EO$16,0))</f>
        <v>0</v>
      </c>
      <c r="T20">
        <f>INDEX('[13]Displacement Source AC'!$DR$2:$EO$11,MATCH(T$9,'[13]Displacement Source AC'!$C$2:$C$11,0),MATCH($O20,'[13]Displacement Source AC'!$DR$16:$EO$16,0))</f>
        <v>0</v>
      </c>
      <c r="U20">
        <f>INDEX('[13]Displacement Source AC'!$DR$2:$EO$11,MATCH(U$9,'[13]Displacement Source AC'!$C$2:$C$11,0),MATCH($O20,'[13]Displacement Source AC'!$DR$16:$EO$16,0))</f>
        <v>0</v>
      </c>
      <c r="V20">
        <f>INDEX('[13]Displacement Source AC'!$DR$2:$EO$11,MATCH(V$9,'[13]Displacement Source AC'!$C$2:$C$11,0),MATCH($O20,'[13]Displacement Source AC'!$DR$16:$EO$16,0))</f>
        <v>0</v>
      </c>
      <c r="W20">
        <f>INDEX('[13]Displacement Source AC'!$DR$2:$EO$11,MATCH(W$9,'[13]Displacement Source AC'!$C$2:$C$11,0),MATCH($O20,'[13]Displacement Source AC'!$DR$16:$EO$16,0))</f>
        <v>0</v>
      </c>
      <c r="X20">
        <f>INDEX('[13]Displacement Source AC'!$DR$2:$EO$11,MATCH(X$9,'[13]Displacement Source AC'!$C$2:$C$11,0),MATCH($O20,'[13]Displacement Source AC'!$DR$16:$EO$16,0))</f>
        <v>0</v>
      </c>
      <c r="Y20">
        <f>INDEX('[13]Displacement Source AC'!$DR$2:$EO$11,MATCH(Y$9,'[13]Displacement Source AC'!$C$2:$C$11,0),MATCH($O20,'[13]Displacement Source AC'!$DR$16:$EO$16,0))</f>
        <v>0</v>
      </c>
      <c r="AB20">
        <f t="shared" si="5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N20">
        <f>VLOOKUP($O20,'Table 3 WY Wind 2021'!$B$10:$J$36,9,FALSE)</f>
        <v>29.59</v>
      </c>
      <c r="AO20">
        <f>VLOOKUP($O20,'Table 3 DJ Wind 2031'!$B$10:$J$36,9,FALSE)</f>
        <v>201.36</v>
      </c>
      <c r="AP20">
        <f>VLOOKUP($O20,'Table 3 ID Wind 2036'!$B$10:$J$36,9,FALSE)</f>
        <v>204.77</v>
      </c>
      <c r="AQ20">
        <f>VLOOKUP($O20,'Table 3 30 MW Geoth 2029'!$B$10:$J$36,9,FALSE)</f>
        <v>756.2</v>
      </c>
      <c r="AR20">
        <f>VLOOKUP($O20,'Table 3 200 MW (UT N) 2029)'!$B$11:$H$41,7,FALSE)</f>
        <v>128.85</v>
      </c>
      <c r="AS20">
        <f>VLOOKUP($O20,'Table 3 436MW (West M) 2030'!$B$11:$I$41,7,FALSE)</f>
        <v>191.8</v>
      </c>
      <c r="AT20">
        <f>VLOOKUP($O20,'Table 3 477 MW (Wyo) 2033'!$B$11:$I$41,7,FALSE)</f>
        <v>196.35</v>
      </c>
      <c r="AU20">
        <f>VLOOKUP($O20,'Table 3 200 MW (Wyo) 2033'!$B$11:$I$41,7,FALSE)</f>
        <v>169.3</v>
      </c>
      <c r="AV20">
        <f>VLOOKUP($O20,'Table 3 Yakima Solar 2028'!$B$10:$K$36,9,FALSE)</f>
        <v>183.31</v>
      </c>
      <c r="AW20">
        <f>VLOOKUP($O20,'Table 3 UT Solar'!$B$10:$K$36,9,FALSE)</f>
        <v>190.02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6"/>
        <v>0</v>
      </c>
    </row>
    <row r="21" spans="2:62">
      <c r="B21" s="16">
        <f t="shared" si="4"/>
        <v>2026</v>
      </c>
      <c r="C21" s="10">
        <f t="shared" si="0"/>
        <v>0</v>
      </c>
      <c r="D21" s="62"/>
      <c r="E21" s="10">
        <f>SUMIF('Table 5'!$J$13:$J$264,B21,'Table 5'!$C$13:$C$264)/SUMIF('Table 5'!$J$13:$J$264,B21,'Table 5'!$F$13:$F$264)</f>
        <v>20.667755981859344</v>
      </c>
      <c r="F21" s="51"/>
      <c r="G21" s="15">
        <f>IFERROR(SUMIF('Table 5'!$J$13:$J$264,B21,'Table 5'!$E$13:$E$264)/SUMIF('Table 5'!$J$13:$J$264,B21,'Table 5'!$F$13:$F$264),0)</f>
        <v>20.667755981859344</v>
      </c>
      <c r="H21" s="50"/>
      <c r="I21"/>
      <c r="M21" s="181"/>
      <c r="O21">
        <f t="shared" si="1"/>
        <v>2026</v>
      </c>
      <c r="P21">
        <f>INDEX('[13]Displacement Source AC'!$DR$2:$EO$11,MATCH(P$9,'[13]Displacement Source AC'!$C$2:$C$11,0),MATCH($O21,'[13]Displacement Source AC'!$DR$16:$EO$16,0))</f>
        <v>0</v>
      </c>
      <c r="Q21">
        <f>INDEX('[13]Displacement Source AC'!$DR$2:$EO$11,MATCH(Q$9,'[13]Displacement Source AC'!$C$2:$C$11,0),MATCH($O21,'[13]Displacement Source AC'!$DR$16:$EO$16,0))</f>
        <v>0</v>
      </c>
      <c r="R21">
        <f>INDEX('[13]Displacement Source AC'!$DR$2:$EO$11,MATCH(R$9,'[13]Displacement Source AC'!$C$2:$C$11,0),MATCH($O21,'[13]Displacement Source AC'!$DR$16:$EO$16,0))</f>
        <v>0</v>
      </c>
      <c r="S21">
        <f>INDEX('[13]Displacement Source AC'!$DR$2:$EO$11,MATCH(S$9,'[13]Displacement Source AC'!$C$2:$C$11,0),MATCH($O21,'[13]Displacement Source AC'!$DR$16:$EO$16,0))</f>
        <v>0</v>
      </c>
      <c r="T21">
        <f>INDEX('[13]Displacement Source AC'!$DR$2:$EO$11,MATCH(T$9,'[13]Displacement Source AC'!$C$2:$C$11,0),MATCH($O21,'[13]Displacement Source AC'!$DR$16:$EO$16,0))</f>
        <v>0</v>
      </c>
      <c r="U21">
        <f>INDEX('[13]Displacement Source AC'!$DR$2:$EO$11,MATCH(U$9,'[13]Displacement Source AC'!$C$2:$C$11,0),MATCH($O21,'[13]Displacement Source AC'!$DR$16:$EO$16,0))</f>
        <v>0</v>
      </c>
      <c r="V21">
        <f>INDEX('[13]Displacement Source AC'!$DR$2:$EO$11,MATCH(V$9,'[13]Displacement Source AC'!$C$2:$C$11,0),MATCH($O21,'[13]Displacement Source AC'!$DR$16:$EO$16,0))</f>
        <v>0</v>
      </c>
      <c r="W21">
        <f>INDEX('[13]Displacement Source AC'!$DR$2:$EO$11,MATCH(W$9,'[13]Displacement Source AC'!$C$2:$C$11,0),MATCH($O21,'[13]Displacement Source AC'!$DR$16:$EO$16,0))</f>
        <v>0</v>
      </c>
      <c r="X21">
        <f>INDEX('[13]Displacement Source AC'!$DR$2:$EO$11,MATCH(X$9,'[13]Displacement Source AC'!$C$2:$C$11,0),MATCH($O21,'[13]Displacement Source AC'!$DR$16:$EO$16,0))</f>
        <v>0</v>
      </c>
      <c r="Y21">
        <f>INDEX('[13]Displacement Source AC'!$DR$2:$EO$11,MATCH(Y$9,'[13]Displacement Source AC'!$C$2:$C$11,0),MATCH($O21,'[13]Displacement Source AC'!$DR$16:$EO$16,0))</f>
        <v>0</v>
      </c>
      <c r="AB21">
        <f t="shared" si="5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2"/>
        <v>0</v>
      </c>
      <c r="AN21">
        <f>VLOOKUP($O21,'Table 3 WY Wind 2021'!$B$10:$J$36,9,FALSE)</f>
        <v>34.21</v>
      </c>
      <c r="AO21">
        <f>VLOOKUP($O21,'Table 3 DJ Wind 2031'!$B$10:$J$36,9,FALSE)</f>
        <v>206.2</v>
      </c>
      <c r="AP21">
        <f>VLOOKUP($O21,'Table 3 ID Wind 2036'!$B$10:$J$36,9,FALSE)</f>
        <v>209.69</v>
      </c>
      <c r="AQ21">
        <f>VLOOKUP($O21,'Table 3 30 MW Geoth 2029'!$B$10:$J$36,9,FALSE)</f>
        <v>774.38</v>
      </c>
      <c r="AR21">
        <f>VLOOKUP($O21,'Table 3 200 MW (UT N) 2029)'!$B$11:$H$41,7,FALSE)</f>
        <v>131.94</v>
      </c>
      <c r="AS21">
        <f>VLOOKUP($O21,'Table 3 436MW (West M) 2030'!$B$11:$I$41,7,FALSE)</f>
        <v>196.41</v>
      </c>
      <c r="AT21">
        <f>VLOOKUP($O21,'Table 3 477 MW (Wyo) 2033'!$B$11:$I$41,7,FALSE)</f>
        <v>201.09</v>
      </c>
      <c r="AU21">
        <f>VLOOKUP($O21,'Table 3 200 MW (Wyo) 2033'!$B$11:$I$41,7,FALSE)</f>
        <v>173.36</v>
      </c>
      <c r="AV21">
        <f>VLOOKUP($O21,'Table 3 Yakima Solar 2028'!$B$10:$K$36,9,FALSE)</f>
        <v>187.7</v>
      </c>
      <c r="AW21">
        <f>VLOOKUP($O21,'Table 3 UT Solar'!$B$10:$K$36,9,FALSE)</f>
        <v>194.58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6"/>
        <v>0</v>
      </c>
    </row>
    <row r="22" spans="2:62">
      <c r="B22" s="16">
        <f t="shared" si="4"/>
        <v>2027</v>
      </c>
      <c r="C22" s="10">
        <f t="shared" si="0"/>
        <v>0</v>
      </c>
      <c r="D22" s="62"/>
      <c r="E22" s="10">
        <f>SUMIF('Table 5'!$J$13:$J$264,B22,'Table 5'!$C$13:$C$264)/SUMIF('Table 5'!$J$13:$J$264,B22,'Table 5'!$F$13:$F$264)</f>
        <v>21.488157412968857</v>
      </c>
      <c r="F22" s="51"/>
      <c r="G22" s="15">
        <f>IFERROR(SUMIF('Table 5'!$J$13:$J$264,B22,'Table 5'!$E$13:$E$264)/SUMIF('Table 5'!$J$13:$J$264,B22,'Table 5'!$F$13:$F$264),0)</f>
        <v>21.488157412968857</v>
      </c>
      <c r="H22" s="50"/>
      <c r="I22"/>
      <c r="M22" s="181"/>
      <c r="O22">
        <f t="shared" si="1"/>
        <v>2027</v>
      </c>
      <c r="P22">
        <f>INDEX('[13]Displacement Source AC'!$DR$2:$EO$11,MATCH(P$9,'[13]Displacement Source AC'!$C$2:$C$11,0),MATCH($O22,'[13]Displacement Source AC'!$DR$16:$EO$16,0))</f>
        <v>0</v>
      </c>
      <c r="Q22">
        <f>INDEX('[13]Displacement Source AC'!$DR$2:$EO$11,MATCH(Q$9,'[13]Displacement Source AC'!$C$2:$C$11,0),MATCH($O22,'[13]Displacement Source AC'!$DR$16:$EO$16,0))</f>
        <v>0</v>
      </c>
      <c r="R22">
        <f>INDEX('[13]Displacement Source AC'!$DR$2:$EO$11,MATCH(R$9,'[13]Displacement Source AC'!$C$2:$C$11,0),MATCH($O22,'[13]Displacement Source AC'!$DR$16:$EO$16,0))</f>
        <v>0</v>
      </c>
      <c r="S22">
        <f>INDEX('[13]Displacement Source AC'!$DR$2:$EO$11,MATCH(S$9,'[13]Displacement Source AC'!$C$2:$C$11,0),MATCH($O22,'[13]Displacement Source AC'!$DR$16:$EO$16,0))</f>
        <v>0</v>
      </c>
      <c r="T22">
        <f>INDEX('[13]Displacement Source AC'!$DR$2:$EO$11,MATCH(T$9,'[13]Displacement Source AC'!$C$2:$C$11,0),MATCH($O22,'[13]Displacement Source AC'!$DR$16:$EO$16,0))</f>
        <v>0</v>
      </c>
      <c r="U22">
        <f>INDEX('[13]Displacement Source AC'!$DR$2:$EO$11,MATCH(U$9,'[13]Displacement Source AC'!$C$2:$C$11,0),MATCH($O22,'[13]Displacement Source AC'!$DR$16:$EO$16,0))</f>
        <v>0</v>
      </c>
      <c r="V22">
        <f>INDEX('[13]Displacement Source AC'!$DR$2:$EO$11,MATCH(V$9,'[13]Displacement Source AC'!$C$2:$C$11,0),MATCH($O22,'[13]Displacement Source AC'!$DR$16:$EO$16,0))</f>
        <v>0</v>
      </c>
      <c r="W22">
        <f>INDEX('[13]Displacement Source AC'!$DR$2:$EO$11,MATCH(W$9,'[13]Displacement Source AC'!$C$2:$C$11,0),MATCH($O22,'[13]Displacement Source AC'!$DR$16:$EO$16,0))</f>
        <v>0</v>
      </c>
      <c r="X22">
        <f>INDEX('[13]Displacement Source AC'!$DR$2:$EO$11,MATCH(X$9,'[13]Displacement Source AC'!$C$2:$C$11,0),MATCH($O22,'[13]Displacement Source AC'!$DR$16:$EO$16,0))</f>
        <v>0</v>
      </c>
      <c r="Y22">
        <f>INDEX('[13]Displacement Source AC'!$DR$2:$EO$11,MATCH(Y$9,'[13]Displacement Source AC'!$C$2:$C$11,0),MATCH($O22,'[13]Displacement Source AC'!$DR$16:$EO$16,0))</f>
        <v>0</v>
      </c>
      <c r="AB22">
        <f t="shared" si="5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si="2"/>
        <v>0</v>
      </c>
      <c r="AK22">
        <f t="shared" si="2"/>
        <v>0</v>
      </c>
      <c r="AN22">
        <f>VLOOKUP($O22,'Table 3 WY Wind 2021'!$B$10:$J$36,9,FALSE)</f>
        <v>33.32</v>
      </c>
      <c r="AO22">
        <f>VLOOKUP($O22,'Table 3 DJ Wind 2031'!$B$10:$J$36,9,FALSE)</f>
        <v>211.35</v>
      </c>
      <c r="AP22">
        <f>VLOOKUP($O22,'Table 3 ID Wind 2036'!$B$10:$J$36,9,FALSE)</f>
        <v>214.93</v>
      </c>
      <c r="AQ22">
        <f>VLOOKUP($O22,'Table 3 30 MW Geoth 2029'!$B$10:$J$36,9,FALSE)</f>
        <v>793.75</v>
      </c>
      <c r="AR22">
        <f>VLOOKUP($O22,'Table 3 200 MW (UT N) 2029)'!$B$11:$H$41,7,FALSE)</f>
        <v>135.24</v>
      </c>
      <c r="AS22">
        <f>VLOOKUP($O22,'Table 3 436MW (West M) 2030'!$B$11:$I$41,7,FALSE)</f>
        <v>201.29</v>
      </c>
      <c r="AT22">
        <f>VLOOKUP($O22,'Table 3 477 MW (Wyo) 2033'!$B$11:$I$41,7,FALSE)</f>
        <v>206.11</v>
      </c>
      <c r="AU22">
        <f>VLOOKUP($O22,'Table 3 200 MW (Wyo) 2033'!$B$11:$I$41,7,FALSE)</f>
        <v>177.7</v>
      </c>
      <c r="AV22">
        <f>VLOOKUP($O22,'Table 3 Yakima Solar 2028'!$B$10:$K$36,9,FALSE)</f>
        <v>192.4</v>
      </c>
      <c r="AW22">
        <f>VLOOKUP($O22,'Table 3 UT Solar'!$B$10:$K$36,9,FALSE)</f>
        <v>199.43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6"/>
        <v>0</v>
      </c>
    </row>
    <row r="23" spans="2:62">
      <c r="B23" s="16">
        <f t="shared" si="4"/>
        <v>2028</v>
      </c>
      <c r="C23" s="10">
        <f t="shared" si="0"/>
        <v>0</v>
      </c>
      <c r="D23" s="62"/>
      <c r="E23" s="10">
        <f>SUMIF('Table 5'!$J$13:$J$264,B23,'Table 5'!$C$13:$C$264)/SUMIF('Table 5'!$J$13:$J$264,B23,'Table 5'!$F$13:$F$264)</f>
        <v>23.508945783450649</v>
      </c>
      <c r="F23" s="51"/>
      <c r="G23" s="15">
        <f>IFERROR(SUMIF('Table 5'!$J$13:$J$264,B23,'Table 5'!$E$13:$E$264)/SUMIF('Table 5'!$J$13:$J$264,B23,'Table 5'!$F$13:$F$264),0)</f>
        <v>23.508945783450649</v>
      </c>
      <c r="H23" s="50"/>
      <c r="I23"/>
      <c r="M23" s="181"/>
      <c r="O23">
        <f t="shared" si="1"/>
        <v>2028</v>
      </c>
      <c r="P23">
        <f>INDEX('[13]Displacement Source AC'!$DR$2:$EO$11,MATCH(P$9,'[13]Displacement Source AC'!$C$2:$C$11,0),MATCH($O23,'[13]Displacement Source AC'!$DR$16:$EO$16,0))</f>
        <v>0</v>
      </c>
      <c r="Q23">
        <f>INDEX('[13]Displacement Source AC'!$DR$2:$EO$11,MATCH(Q$9,'[13]Displacement Source AC'!$C$2:$C$11,0),MATCH($O23,'[13]Displacement Source AC'!$DR$16:$EO$16,0))</f>
        <v>0</v>
      </c>
      <c r="R23">
        <f>INDEX('[13]Displacement Source AC'!$DR$2:$EO$11,MATCH(R$9,'[13]Displacement Source AC'!$C$2:$C$11,0),MATCH($O23,'[13]Displacement Source AC'!$DR$16:$EO$16,0))</f>
        <v>0</v>
      </c>
      <c r="S23">
        <f>INDEX('[13]Displacement Source AC'!$DR$2:$EO$11,MATCH(S$9,'[13]Displacement Source AC'!$C$2:$C$11,0),MATCH($O23,'[13]Displacement Source AC'!$DR$16:$EO$16,0))</f>
        <v>0</v>
      </c>
      <c r="T23">
        <f>INDEX('[13]Displacement Source AC'!$DR$2:$EO$11,MATCH(T$9,'[13]Displacement Source AC'!$C$2:$C$11,0),MATCH($O23,'[13]Displacement Source AC'!$DR$16:$EO$16,0))</f>
        <v>0</v>
      </c>
      <c r="U23">
        <f>INDEX('[13]Displacement Source AC'!$DR$2:$EO$11,MATCH(U$9,'[13]Displacement Source AC'!$C$2:$C$11,0),MATCH($O23,'[13]Displacement Source AC'!$DR$16:$EO$16,0))</f>
        <v>0</v>
      </c>
      <c r="V23">
        <f>INDEX('[13]Displacement Source AC'!$DR$2:$EO$11,MATCH(V$9,'[13]Displacement Source AC'!$C$2:$C$11,0),MATCH($O23,'[13]Displacement Source AC'!$DR$16:$EO$16,0))</f>
        <v>0</v>
      </c>
      <c r="W23">
        <f>INDEX('[13]Displacement Source AC'!$DR$2:$EO$11,MATCH(W$9,'[13]Displacement Source AC'!$C$2:$C$11,0),MATCH($O23,'[13]Displacement Source AC'!$DR$16:$EO$16,0))</f>
        <v>0</v>
      </c>
      <c r="X23">
        <f>INDEX('[13]Displacement Source AC'!$DR$2:$EO$11,MATCH(X$9,'[13]Displacement Source AC'!$C$2:$C$11,0),MATCH($O23,'[13]Displacement Source AC'!$DR$16:$EO$16,0))</f>
        <v>0</v>
      </c>
      <c r="Y23">
        <f>INDEX('[13]Displacement Source AC'!$DR$2:$EO$11,MATCH(Y$9,'[13]Displacement Source AC'!$C$2:$C$11,0),MATCH($O23,'[13]Displacement Source AC'!$DR$16:$EO$16,0))</f>
        <v>0</v>
      </c>
      <c r="AB23">
        <f t="shared" si="5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2"/>
        <v>0</v>
      </c>
      <c r="AH23">
        <f t="shared" si="2"/>
        <v>0</v>
      </c>
      <c r="AI23">
        <f t="shared" si="2"/>
        <v>0</v>
      </c>
      <c r="AJ23">
        <f t="shared" si="2"/>
        <v>0</v>
      </c>
      <c r="AK23">
        <f t="shared" si="2"/>
        <v>0</v>
      </c>
      <c r="AN23">
        <f>VLOOKUP($O23,'Table 3 WY Wind 2021'!$B$10:$J$36,9,FALSE)</f>
        <v>38.36</v>
      </c>
      <c r="AO23">
        <f>VLOOKUP($O23,'Table 3 DJ Wind 2031'!$B$10:$J$36,9,FALSE)</f>
        <v>216.63</v>
      </c>
      <c r="AP23">
        <f>VLOOKUP($O23,'Table 3 ID Wind 2036'!$B$10:$J$36,9,FALSE)</f>
        <v>220.3</v>
      </c>
      <c r="AQ23">
        <f>VLOOKUP($O23,'Table 3 30 MW Geoth 2029'!$B$10:$J$36,9,FALSE)</f>
        <v>813.6</v>
      </c>
      <c r="AR23">
        <f>VLOOKUP($O23,'Table 3 200 MW (UT N) 2029)'!$B$11:$H$41,7,FALSE)</f>
        <v>138.62</v>
      </c>
      <c r="AS23">
        <f>VLOOKUP($O23,'Table 3 436MW (West M) 2030'!$B$11:$I$41,7,FALSE)</f>
        <v>206.35</v>
      </c>
      <c r="AT23">
        <f>VLOOKUP($O23,'Table 3 477 MW (Wyo) 2033'!$B$11:$I$41,7,FALSE)</f>
        <v>211.25</v>
      </c>
      <c r="AU23">
        <f>VLOOKUP($O23,'Table 3 200 MW (Wyo) 2033'!$B$11:$I$41,7,FALSE)</f>
        <v>182.14</v>
      </c>
      <c r="AV23">
        <f>VLOOKUP($O23,'Table 3 Yakima Solar 2028'!$B$10:$K$36,9,FALSE)</f>
        <v>197.2</v>
      </c>
      <c r="AW23">
        <f>VLOOKUP($O23,'Table 3 UT Solar'!$B$10:$K$36,9,FALSE)</f>
        <v>204.42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6"/>
        <v>0</v>
      </c>
    </row>
    <row r="24" spans="2:62">
      <c r="B24" s="16">
        <f t="shared" si="4"/>
        <v>2029</v>
      </c>
      <c r="C24" s="10">
        <f t="shared" si="0"/>
        <v>0</v>
      </c>
      <c r="D24" s="62"/>
      <c r="E24" s="10">
        <f>SUMIF('Table 5'!$J$13:$J$264,B24,'Table 5'!$C$13:$C$264)/SUMIF('Table 5'!$J$13:$J$264,B24,'Table 5'!$F$13:$F$264)</f>
        <v>25.23119762002278</v>
      </c>
      <c r="F24" s="51"/>
      <c r="G24" s="15">
        <f>IFERROR(SUMIF('Table 5'!$J$13:$J$264,B24,'Table 5'!$E$13:$E$264)/SUMIF('Table 5'!$J$13:$J$264,B24,'Table 5'!$F$13:$F$264),0)</f>
        <v>25.23119762002278</v>
      </c>
      <c r="H24" s="50"/>
      <c r="I24"/>
      <c r="M24" s="181"/>
      <c r="O24">
        <f t="shared" si="1"/>
        <v>2029</v>
      </c>
      <c r="P24">
        <f>INDEX('[13]Displacement Source AC'!$DR$2:$EO$11,MATCH(P$9,'[13]Displacement Source AC'!$C$2:$C$11,0),MATCH($O24,'[13]Displacement Source AC'!$DR$16:$EO$16,0))</f>
        <v>0</v>
      </c>
      <c r="Q24">
        <f>INDEX('[13]Displacement Source AC'!$DR$2:$EO$11,MATCH(Q$9,'[13]Displacement Source AC'!$C$2:$C$11,0),MATCH($O24,'[13]Displacement Source AC'!$DR$16:$EO$16,0))</f>
        <v>0</v>
      </c>
      <c r="R24">
        <f>INDEX('[13]Displacement Source AC'!$DR$2:$EO$11,MATCH(R$9,'[13]Displacement Source AC'!$C$2:$C$11,0),MATCH($O24,'[13]Displacement Source AC'!$DR$16:$EO$16,0))</f>
        <v>0</v>
      </c>
      <c r="S24">
        <f>INDEX('[13]Displacement Source AC'!$DR$2:$EO$11,MATCH(S$9,'[13]Displacement Source AC'!$C$2:$C$11,0),MATCH($O24,'[13]Displacement Source AC'!$DR$16:$EO$16,0))</f>
        <v>0</v>
      </c>
      <c r="T24">
        <f>INDEX('[13]Displacement Source AC'!$DR$2:$EO$11,MATCH(T$9,'[13]Displacement Source AC'!$C$2:$C$11,0),MATCH($O24,'[13]Displacement Source AC'!$DR$16:$EO$16,0))</f>
        <v>0</v>
      </c>
      <c r="U24">
        <f>INDEX('[13]Displacement Source AC'!$DR$2:$EO$11,MATCH(U$9,'[13]Displacement Source AC'!$C$2:$C$11,0),MATCH($O24,'[13]Displacement Source AC'!$DR$16:$EO$16,0))</f>
        <v>0</v>
      </c>
      <c r="V24">
        <f>INDEX('[13]Displacement Source AC'!$DR$2:$EO$11,MATCH(V$9,'[13]Displacement Source AC'!$C$2:$C$11,0),MATCH($O24,'[13]Displacement Source AC'!$DR$16:$EO$16,0))</f>
        <v>0</v>
      </c>
      <c r="W24">
        <f>INDEX('[13]Displacement Source AC'!$DR$2:$EO$11,MATCH(W$9,'[13]Displacement Source AC'!$C$2:$C$11,0),MATCH($O24,'[13]Displacement Source AC'!$DR$16:$EO$16,0))</f>
        <v>0</v>
      </c>
      <c r="X24">
        <f>INDEX('[13]Displacement Source AC'!$DR$2:$EO$11,MATCH(X$9,'[13]Displacement Source AC'!$C$2:$C$11,0),MATCH($O24,'[13]Displacement Source AC'!$DR$16:$EO$16,0))</f>
        <v>0</v>
      </c>
      <c r="Y24">
        <f>INDEX('[13]Displacement Source AC'!$DR$2:$EO$11,MATCH(Y$9,'[13]Displacement Source AC'!$C$2:$C$11,0),MATCH($O24,'[13]Displacement Source AC'!$DR$16:$EO$16,0))</f>
        <v>0</v>
      </c>
      <c r="AB24">
        <f t="shared" si="5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K24">
        <f t="shared" si="2"/>
        <v>0</v>
      </c>
      <c r="AN24">
        <f>VLOOKUP($O24,'Table 3 WY Wind 2021'!$B$10:$J$36,9,FALSE)</f>
        <v>37.72</v>
      </c>
      <c r="AO24">
        <f>VLOOKUP($O24,'Table 3 DJ Wind 2031'!$B$10:$J$36,9,FALSE)</f>
        <v>222.03</v>
      </c>
      <c r="AP24">
        <f>VLOOKUP($O24,'Table 3 ID Wind 2036'!$B$10:$J$36,9,FALSE)</f>
        <v>225.81</v>
      </c>
      <c r="AQ24">
        <f>VLOOKUP($O24,'Table 3 30 MW Geoth 2029'!$B$10:$J$36,9,FALSE)</f>
        <v>833.91</v>
      </c>
      <c r="AR24">
        <f>VLOOKUP($O24,'Table 3 200 MW (UT N) 2029)'!$B$11:$H$41,7,FALSE)</f>
        <v>142.08000000000001</v>
      </c>
      <c r="AS24">
        <f>VLOOKUP($O24,'Table 3 436MW (West M) 2030'!$B$11:$I$41,7,FALSE)</f>
        <v>211.52</v>
      </c>
      <c r="AT24">
        <f>VLOOKUP($O24,'Table 3 477 MW (Wyo) 2033'!$B$11:$I$41,7,FALSE)</f>
        <v>216.5</v>
      </c>
      <c r="AU24">
        <f>VLOOKUP($O24,'Table 3 200 MW (Wyo) 2033'!$B$11:$I$41,7,FALSE)</f>
        <v>186.69</v>
      </c>
      <c r="AV24">
        <f>VLOOKUP($O24,'Table 3 Yakima Solar 2028'!$B$10:$K$36,9,FALSE)</f>
        <v>202.12</v>
      </c>
      <c r="AW24">
        <f>VLOOKUP($O24,'Table 3 UT Solar'!$B$10:$K$36,9,FALSE)</f>
        <v>209.53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6"/>
        <v>0</v>
      </c>
    </row>
    <row r="25" spans="2:62">
      <c r="B25" s="16">
        <f t="shared" si="4"/>
        <v>2030</v>
      </c>
      <c r="C25" s="10">
        <f t="shared" si="0"/>
        <v>0</v>
      </c>
      <c r="D25" s="62"/>
      <c r="E25" s="10">
        <f>SUMIF('Table 5'!$J$13:$J$264,B25,'Table 5'!$C$13:$C$264)/SUMIF('Table 5'!$J$13:$J$264,B25,'Table 5'!$F$13:$F$264)</f>
        <v>27.380048030263218</v>
      </c>
      <c r="F25" s="51"/>
      <c r="G25" s="15">
        <f>IFERROR(SUMIF('Table 5'!$J$13:$J$264,B25,'Table 5'!$E$13:$E$264)/SUMIF('Table 5'!$J$13:$J$264,B25,'Table 5'!$F$13:$F$264),0)</f>
        <v>27.380048030263218</v>
      </c>
      <c r="H25" s="50"/>
      <c r="I25"/>
      <c r="M25" s="181"/>
      <c r="O25">
        <f t="shared" si="1"/>
        <v>2030</v>
      </c>
      <c r="P25">
        <f>INDEX('[13]Displacement Source AC'!$DR$2:$EO$11,MATCH(P$9,'[13]Displacement Source AC'!$C$2:$C$11,0),MATCH($O25,'[13]Displacement Source AC'!$DR$16:$EO$16,0))</f>
        <v>0</v>
      </c>
      <c r="Q25">
        <f>INDEX('[13]Displacement Source AC'!$DR$2:$EO$11,MATCH(Q$9,'[13]Displacement Source AC'!$C$2:$C$11,0),MATCH($O25,'[13]Displacement Source AC'!$DR$16:$EO$16,0))</f>
        <v>0</v>
      </c>
      <c r="R25">
        <f>INDEX('[13]Displacement Source AC'!$DR$2:$EO$11,MATCH(R$9,'[13]Displacement Source AC'!$C$2:$C$11,0),MATCH($O25,'[13]Displacement Source AC'!$DR$16:$EO$16,0))</f>
        <v>0</v>
      </c>
      <c r="S25">
        <f>INDEX('[13]Displacement Source AC'!$DR$2:$EO$11,MATCH(S$9,'[13]Displacement Source AC'!$C$2:$C$11,0),MATCH($O25,'[13]Displacement Source AC'!$DR$16:$EO$16,0))</f>
        <v>0</v>
      </c>
      <c r="T25">
        <f>INDEX('[13]Displacement Source AC'!$DR$2:$EO$11,MATCH(T$9,'[13]Displacement Source AC'!$C$2:$C$11,0),MATCH($O25,'[13]Displacement Source AC'!$DR$16:$EO$16,0))</f>
        <v>0</v>
      </c>
      <c r="U25">
        <f>INDEX('[13]Displacement Source AC'!$DR$2:$EO$11,MATCH(U$9,'[13]Displacement Source AC'!$C$2:$C$11,0),MATCH($O25,'[13]Displacement Source AC'!$DR$16:$EO$16,0))</f>
        <v>0</v>
      </c>
      <c r="V25">
        <f>INDEX('[13]Displacement Source AC'!$DR$2:$EO$11,MATCH(V$9,'[13]Displacement Source AC'!$C$2:$C$11,0),MATCH($O25,'[13]Displacement Source AC'!$DR$16:$EO$16,0))</f>
        <v>0</v>
      </c>
      <c r="W25">
        <f>INDEX('[13]Displacement Source AC'!$DR$2:$EO$11,MATCH(W$9,'[13]Displacement Source AC'!$C$2:$C$11,0),MATCH($O25,'[13]Displacement Source AC'!$DR$16:$EO$16,0))</f>
        <v>0</v>
      </c>
      <c r="X25">
        <f>INDEX('[13]Displacement Source AC'!$DR$2:$EO$11,MATCH(X$9,'[13]Displacement Source AC'!$C$2:$C$11,0),MATCH($O25,'[13]Displacement Source AC'!$DR$16:$EO$16,0))</f>
        <v>0</v>
      </c>
      <c r="Y25">
        <f>INDEX('[13]Displacement Source AC'!$DR$2:$EO$11,MATCH(Y$9,'[13]Displacement Source AC'!$C$2:$C$11,0),MATCH($O25,'[13]Displacement Source AC'!$DR$16:$EO$16,0))</f>
        <v>0</v>
      </c>
      <c r="AB25">
        <f t="shared" si="5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N25">
        <f>VLOOKUP($O25,'Table 3 WY Wind 2021'!$B$10:$J$36,9,FALSE)</f>
        <v>37.19</v>
      </c>
      <c r="AO25">
        <f>VLOOKUP($O25,'Table 3 DJ Wind 2031'!$B$10:$J$36,9,FALSE)</f>
        <v>227.58</v>
      </c>
      <c r="AP25">
        <f>VLOOKUP($O25,'Table 3 ID Wind 2036'!$B$10:$J$36,9,FALSE)</f>
        <v>231.45</v>
      </c>
      <c r="AQ25">
        <f>VLOOKUP($O25,'Table 3 30 MW Geoth 2029'!$B$10:$J$36,9,FALSE)</f>
        <v>854.79</v>
      </c>
      <c r="AR25">
        <f>VLOOKUP($O25,'Table 3 200 MW (UT N) 2029)'!$B$11:$H$41,7,FALSE)</f>
        <v>145.63999999999999</v>
      </c>
      <c r="AS25">
        <f>VLOOKUP($O25,'Table 3 436MW (West M) 2030'!$B$11:$I$41,7,FALSE)</f>
        <v>216.81</v>
      </c>
      <c r="AT25">
        <f>VLOOKUP($O25,'Table 3 477 MW (Wyo) 2033'!$B$11:$I$41,7,FALSE)</f>
        <v>221.95</v>
      </c>
      <c r="AU25">
        <f>VLOOKUP($O25,'Table 3 200 MW (Wyo) 2033'!$B$11:$I$41,7,FALSE)</f>
        <v>191.37</v>
      </c>
      <c r="AV25">
        <f>VLOOKUP($O25,'Table 3 Yakima Solar 2028'!$B$10:$K$36,9,FALSE)</f>
        <v>207.17</v>
      </c>
      <c r="AW25">
        <f>VLOOKUP($O25,'Table 3 UT Solar'!$B$10:$K$36,9,FALSE)</f>
        <v>214.77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6"/>
        <v>0</v>
      </c>
    </row>
    <row r="26" spans="2:62">
      <c r="B26" s="16">
        <f t="shared" si="4"/>
        <v>2031</v>
      </c>
      <c r="C26" s="10">
        <f t="shared" si="0"/>
        <v>0</v>
      </c>
      <c r="D26" s="62"/>
      <c r="E26" s="10">
        <f>SUMIF('Table 5'!$J$13:$J$264,B26,'Table 5'!$C$13:$C$264)/SUMIF('Table 5'!$J$13:$J$264,B26,'Table 5'!$F$13:$F$264)</f>
        <v>28.805968674745213</v>
      </c>
      <c r="F26" s="51"/>
      <c r="G26" s="15">
        <f>IFERROR(SUMIF('Table 5'!$J$13:$J$264,B26,'Table 5'!$E$13:$E$264)/SUMIF('Table 5'!$J$13:$J$264,B26,'Table 5'!$F$13:$F$264),0)</f>
        <v>28.805968674745213</v>
      </c>
      <c r="H26" s="50"/>
      <c r="I26"/>
      <c r="M26" s="181"/>
      <c r="O26">
        <f t="shared" si="1"/>
        <v>2031</v>
      </c>
      <c r="P26">
        <f>INDEX('[13]Displacement Source AC'!$DR$2:$EO$11,MATCH(P$9,'[13]Displacement Source AC'!$C$2:$C$11,0),MATCH($O26,'[13]Displacement Source AC'!$DR$16:$EO$16,0))</f>
        <v>0</v>
      </c>
      <c r="Q26">
        <f>INDEX('[13]Displacement Source AC'!$DR$2:$EO$11,MATCH(Q$9,'[13]Displacement Source AC'!$C$2:$C$11,0),MATCH($O26,'[13]Displacement Source AC'!$DR$16:$EO$16,0))</f>
        <v>0</v>
      </c>
      <c r="R26">
        <f>INDEX('[13]Displacement Source AC'!$DR$2:$EO$11,MATCH(R$9,'[13]Displacement Source AC'!$C$2:$C$11,0),MATCH($O26,'[13]Displacement Source AC'!$DR$16:$EO$16,0))</f>
        <v>0</v>
      </c>
      <c r="S26">
        <f>INDEX('[13]Displacement Source AC'!$DR$2:$EO$11,MATCH(S$9,'[13]Displacement Source AC'!$C$2:$C$11,0),MATCH($O26,'[13]Displacement Source AC'!$DR$16:$EO$16,0))</f>
        <v>0</v>
      </c>
      <c r="T26">
        <f>INDEX('[13]Displacement Source AC'!$DR$2:$EO$11,MATCH(T$9,'[13]Displacement Source AC'!$C$2:$C$11,0),MATCH($O26,'[13]Displacement Source AC'!$DR$16:$EO$16,0))</f>
        <v>0</v>
      </c>
      <c r="U26">
        <f>INDEX('[13]Displacement Source AC'!$DR$2:$EO$11,MATCH(U$9,'[13]Displacement Source AC'!$C$2:$C$11,0),MATCH($O26,'[13]Displacement Source AC'!$DR$16:$EO$16,0))</f>
        <v>0</v>
      </c>
      <c r="V26">
        <f>INDEX('[13]Displacement Source AC'!$DR$2:$EO$11,MATCH(V$9,'[13]Displacement Source AC'!$C$2:$C$11,0),MATCH($O26,'[13]Displacement Source AC'!$DR$16:$EO$16,0))</f>
        <v>0</v>
      </c>
      <c r="W26">
        <f>INDEX('[13]Displacement Source AC'!$DR$2:$EO$11,MATCH(W$9,'[13]Displacement Source AC'!$C$2:$C$11,0),MATCH($O26,'[13]Displacement Source AC'!$DR$16:$EO$16,0))</f>
        <v>0</v>
      </c>
      <c r="X26">
        <f>INDEX('[13]Displacement Source AC'!$DR$2:$EO$11,MATCH(X$9,'[13]Displacement Source AC'!$C$2:$C$11,0),MATCH($O26,'[13]Displacement Source AC'!$DR$16:$EO$16,0))</f>
        <v>0</v>
      </c>
      <c r="Y26">
        <f>INDEX('[13]Displacement Source AC'!$DR$2:$EO$11,MATCH(Y$9,'[13]Displacement Source AC'!$C$2:$C$11,0),MATCH($O26,'[13]Displacement Source AC'!$DR$16:$EO$16,0))</f>
        <v>0</v>
      </c>
      <c r="AB26">
        <f t="shared" si="5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N26">
        <f>VLOOKUP($O26,'Table 3 WY Wind 2021'!$B$10:$J$36,9,FALSE)</f>
        <v>222.93</v>
      </c>
      <c r="AO26">
        <f>VLOOKUP($O26,'Table 3 DJ Wind 2031'!$B$10:$J$36,9,FALSE)</f>
        <v>233.25</v>
      </c>
      <c r="AP26">
        <f>VLOOKUP($O26,'Table 3 ID Wind 2036'!$B$10:$J$36,9,FALSE)</f>
        <v>237.23</v>
      </c>
      <c r="AQ26">
        <f>VLOOKUP($O26,'Table 3 30 MW Geoth 2029'!$B$10:$J$36,9,FALSE)</f>
        <v>876.13</v>
      </c>
      <c r="AR26">
        <f>VLOOKUP($O26,'Table 3 200 MW (UT N) 2029)'!$B$11:$H$41,7,FALSE)</f>
        <v>149.27000000000001</v>
      </c>
      <c r="AS26">
        <f>VLOOKUP($O26,'Table 3 436MW (West M) 2030'!$B$11:$I$41,7,FALSE)</f>
        <v>222.23</v>
      </c>
      <c r="AT26">
        <f>VLOOKUP($O26,'Table 3 477 MW (Wyo) 2033'!$B$11:$I$41,7,FALSE)</f>
        <v>227.52</v>
      </c>
      <c r="AU26">
        <f>VLOOKUP($O26,'Table 3 200 MW (Wyo) 2033'!$B$11:$I$41,7,FALSE)</f>
        <v>196.15</v>
      </c>
      <c r="AV26">
        <f>VLOOKUP($O26,'Table 3 Yakima Solar 2028'!$B$10:$K$36,9,FALSE)</f>
        <v>212.35</v>
      </c>
      <c r="AW26">
        <f>VLOOKUP($O26,'Table 3 UT Solar'!$B$10:$K$36,9,FALSE)</f>
        <v>220.12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6"/>
        <v>0</v>
      </c>
    </row>
    <row r="27" spans="2:62">
      <c r="B27" s="16">
        <f t="shared" si="4"/>
        <v>2032</v>
      </c>
      <c r="C27" s="10">
        <f t="shared" si="0"/>
        <v>0</v>
      </c>
      <c r="D27" s="62"/>
      <c r="E27" s="10">
        <f>SUMIF('Table 5'!$J$13:$J$264,B27,'Table 5'!$C$13:$C$264)/SUMIF('Table 5'!$J$13:$J$264,B27,'Table 5'!$F$13:$F$264)</f>
        <v>29.893912975135734</v>
      </c>
      <c r="F27" s="51"/>
      <c r="G27" s="15">
        <f>IFERROR(SUMIF('Table 5'!$J$13:$J$264,B27,'Table 5'!$E$13:$E$264)/SUMIF('Table 5'!$J$13:$J$264,B27,'Table 5'!$F$13:$F$264),0)</f>
        <v>29.893912975135734</v>
      </c>
      <c r="H27" s="50"/>
      <c r="I27"/>
      <c r="M27" s="181"/>
      <c r="O27">
        <f t="shared" si="1"/>
        <v>2032</v>
      </c>
      <c r="P27">
        <f>INDEX('[13]Displacement Source AC'!$DR$2:$EO$11,MATCH(P$9,'[13]Displacement Source AC'!$C$2:$C$11,0),MATCH($O27,'[13]Displacement Source AC'!$DR$16:$EO$16,0))</f>
        <v>0</v>
      </c>
      <c r="Q27">
        <f>INDEX('[13]Displacement Source AC'!$DR$2:$EO$11,MATCH(Q$9,'[13]Displacement Source AC'!$C$2:$C$11,0),MATCH($O27,'[13]Displacement Source AC'!$DR$16:$EO$16,0))</f>
        <v>0</v>
      </c>
      <c r="R27">
        <f>INDEX('[13]Displacement Source AC'!$DR$2:$EO$11,MATCH(R$9,'[13]Displacement Source AC'!$C$2:$C$11,0),MATCH($O27,'[13]Displacement Source AC'!$DR$16:$EO$16,0))</f>
        <v>0</v>
      </c>
      <c r="S27">
        <f>INDEX('[13]Displacement Source AC'!$DR$2:$EO$11,MATCH(S$9,'[13]Displacement Source AC'!$C$2:$C$11,0),MATCH($O27,'[13]Displacement Source AC'!$DR$16:$EO$16,0))</f>
        <v>0</v>
      </c>
      <c r="T27">
        <f>INDEX('[13]Displacement Source AC'!$DR$2:$EO$11,MATCH(T$9,'[13]Displacement Source AC'!$C$2:$C$11,0),MATCH($O27,'[13]Displacement Source AC'!$DR$16:$EO$16,0))</f>
        <v>0</v>
      </c>
      <c r="U27">
        <f>INDEX('[13]Displacement Source AC'!$DR$2:$EO$11,MATCH(U$9,'[13]Displacement Source AC'!$C$2:$C$11,0),MATCH($O27,'[13]Displacement Source AC'!$DR$16:$EO$16,0))</f>
        <v>0</v>
      </c>
      <c r="V27">
        <f>INDEX('[13]Displacement Source AC'!$DR$2:$EO$11,MATCH(V$9,'[13]Displacement Source AC'!$C$2:$C$11,0),MATCH($O27,'[13]Displacement Source AC'!$DR$16:$EO$16,0))</f>
        <v>0</v>
      </c>
      <c r="W27">
        <f>INDEX('[13]Displacement Source AC'!$DR$2:$EO$11,MATCH(W$9,'[13]Displacement Source AC'!$C$2:$C$11,0),MATCH($O27,'[13]Displacement Source AC'!$DR$16:$EO$16,0))</f>
        <v>0</v>
      </c>
      <c r="X27">
        <f>INDEX('[13]Displacement Source AC'!$DR$2:$EO$11,MATCH(X$9,'[13]Displacement Source AC'!$C$2:$C$11,0),MATCH($O27,'[13]Displacement Source AC'!$DR$16:$EO$16,0))</f>
        <v>0</v>
      </c>
      <c r="Y27">
        <f>INDEX('[13]Displacement Source AC'!$DR$2:$EO$11,MATCH(Y$9,'[13]Displacement Source AC'!$C$2:$C$11,0),MATCH($O27,'[13]Displacement Source AC'!$DR$16:$EO$16,0))</f>
        <v>0</v>
      </c>
      <c r="AB27">
        <f t="shared" si="5"/>
        <v>0</v>
      </c>
      <c r="AC27">
        <f t="shared" si="2"/>
        <v>0</v>
      </c>
      <c r="AD27">
        <f t="shared" si="2"/>
        <v>0</v>
      </c>
      <c r="AE27">
        <f t="shared" si="2"/>
        <v>0</v>
      </c>
      <c r="AF27">
        <f t="shared" si="2"/>
        <v>0</v>
      </c>
      <c r="AG27">
        <f t="shared" si="2"/>
        <v>0</v>
      </c>
      <c r="AH27">
        <f t="shared" si="2"/>
        <v>0</v>
      </c>
      <c r="AI27">
        <f t="shared" si="2"/>
        <v>0</v>
      </c>
      <c r="AJ27">
        <f t="shared" si="2"/>
        <v>0</v>
      </c>
      <c r="AK27">
        <f t="shared" si="2"/>
        <v>0</v>
      </c>
      <c r="AN27">
        <f>VLOOKUP($O27,'Table 3 WY Wind 2021'!$B$10:$J$36,9,FALSE)</f>
        <v>228.49</v>
      </c>
      <c r="AO27">
        <f>VLOOKUP($O27,'Table 3 DJ Wind 2031'!$B$10:$J$36,9,FALSE)</f>
        <v>239.08</v>
      </c>
      <c r="AP27">
        <f>VLOOKUP($O27,'Table 3 ID Wind 2036'!$B$10:$J$36,9,FALSE)</f>
        <v>243.17</v>
      </c>
      <c r="AQ27">
        <f>VLOOKUP($O27,'Table 3 30 MW Geoth 2029'!$B$10:$J$36,9,FALSE)</f>
        <v>898.03</v>
      </c>
      <c r="AR27">
        <f>VLOOKUP($O27,'Table 3 200 MW (UT N) 2029)'!$B$11:$H$41,7,FALSE)</f>
        <v>153</v>
      </c>
      <c r="AS27">
        <f>VLOOKUP($O27,'Table 3 436MW (West M) 2030'!$B$11:$I$41,7,FALSE)</f>
        <v>227.77</v>
      </c>
      <c r="AT27">
        <f>VLOOKUP($O27,'Table 3 477 MW (Wyo) 2033'!$B$11:$I$41,7,FALSE)</f>
        <v>233.21</v>
      </c>
      <c r="AU27">
        <f>VLOOKUP($O27,'Table 3 200 MW (Wyo) 2033'!$B$11:$I$41,7,FALSE)</f>
        <v>201.06</v>
      </c>
      <c r="AV27">
        <f>VLOOKUP($O27,'Table 3 Yakima Solar 2028'!$B$10:$K$36,9,FALSE)</f>
        <v>217.65</v>
      </c>
      <c r="AW27">
        <f>VLOOKUP($O27,'Table 3 UT Solar'!$B$10:$K$36,9,FALSE)</f>
        <v>225.63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6"/>
        <v>0</v>
      </c>
    </row>
    <row r="28" spans="2:62">
      <c r="B28" s="16">
        <f t="shared" si="4"/>
        <v>2033</v>
      </c>
      <c r="C28" s="10">
        <f t="shared" si="0"/>
        <v>0</v>
      </c>
      <c r="D28" s="62"/>
      <c r="E28" s="10">
        <f>SUMIF('Table 5'!$J$13:$J$264,B28,'Table 5'!$C$13:$C$264)/SUMIF('Table 5'!$J$13:$J$264,B28,'Table 5'!$F$13:$F$264)</f>
        <v>30.319352943868736</v>
      </c>
      <c r="F28" s="51"/>
      <c r="G28" s="15">
        <f>IFERROR(SUMIF('Table 5'!$J$13:$J$264,B28,'Table 5'!$E$13:$E$264)/SUMIF('Table 5'!$J$13:$J$264,B28,'Table 5'!$F$13:$F$264),0)</f>
        <v>30.319352943868736</v>
      </c>
      <c r="H28" s="50"/>
      <c r="I28"/>
      <c r="M28" s="181"/>
      <c r="O28">
        <f t="shared" si="1"/>
        <v>2033</v>
      </c>
      <c r="P28">
        <f>INDEX('[13]Displacement Source AC'!$DR$2:$EO$11,MATCH(P$9,'[13]Displacement Source AC'!$C$2:$C$11,0),MATCH($O28,'[13]Displacement Source AC'!$DR$16:$EO$16,0))</f>
        <v>0</v>
      </c>
      <c r="Q28">
        <f>INDEX('[13]Displacement Source AC'!$DR$2:$EO$11,MATCH(Q$9,'[13]Displacement Source AC'!$C$2:$C$11,0),MATCH($O28,'[13]Displacement Source AC'!$DR$16:$EO$16,0))</f>
        <v>0</v>
      </c>
      <c r="R28">
        <f>INDEX('[13]Displacement Source AC'!$DR$2:$EO$11,MATCH(R$9,'[13]Displacement Source AC'!$C$2:$C$11,0),MATCH($O28,'[13]Displacement Source AC'!$DR$16:$EO$16,0))</f>
        <v>0</v>
      </c>
      <c r="S28">
        <f>INDEX('[13]Displacement Source AC'!$DR$2:$EO$11,MATCH(S$9,'[13]Displacement Source AC'!$C$2:$C$11,0),MATCH($O28,'[13]Displacement Source AC'!$DR$16:$EO$16,0))</f>
        <v>0</v>
      </c>
      <c r="T28">
        <f>INDEX('[13]Displacement Source AC'!$DR$2:$EO$11,MATCH(T$9,'[13]Displacement Source AC'!$C$2:$C$11,0),MATCH($O28,'[13]Displacement Source AC'!$DR$16:$EO$16,0))</f>
        <v>0</v>
      </c>
      <c r="U28">
        <f>INDEX('[13]Displacement Source AC'!$DR$2:$EO$11,MATCH(U$9,'[13]Displacement Source AC'!$C$2:$C$11,0),MATCH($O28,'[13]Displacement Source AC'!$DR$16:$EO$16,0))</f>
        <v>0</v>
      </c>
      <c r="V28">
        <f>INDEX('[13]Displacement Source AC'!$DR$2:$EO$11,MATCH(V$9,'[13]Displacement Source AC'!$C$2:$C$11,0),MATCH($O28,'[13]Displacement Source AC'!$DR$16:$EO$16,0))</f>
        <v>0</v>
      </c>
      <c r="W28">
        <f>INDEX('[13]Displacement Source AC'!$DR$2:$EO$11,MATCH(W$9,'[13]Displacement Source AC'!$C$2:$C$11,0),MATCH($O28,'[13]Displacement Source AC'!$DR$16:$EO$16,0))</f>
        <v>0</v>
      </c>
      <c r="X28">
        <f>INDEX('[13]Displacement Source AC'!$DR$2:$EO$11,MATCH(X$9,'[13]Displacement Source AC'!$C$2:$C$11,0),MATCH($O28,'[13]Displacement Source AC'!$DR$16:$EO$16,0))</f>
        <v>0</v>
      </c>
      <c r="Y28">
        <f>INDEX('[13]Displacement Source AC'!$DR$2:$EO$11,MATCH(Y$9,'[13]Displacement Source AC'!$C$2:$C$11,0),MATCH($O28,'[13]Displacement Source AC'!$DR$16:$EO$16,0))</f>
        <v>0</v>
      </c>
      <c r="AB28">
        <f t="shared" si="5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N28">
        <f>VLOOKUP($O28,'Table 3 WY Wind 2021'!$B$10:$J$36,9,FALSE)</f>
        <v>234.19</v>
      </c>
      <c r="AO28">
        <f>VLOOKUP($O28,'Table 3 DJ Wind 2031'!$B$10:$J$36,9,FALSE)</f>
        <v>245.04</v>
      </c>
      <c r="AP28">
        <f>VLOOKUP($O28,'Table 3 ID Wind 2036'!$B$10:$J$36,9,FALSE)</f>
        <v>249.25</v>
      </c>
      <c r="AQ28">
        <f>VLOOKUP($O28,'Table 3 30 MW Geoth 2029'!$B$10:$J$36,9,FALSE)</f>
        <v>920.48</v>
      </c>
      <c r="AR28">
        <f>VLOOKUP($O28,'Table 3 200 MW (UT N) 2029)'!$B$11:$H$41,7,FALSE)</f>
        <v>156.84</v>
      </c>
      <c r="AS28">
        <f>VLOOKUP($O28,'Table 3 436MW (West M) 2030'!$B$11:$I$41,7,FALSE)</f>
        <v>233.43</v>
      </c>
      <c r="AT28">
        <f>VLOOKUP($O28,'Table 3 477 MW (Wyo) 2033'!$B$11:$I$41,7,FALSE)</f>
        <v>239.04</v>
      </c>
      <c r="AU28">
        <f>VLOOKUP($O28,'Table 3 200 MW (Wyo) 2033'!$B$11:$I$41,7,FALSE)</f>
        <v>206.09</v>
      </c>
      <c r="AV28">
        <f>VLOOKUP($O28,'Table 3 Yakima Solar 2028'!$B$10:$K$36,9,FALSE)</f>
        <v>223.09</v>
      </c>
      <c r="AW28">
        <f>VLOOKUP($O28,'Table 3 UT Solar'!$B$10:$K$36,9,FALSE)</f>
        <v>231.26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6"/>
        <v>0</v>
      </c>
    </row>
    <row r="29" spans="2:62">
      <c r="B29" s="16">
        <f t="shared" si="4"/>
        <v>2034</v>
      </c>
      <c r="C29" s="10">
        <f t="shared" ref="C29:C32" si="7">INDEX($BJ:$BJ,MATCH(B29,$O:$O,0),1)*1000/Study_MW</f>
        <v>0</v>
      </c>
      <c r="D29" s="62"/>
      <c r="E29" s="10">
        <f>IFERROR(SUMIF('Table 5'!$J$13:$J$264,B29,'Table 5'!$C$13:$C$264)/SUMIF('Table 5'!$J$13:$J$264,B29,'Table 5'!$F$13:$F$264),0)</f>
        <v>33.30888123311621</v>
      </c>
      <c r="F29" s="51"/>
      <c r="G29" s="15">
        <f>IFERROR(SUMIF('Table 5'!$J$13:$J$264,B29,'Table 5'!$E$13:$E$264)/SUMIF('Table 5'!$J$13:$J$264,B29,'Table 5'!$F$13:$F$264),0)</f>
        <v>33.30888123311621</v>
      </c>
      <c r="H29" s="50"/>
      <c r="I29" s="66"/>
      <c r="M29" s="181"/>
      <c r="O29">
        <f t="shared" si="1"/>
        <v>2034</v>
      </c>
      <c r="P29">
        <f>INDEX('[13]Displacement Source AC'!$DR$2:$EO$11,MATCH(P$9,'[13]Displacement Source AC'!$C$2:$C$11,0),MATCH($O29,'[13]Displacement Source AC'!$DR$16:$EO$16,0))</f>
        <v>0</v>
      </c>
      <c r="Q29">
        <f>INDEX('[13]Displacement Source AC'!$DR$2:$EO$11,MATCH(Q$9,'[13]Displacement Source AC'!$C$2:$C$11,0),MATCH($O29,'[13]Displacement Source AC'!$DR$16:$EO$16,0))</f>
        <v>0</v>
      </c>
      <c r="R29">
        <f>INDEX('[13]Displacement Source AC'!$DR$2:$EO$11,MATCH(R$9,'[13]Displacement Source AC'!$C$2:$C$11,0),MATCH($O29,'[13]Displacement Source AC'!$DR$16:$EO$16,0))</f>
        <v>0</v>
      </c>
      <c r="S29">
        <f>INDEX('[13]Displacement Source AC'!$DR$2:$EO$11,MATCH(S$9,'[13]Displacement Source AC'!$C$2:$C$11,0),MATCH($O29,'[13]Displacement Source AC'!$DR$16:$EO$16,0))</f>
        <v>0</v>
      </c>
      <c r="T29">
        <f>INDEX('[13]Displacement Source AC'!$DR$2:$EO$11,MATCH(T$9,'[13]Displacement Source AC'!$C$2:$C$11,0),MATCH($O29,'[13]Displacement Source AC'!$DR$16:$EO$16,0))</f>
        <v>0</v>
      </c>
      <c r="U29">
        <f>INDEX('[13]Displacement Source AC'!$DR$2:$EO$11,MATCH(U$9,'[13]Displacement Source AC'!$C$2:$C$11,0),MATCH($O29,'[13]Displacement Source AC'!$DR$16:$EO$16,0))</f>
        <v>0</v>
      </c>
      <c r="V29">
        <f>INDEX('[13]Displacement Source AC'!$DR$2:$EO$11,MATCH(V$9,'[13]Displacement Source AC'!$C$2:$C$11,0),MATCH($O29,'[13]Displacement Source AC'!$DR$16:$EO$16,0))</f>
        <v>0</v>
      </c>
      <c r="W29">
        <f>INDEX('[13]Displacement Source AC'!$DR$2:$EO$11,MATCH(W$9,'[13]Displacement Source AC'!$C$2:$C$11,0),MATCH($O29,'[13]Displacement Source AC'!$DR$16:$EO$16,0))</f>
        <v>0</v>
      </c>
      <c r="X29">
        <f>INDEX('[13]Displacement Source AC'!$DR$2:$EO$11,MATCH(X$9,'[13]Displacement Source AC'!$C$2:$C$11,0),MATCH($O29,'[13]Displacement Source AC'!$DR$16:$EO$16,0))</f>
        <v>0</v>
      </c>
      <c r="Y29">
        <f>INDEX('[13]Displacement Source AC'!$DR$2:$EO$11,MATCH(Y$9,'[13]Displacement Source AC'!$C$2:$C$11,0),MATCH($O29,'[13]Displacement Source AC'!$DR$16:$EO$16,0))</f>
        <v>0</v>
      </c>
      <c r="AB29">
        <f t="shared" si="5"/>
        <v>0</v>
      </c>
      <c r="AC29">
        <f t="shared" si="2"/>
        <v>0</v>
      </c>
      <c r="AD29">
        <f t="shared" si="2"/>
        <v>0</v>
      </c>
      <c r="AE29">
        <f t="shared" si="2"/>
        <v>0</v>
      </c>
      <c r="AF29">
        <f t="shared" si="2"/>
        <v>0</v>
      </c>
      <c r="AG29">
        <f t="shared" si="2"/>
        <v>0</v>
      </c>
      <c r="AH29">
        <f t="shared" si="2"/>
        <v>0</v>
      </c>
      <c r="AI29">
        <f t="shared" si="2"/>
        <v>0</v>
      </c>
      <c r="AJ29">
        <f t="shared" si="2"/>
        <v>0</v>
      </c>
      <c r="AK29">
        <f t="shared" si="2"/>
        <v>0</v>
      </c>
      <c r="AN29">
        <f>VLOOKUP($O29,'Table 3 WY Wind 2021'!$B$10:$J$36,9,FALSE)</f>
        <v>240.02</v>
      </c>
      <c r="AO29">
        <f>VLOOKUP($O29,'Table 3 DJ Wind 2031'!$B$10:$J$36,9,FALSE)</f>
        <v>251.15</v>
      </c>
      <c r="AP29">
        <f>VLOOKUP($O29,'Table 3 ID Wind 2036'!$B$10:$J$36,9,FALSE)</f>
        <v>255.48</v>
      </c>
      <c r="AQ29">
        <f>VLOOKUP($O29,'Table 3 30 MW Geoth 2029'!$B$10:$J$36,9,FALSE)</f>
        <v>943.49</v>
      </c>
      <c r="AR29">
        <f>VLOOKUP($O29,'Table 3 200 MW (UT N) 2029)'!$B$11:$H$41,7,FALSE)</f>
        <v>160.75</v>
      </c>
      <c r="AS29">
        <f>VLOOKUP($O29,'Table 3 436MW (West M) 2030'!$B$11:$I$41,7,FALSE)</f>
        <v>239.29</v>
      </c>
      <c r="AT29">
        <f>VLOOKUP($O29,'Table 3 477 MW (Wyo) 2033'!$B$11:$I$41,7,FALSE)</f>
        <v>244.99</v>
      </c>
      <c r="AU29">
        <f>VLOOKUP($O29,'Table 3 200 MW (Wyo) 2033'!$B$11:$I$41,7,FALSE)</f>
        <v>211.23</v>
      </c>
      <c r="AV29">
        <f>VLOOKUP($O29,'Table 3 Yakima Solar 2028'!$B$10:$K$36,9,FALSE)</f>
        <v>228.68</v>
      </c>
      <c r="AW29">
        <f>VLOOKUP($O29,'Table 3 UT Solar'!$B$10:$K$36,9,FALSE)</f>
        <v>237.05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si="6"/>
        <v>0</v>
      </c>
    </row>
    <row r="30" spans="2:62">
      <c r="B30" s="16">
        <f t="shared" si="4"/>
        <v>2035</v>
      </c>
      <c r="C30" s="10">
        <f t="shared" si="7"/>
        <v>223.23582350775237</v>
      </c>
      <c r="D30" s="62"/>
      <c r="E30" s="10">
        <f>IFERROR(SUMIF('Table 5'!$J$13:$J$264,B30,'Table 5'!$C$13:$C$264)/SUMIF('Table 5'!$J$13:$J$264,B30,'Table 5'!$F$13:$F$264),0)</f>
        <v>0.27987435416549855</v>
      </c>
      <c r="F30" s="51"/>
      <c r="G30" s="15">
        <f>IFERROR(SUMIF('Table 5'!$J$13:$J$264,B30,'Table 5'!$E$13:$E$264)/SUMIF('Table 5'!$J$13:$J$264,B30,'Table 5'!$F$13:$F$264),0)</f>
        <v>89.622280692965475</v>
      </c>
      <c r="H30" s="50"/>
      <c r="I30" s="66"/>
      <c r="M30" s="181"/>
      <c r="O30">
        <f t="shared" si="1"/>
        <v>2035</v>
      </c>
      <c r="P30">
        <f>INDEX('[13]Displacement Source AC'!$DR$2:$EO$11,MATCH(P$9,'[13]Displacement Source AC'!$C$2:$C$11,0),MATCH($O30,'[13]Displacement Source AC'!$DR$16:$EO$16,0))</f>
        <v>0</v>
      </c>
      <c r="Q30">
        <f>INDEX('[13]Displacement Source AC'!$DR$2:$EO$11,MATCH(Q$9,'[13]Displacement Source AC'!$C$2:$C$11,0),MATCH($O30,'[13]Displacement Source AC'!$DR$16:$EO$16,0))</f>
        <v>0</v>
      </c>
      <c r="R30">
        <f>INDEX('[13]Displacement Source AC'!$DR$2:$EO$11,MATCH(R$9,'[13]Displacement Source AC'!$C$2:$C$11,0),MATCH($O30,'[13]Displacement Source AC'!$DR$16:$EO$16,0))</f>
        <v>0</v>
      </c>
      <c r="S30">
        <f>INDEX('[13]Displacement Source AC'!$DR$2:$EO$11,MATCH(S$9,'[13]Displacement Source AC'!$C$2:$C$11,0),MATCH($O30,'[13]Displacement Source AC'!$DR$16:$EO$16,0))</f>
        <v>0</v>
      </c>
      <c r="T30">
        <f>INDEX('[13]Displacement Source AC'!$DR$2:$EO$11,MATCH(T$9,'[13]Displacement Source AC'!$C$2:$C$11,0),MATCH($O30,'[13]Displacement Source AC'!$DR$16:$EO$16,0))</f>
        <v>0</v>
      </c>
      <c r="U30">
        <f>INDEX('[13]Displacement Source AC'!$DR$2:$EO$11,MATCH(U$9,'[13]Displacement Source AC'!$C$2:$C$11,0),MATCH($O30,'[13]Displacement Source AC'!$DR$16:$EO$16,0))</f>
        <v>0</v>
      </c>
      <c r="V30">
        <f>INDEX('[13]Displacement Source AC'!$DR$2:$EO$11,MATCH(V$9,'[13]Displacement Source AC'!$C$2:$C$11,0),MATCH($O30,'[13]Displacement Source AC'!$DR$16:$EO$16,0))</f>
        <v>0</v>
      </c>
      <c r="W30">
        <f>INDEX('[13]Displacement Source AC'!$DR$2:$EO$11,MATCH(W$9,'[13]Displacement Source AC'!$C$2:$C$11,0),MATCH($O30,'[13]Displacement Source AC'!$DR$16:$EO$16,0))</f>
        <v>0</v>
      </c>
      <c r="X30">
        <f>INDEX('[13]Displacement Source AC'!$DR$2:$EO$11,MATCH(X$9,'[13]Displacement Source AC'!$C$2:$C$11,0),MATCH($O30,'[13]Displacement Source AC'!$DR$16:$EO$16,0))</f>
        <v>0</v>
      </c>
      <c r="Y30">
        <f>INDEX('[13]Displacement Source AC'!$DR$2:$EO$11,MATCH(Y$9,'[13]Displacement Source AC'!$C$2:$C$11,0),MATCH($O30,'[13]Displacement Source AC'!$DR$16:$EO$16,0))</f>
        <v>43.85879452860447</v>
      </c>
      <c r="AB30">
        <f t="shared" si="5"/>
        <v>0</v>
      </c>
      <c r="AC30">
        <f t="shared" si="2"/>
        <v>0</v>
      </c>
      <c r="AD30">
        <f t="shared" si="2"/>
        <v>0</v>
      </c>
      <c r="AE30">
        <f t="shared" si="2"/>
        <v>0</v>
      </c>
      <c r="AF30">
        <f t="shared" si="2"/>
        <v>0</v>
      </c>
      <c r="AG30">
        <f t="shared" si="2"/>
        <v>0</v>
      </c>
      <c r="AH30">
        <f t="shared" si="2"/>
        <v>0</v>
      </c>
      <c r="AI30">
        <f t="shared" si="2"/>
        <v>0</v>
      </c>
      <c r="AJ30">
        <f t="shared" si="2"/>
        <v>0</v>
      </c>
      <c r="AK30">
        <f t="shared" si="2"/>
        <v>73.499324556013619</v>
      </c>
      <c r="AN30">
        <f>VLOOKUP($O30,'Table 3 WY Wind 2021'!$B$10:$J$36,9,FALSE)</f>
        <v>246.01</v>
      </c>
      <c r="AO30">
        <f>VLOOKUP($O30,'Table 3 DJ Wind 2031'!$B$10:$J$36,9,FALSE)</f>
        <v>257.41000000000003</v>
      </c>
      <c r="AP30">
        <f>VLOOKUP($O30,'Table 3 ID Wind 2036'!$B$10:$J$36,9,FALSE)</f>
        <v>261.87</v>
      </c>
      <c r="AQ30">
        <f>VLOOKUP($O30,'Table 3 30 MW Geoth 2029'!$B$10:$J$36,9,FALSE)</f>
        <v>967.05</v>
      </c>
      <c r="AR30">
        <f>VLOOKUP($O30,'Table 3 200 MW (UT N) 2029)'!$B$11:$H$41,7,FALSE)</f>
        <v>164.77</v>
      </c>
      <c r="AS30">
        <f>VLOOKUP($O30,'Table 3 436MW (West M) 2030'!$B$11:$I$41,7,FALSE)</f>
        <v>245.28</v>
      </c>
      <c r="AT30">
        <f>VLOOKUP($O30,'Table 3 477 MW (Wyo) 2033'!$B$11:$I$41,7,FALSE)</f>
        <v>251.15</v>
      </c>
      <c r="AU30">
        <f>VLOOKUP($O30,'Table 3 200 MW (Wyo) 2033'!$B$11:$I$41,7,FALSE)</f>
        <v>216.52</v>
      </c>
      <c r="AV30">
        <f>VLOOKUP($O30,'Table 3 Yakima Solar 2028'!$B$10:$K$36,9,FALSE)</f>
        <v>234.4</v>
      </c>
      <c r="AW30">
        <f>VLOOKUP($O30,'Table 3 UT Solar'!$B$10:$K$36,9,FALSE)</f>
        <v>242.98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17.85886588062019</v>
      </c>
      <c r="BJ30">
        <f t="shared" si="6"/>
        <v>17.85886588062019</v>
      </c>
    </row>
    <row r="31" spans="2:62">
      <c r="B31" s="274">
        <f t="shared" si="4"/>
        <v>2036</v>
      </c>
      <c r="C31" s="275">
        <f t="shared" si="7"/>
        <v>229.04227014767744</v>
      </c>
      <c r="D31" s="276"/>
      <c r="E31" s="275">
        <f>IFERROR(SUMIF('Table 5'!$J$13:$J$264,B31,'Table 5'!$C$13:$C$264)/SUMIF('Table 5'!$J$13:$J$264,B31,'Table 5'!$F$13:$F$264),0)</f>
        <v>0.32975512552968289</v>
      </c>
      <c r="F31" s="277"/>
      <c r="G31" s="278">
        <f>IFERROR(SUMIF('Table 5'!$J$13:$J$264,B31,'Table 5'!$E$13:$E$264)/SUMIF('Table 5'!$J$13:$J$264,B31,'Table 5'!$F$13:$F$264),0)</f>
        <v>92.278742930743391</v>
      </c>
      <c r="H31" s="50"/>
      <c r="I31" s="10"/>
      <c r="J31" s="326"/>
      <c r="M31" s="181"/>
      <c r="O31">
        <f t="shared" si="1"/>
        <v>2036</v>
      </c>
      <c r="P31">
        <f>INDEX('[13]Displacement Source AC'!$DR$2:$EO$11,MATCH(P$9,'[13]Displacement Source AC'!$C$2:$C$11,0),MATCH($O31,'[13]Displacement Source AC'!$DR$16:$EO$16,0))</f>
        <v>0</v>
      </c>
      <c r="Q31">
        <f>INDEX('[13]Displacement Source AC'!$DR$2:$EO$11,MATCH(Q$9,'[13]Displacement Source AC'!$C$2:$C$11,0),MATCH($O31,'[13]Displacement Source AC'!$DR$16:$EO$16,0))</f>
        <v>0</v>
      </c>
      <c r="R31">
        <f>INDEX('[13]Displacement Source AC'!$DR$2:$EO$11,MATCH(R$9,'[13]Displacement Source AC'!$C$2:$C$11,0),MATCH($O31,'[13]Displacement Source AC'!$DR$16:$EO$16,0))</f>
        <v>0</v>
      </c>
      <c r="S31">
        <f>INDEX('[13]Displacement Source AC'!$DR$2:$EO$11,MATCH(S$9,'[13]Displacement Source AC'!$C$2:$C$11,0),MATCH($O31,'[13]Displacement Source AC'!$DR$16:$EO$16,0))</f>
        <v>0</v>
      </c>
      <c r="T31">
        <f>INDEX('[13]Displacement Source AC'!$DR$2:$EO$11,MATCH(T$9,'[13]Displacement Source AC'!$C$2:$C$11,0),MATCH($O31,'[13]Displacement Source AC'!$DR$16:$EO$16,0))</f>
        <v>0</v>
      </c>
      <c r="U31">
        <f>INDEX('[13]Displacement Source AC'!$DR$2:$EO$11,MATCH(U$9,'[13]Displacement Source AC'!$C$2:$C$11,0),MATCH($O31,'[13]Displacement Source AC'!$DR$16:$EO$16,0))</f>
        <v>0</v>
      </c>
      <c r="V31">
        <f>INDEX('[13]Displacement Source AC'!$DR$2:$EO$11,MATCH(V$9,'[13]Displacement Source AC'!$C$2:$C$11,0),MATCH($O31,'[13]Displacement Source AC'!$DR$16:$EO$16,0))</f>
        <v>0</v>
      </c>
      <c r="W31">
        <f>INDEX('[13]Displacement Source AC'!$DR$2:$EO$11,MATCH(W$9,'[13]Displacement Source AC'!$C$2:$C$11,0),MATCH($O31,'[13]Displacement Source AC'!$DR$16:$EO$16,0))</f>
        <v>0</v>
      </c>
      <c r="X31">
        <f>INDEX('[13]Displacement Source AC'!$DR$2:$EO$11,MATCH(X$9,'[13]Displacement Source AC'!$C$2:$C$11,0),MATCH($O31,'[13]Displacement Source AC'!$DR$16:$EO$16,0))</f>
        <v>0</v>
      </c>
      <c r="Y31">
        <f>INDEX('[13]Displacement Source AC'!$DR$2:$EO$11,MATCH(Y$9,'[13]Displacement Source AC'!$C$2:$C$11,0),MATCH($O31,'[13]Displacement Source AC'!$DR$16:$EO$16,0))</f>
        <v>0</v>
      </c>
      <c r="AB31">
        <f t="shared" si="5"/>
        <v>0</v>
      </c>
      <c r="AC31">
        <f t="shared" si="2"/>
        <v>0</v>
      </c>
      <c r="AD31">
        <f t="shared" si="2"/>
        <v>0</v>
      </c>
      <c r="AE31">
        <f t="shared" si="2"/>
        <v>0</v>
      </c>
      <c r="AF31">
        <f t="shared" si="2"/>
        <v>0</v>
      </c>
      <c r="AG31">
        <f t="shared" si="2"/>
        <v>0</v>
      </c>
      <c r="AH31">
        <f t="shared" si="2"/>
        <v>0</v>
      </c>
      <c r="AI31">
        <f t="shared" si="2"/>
        <v>0</v>
      </c>
      <c r="AJ31">
        <f t="shared" si="2"/>
        <v>0</v>
      </c>
      <c r="AK31">
        <f t="shared" si="2"/>
        <v>0</v>
      </c>
      <c r="AN31">
        <f>VLOOKUP($O31,'Table 3 WY Wind 2021'!$B$10:$J$36,9,FALSE)</f>
        <v>252.41</v>
      </c>
      <c r="AO31">
        <f>VLOOKUP($O31,'Table 3 DJ Wind 2031'!$B$10:$J$36,9,FALSE)</f>
        <v>264.12</v>
      </c>
      <c r="AP31">
        <f>VLOOKUP($O31,'Table 3 ID Wind 2036'!$B$10:$J$36,9,FALSE)</f>
        <v>268.67</v>
      </c>
      <c r="AQ31">
        <f>VLOOKUP($O31,'Table 3 30 MW Geoth 2029'!$B$10:$J$36,9,FALSE)</f>
        <v>992.19</v>
      </c>
      <c r="AR31">
        <f>VLOOKUP($O31,'Table 3 200 MW (UT N) 2029)'!$B$11:$H$41,7,FALSE)</f>
        <v>169.06</v>
      </c>
      <c r="AS31">
        <f>VLOOKUP($O31,'Table 3 436MW (West M) 2030'!$B$11:$I$41,7,FALSE)</f>
        <v>251.64</v>
      </c>
      <c r="AT31">
        <f>VLOOKUP($O31,'Table 3 477 MW (Wyo) 2033'!$B$11:$I$41,7,FALSE)</f>
        <v>257.67</v>
      </c>
      <c r="AU31">
        <f>VLOOKUP($O31,'Table 3 200 MW (Wyo) 2033'!$B$11:$I$41,7,FALSE)</f>
        <v>222.16</v>
      </c>
      <c r="AV31">
        <f>VLOOKUP($O31,'Table 3 Yakima Solar 2028'!$B$10:$K$36,9,FALSE)</f>
        <v>240.5</v>
      </c>
      <c r="AW31">
        <f>VLOOKUP($O31,'Table 3 UT Solar'!$B$10:$K$36,9,FALSE)</f>
        <v>249.3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18.323381611814195</v>
      </c>
      <c r="BJ31">
        <f t="shared" si="6"/>
        <v>18.323381611814195</v>
      </c>
    </row>
    <row r="32" spans="2:62" hidden="1">
      <c r="B32" s="274">
        <f t="shared" si="4"/>
        <v>2037</v>
      </c>
      <c r="C32" s="275">
        <f t="shared" si="7"/>
        <v>234.76603004747699</v>
      </c>
      <c r="D32" s="276"/>
      <c r="E32" s="275">
        <f>IFERROR(SUMIF('Table 5'!$J$13:$J$264,B32,'Table 5'!$C$13:$C$264)/SUMIF('Table 5'!$J$13:$J$264,B32,'Table 5'!$F$13:$F$264),0)</f>
        <v>0.33799577919159196</v>
      </c>
      <c r="F32" s="277"/>
      <c r="G32" s="278">
        <f>IFERROR(SUMIF('Table 5'!$J$13:$J$264,B32,'Table 5'!$E$13:$E$264)/SUMIF('Table 5'!$J$13:$J$264,B32,'Table 5'!$F$13:$F$264),0)</f>
        <v>94.767090305769472</v>
      </c>
      <c r="H32" s="50"/>
      <c r="I32" s="10"/>
      <c r="J32" s="326"/>
      <c r="M32" s="181"/>
      <c r="O32">
        <f t="shared" si="1"/>
        <v>2037</v>
      </c>
      <c r="P32">
        <f>INDEX('[13]Displacement Source AC'!$DR$2:$EO$11,MATCH(P$9,'[13]Displacement Source AC'!$C$2:$C$11,0),MATCH($O32,'[13]Displacement Source AC'!$DR$16:$EO$16,0))</f>
        <v>0</v>
      </c>
      <c r="Q32">
        <f>INDEX('[13]Displacement Source AC'!$DR$2:$EO$11,MATCH(Q$9,'[13]Displacement Source AC'!$C$2:$C$11,0),MATCH($O32,'[13]Displacement Source AC'!$DR$16:$EO$16,0))</f>
        <v>0</v>
      </c>
      <c r="R32">
        <f>INDEX('[13]Displacement Source AC'!$DR$2:$EO$11,MATCH(R$9,'[13]Displacement Source AC'!$C$2:$C$11,0),MATCH($O32,'[13]Displacement Source AC'!$DR$16:$EO$16,0))</f>
        <v>0</v>
      </c>
      <c r="S32">
        <f>INDEX('[13]Displacement Source AC'!$DR$2:$EO$11,MATCH(S$9,'[13]Displacement Source AC'!$C$2:$C$11,0),MATCH($O32,'[13]Displacement Source AC'!$DR$16:$EO$16,0))</f>
        <v>0</v>
      </c>
      <c r="T32">
        <f>INDEX('[13]Displacement Source AC'!$DR$2:$EO$11,MATCH(T$9,'[13]Displacement Source AC'!$C$2:$C$11,0),MATCH($O32,'[13]Displacement Source AC'!$DR$16:$EO$16,0))</f>
        <v>0</v>
      </c>
      <c r="U32">
        <f>INDEX('[13]Displacement Source AC'!$DR$2:$EO$11,MATCH(U$9,'[13]Displacement Source AC'!$C$2:$C$11,0),MATCH($O32,'[13]Displacement Source AC'!$DR$16:$EO$16,0))</f>
        <v>0</v>
      </c>
      <c r="V32">
        <f>INDEX('[13]Displacement Source AC'!$DR$2:$EO$11,MATCH(V$9,'[13]Displacement Source AC'!$C$2:$C$11,0),MATCH($O32,'[13]Displacement Source AC'!$DR$16:$EO$16,0))</f>
        <v>0</v>
      </c>
      <c r="W32">
        <f>INDEX('[13]Displacement Source AC'!$DR$2:$EO$11,MATCH(W$9,'[13]Displacement Source AC'!$C$2:$C$11,0),MATCH($O32,'[13]Displacement Source AC'!$DR$16:$EO$16,0))</f>
        <v>0</v>
      </c>
      <c r="X32">
        <f>INDEX('[13]Displacement Source AC'!$DR$2:$EO$11,MATCH(X$9,'[13]Displacement Source AC'!$C$2:$C$11,0),MATCH($O32,'[13]Displacement Source AC'!$DR$16:$EO$16,0))</f>
        <v>0</v>
      </c>
      <c r="Y32">
        <f>INDEX('[13]Displacement Source AC'!$DR$2:$EO$11,MATCH(Y$9,'[13]Displacement Source AC'!$C$2:$C$11,0),MATCH($O32,'[13]Displacement Source AC'!$DR$16:$EO$16,0))</f>
        <v>0</v>
      </c>
      <c r="AB32">
        <f t="shared" si="5"/>
        <v>0</v>
      </c>
      <c r="AC32">
        <f t="shared" si="2"/>
        <v>0</v>
      </c>
      <c r="AD32">
        <f t="shared" si="2"/>
        <v>0</v>
      </c>
      <c r="AE32">
        <f t="shared" si="2"/>
        <v>0</v>
      </c>
      <c r="AF32">
        <f t="shared" si="2"/>
        <v>0</v>
      </c>
      <c r="AG32">
        <f t="shared" si="2"/>
        <v>0</v>
      </c>
      <c r="AH32">
        <f t="shared" si="2"/>
        <v>0</v>
      </c>
      <c r="AI32">
        <f t="shared" si="2"/>
        <v>0</v>
      </c>
      <c r="AJ32">
        <f t="shared" si="2"/>
        <v>0</v>
      </c>
      <c r="AK32">
        <f t="shared" si="2"/>
        <v>0</v>
      </c>
      <c r="AN32">
        <f>VLOOKUP($O32,'Table 3 WY Wind 2021'!$B$10:$J$36,9,FALSE)</f>
        <v>258.73</v>
      </c>
      <c r="AO32">
        <f>VLOOKUP($O32,'Table 3 DJ Wind 2031'!$B$10:$J$36,9,FALSE)</f>
        <v>270.73</v>
      </c>
      <c r="AP32">
        <f>VLOOKUP($O32,'Table 3 ID Wind 2036'!$B$10:$J$36,9,FALSE)</f>
        <v>275.38</v>
      </c>
      <c r="AQ32">
        <f>VLOOKUP($O32,'Table 3 30 MW Geoth 2029'!$B$10:$J$36,9,FALSE)</f>
        <v>1017.01</v>
      </c>
      <c r="AR32">
        <f>VLOOKUP($O32,'Table 3 200 MW (UT N) 2029)'!$B$11:$H$41,7,FALSE)</f>
        <v>173.29</v>
      </c>
      <c r="AS32">
        <f>VLOOKUP($O32,'Table 3 436MW (West M) 2030'!$B$11:$I$41,7,FALSE)</f>
        <v>257.91000000000003</v>
      </c>
      <c r="AT32">
        <f>VLOOKUP($O32,'Table 3 477 MW (Wyo) 2033'!$B$11:$I$41,7,FALSE)</f>
        <v>264.10000000000002</v>
      </c>
      <c r="AU32">
        <f>VLOOKUP($O32,'Table 3 200 MW (Wyo) 2033'!$B$11:$I$41,7,FALSE)</f>
        <v>227.72</v>
      </c>
      <c r="AV32">
        <f>VLOOKUP($O32,'Table 3 Yakima Solar 2028'!$B$10:$K$36,9,FALSE)</f>
        <v>246.51</v>
      </c>
      <c r="AW32">
        <f>VLOOKUP($O32,'Table 3 UT Solar'!$B$10:$K$36,9,FALSE)</f>
        <v>255.53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18.781282403798158</v>
      </c>
      <c r="BJ32" s="267">
        <f t="shared" si="6"/>
        <v>18.781282403798158</v>
      </c>
    </row>
    <row r="33" spans="1:62" hidden="1">
      <c r="B33" s="274">
        <f t="shared" si="4"/>
        <v>2038</v>
      </c>
      <c r="C33" s="275">
        <f t="shared" ref="C33" si="8">INDEX($BJ:$BJ,MATCH(B33,$O:$O,0),1)*1000/Study_MW</f>
        <v>240.85728657005666</v>
      </c>
      <c r="D33" s="276"/>
      <c r="E33" s="275" t="e">
        <f>SUMIF('Table 5'!$J$13:$J$264,B33,'Table 5'!$C$13:$C$264)/SUMIF('Table 5'!$J$13:$J$264,B33,'Table 5'!$F$13:$F$264)</f>
        <v>#DIV/0!</v>
      </c>
      <c r="F33" s="277"/>
      <c r="G33" s="278">
        <f>IFERROR(SUMIF('Table 5'!$J$13:$J$264,B33,'Table 5'!$E$13:$E$264)/SUMIF('Table 5'!$J$13:$J$264,B33,'Table 5'!$F$13:$F$264),0)</f>
        <v>0</v>
      </c>
      <c r="H33" s="50"/>
      <c r="I33" s="66"/>
      <c r="M33" s="181"/>
      <c r="O33">
        <f t="shared" ref="O33" si="9">B33</f>
        <v>2038</v>
      </c>
      <c r="P33">
        <f>INDEX('[13]Displacement Source AC'!$DR$2:$EO$11,MATCH(P$9,'[13]Displacement Source AC'!$C$2:$C$11,0),MATCH($O33,'[13]Displacement Source AC'!$DR$16:$EO$16,0))</f>
        <v>0</v>
      </c>
      <c r="Q33">
        <f>INDEX('[13]Displacement Source AC'!$DR$2:$EO$11,MATCH(Q$9,'[13]Displacement Source AC'!$C$2:$C$11,0),MATCH($O33,'[13]Displacement Source AC'!$DR$16:$EO$16,0))</f>
        <v>0</v>
      </c>
      <c r="R33">
        <f>INDEX('[13]Displacement Source AC'!$DR$2:$EO$11,MATCH(R$9,'[13]Displacement Source AC'!$C$2:$C$11,0),MATCH($O33,'[13]Displacement Source AC'!$DR$16:$EO$16,0))</f>
        <v>0</v>
      </c>
      <c r="S33">
        <f>INDEX('[13]Displacement Source AC'!$DR$2:$EO$11,MATCH(S$9,'[13]Displacement Source AC'!$C$2:$C$11,0),MATCH($O33,'[13]Displacement Source AC'!$DR$16:$EO$16,0))</f>
        <v>0</v>
      </c>
      <c r="T33">
        <f>INDEX('[13]Displacement Source AC'!$DR$2:$EO$11,MATCH(T$9,'[13]Displacement Source AC'!$C$2:$C$11,0),MATCH($O33,'[13]Displacement Source AC'!$DR$16:$EO$16,0))</f>
        <v>0</v>
      </c>
      <c r="U33">
        <f>INDEX('[13]Displacement Source AC'!$DR$2:$EO$11,MATCH(U$9,'[13]Displacement Source AC'!$C$2:$C$11,0),MATCH($O33,'[13]Displacement Source AC'!$DR$16:$EO$16,0))</f>
        <v>0</v>
      </c>
      <c r="V33">
        <f>INDEX('[13]Displacement Source AC'!$DR$2:$EO$11,MATCH(V$9,'[13]Displacement Source AC'!$C$2:$C$11,0),MATCH($O33,'[13]Displacement Source AC'!$DR$16:$EO$16,0))</f>
        <v>0</v>
      </c>
      <c r="W33">
        <f>INDEX('[13]Displacement Source AC'!$DR$2:$EO$11,MATCH(W$9,'[13]Displacement Source AC'!$C$2:$C$11,0),MATCH($O33,'[13]Displacement Source AC'!$DR$16:$EO$16,0))</f>
        <v>0</v>
      </c>
      <c r="X33">
        <f>INDEX('[13]Displacement Source AC'!$DR$2:$EO$11,MATCH(X$9,'[13]Displacement Source AC'!$C$2:$C$11,0),MATCH($O33,'[13]Displacement Source AC'!$DR$16:$EO$16,0))</f>
        <v>0</v>
      </c>
      <c r="Y33">
        <f>INDEX('[13]Displacement Source AC'!$DR$2:$EO$11,MATCH(Y$9,'[13]Displacement Source AC'!$C$2:$C$11,0),MATCH($O33,'[13]Displacement Source AC'!$DR$16:$EO$16,0))</f>
        <v>0</v>
      </c>
      <c r="AB33">
        <f t="shared" ref="AB33" si="10">P33/P$5</f>
        <v>0</v>
      </c>
      <c r="AC33">
        <f t="shared" ref="AC33" si="11">Q33/Q$5</f>
        <v>0</v>
      </c>
      <c r="AD33">
        <f t="shared" ref="AD33" si="12">R33/R$5</f>
        <v>0</v>
      </c>
      <c r="AE33">
        <f t="shared" ref="AE33" si="13">S33/S$5</f>
        <v>0</v>
      </c>
      <c r="AF33">
        <f t="shared" ref="AF33" si="14">T33/T$5</f>
        <v>0</v>
      </c>
      <c r="AG33">
        <f t="shared" ref="AG33" si="15">U33/U$5</f>
        <v>0</v>
      </c>
      <c r="AH33">
        <f t="shared" ref="AH33" si="16">V33/V$5</f>
        <v>0</v>
      </c>
      <c r="AI33">
        <f t="shared" ref="AI33" si="17">W33/W$5</f>
        <v>0</v>
      </c>
      <c r="AJ33">
        <f t="shared" ref="AJ33" si="18">X33/X$5</f>
        <v>0</v>
      </c>
      <c r="AK33">
        <f t="shared" ref="AK33" si="19">Y33/Y$5</f>
        <v>0</v>
      </c>
      <c r="AN33">
        <f>VLOOKUP($O33,'Table 3 WY Wind 2021'!$B$10:$J$36,9,FALSE)</f>
        <v>265.45999999999998</v>
      </c>
      <c r="AO33">
        <f>VLOOKUP($O33,'Table 3 DJ Wind 2031'!$B$10:$J$36,9,FALSE)</f>
        <v>277.77</v>
      </c>
      <c r="AP33">
        <f>VLOOKUP($O33,'Table 3 ID Wind 2036'!$B$10:$J$36,9,FALSE)</f>
        <v>282.54000000000002</v>
      </c>
      <c r="AQ33">
        <f>VLOOKUP($O33,'Table 3 30 MW Geoth 2029'!$B$10:$J$36,9,FALSE)</f>
        <v>1043.42</v>
      </c>
      <c r="AR33">
        <f>VLOOKUP($O33,'Table 3 200 MW (UT N) 2029)'!$B$11:$H$41,7,FALSE)</f>
        <v>177.82</v>
      </c>
      <c r="AS33">
        <f>VLOOKUP($O33,'Table 3 436MW (West M) 2030'!$B$11:$I$41,7,FALSE)</f>
        <v>264.64</v>
      </c>
      <c r="AT33">
        <f>VLOOKUP($O33,'Table 3 477 MW (Wyo) 2033'!$B$11:$I$41,7,FALSE)</f>
        <v>271</v>
      </c>
      <c r="AU33">
        <f>VLOOKUP($O33,'Table 3 200 MW (Wyo) 2033'!$B$11:$I$41,7,FALSE)</f>
        <v>233.66</v>
      </c>
      <c r="AV33">
        <f>VLOOKUP($O33,'Table 3 Yakima Solar 2028'!$B$10:$K$36,9,FALSE)</f>
        <v>252.92</v>
      </c>
      <c r="AW33">
        <f>VLOOKUP($O33,'Table 3 UT Solar'!$B$10:$K$36,9,FALSE)</f>
        <v>262.16000000000003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19.268582925604534</v>
      </c>
      <c r="BJ33" s="267">
        <f t="shared" ref="BJ33" si="20">SUM(AZ33:BI33)</f>
        <v>19.268582925604534</v>
      </c>
    </row>
    <row r="34" spans="1:62">
      <c r="B34" s="259"/>
      <c r="C34" s="10"/>
      <c r="D34" s="62"/>
      <c r="E34" s="10"/>
      <c r="F34" s="51"/>
      <c r="G34" s="10"/>
      <c r="H34" s="50"/>
      <c r="I34" s="66"/>
      <c r="M34" s="181"/>
    </row>
    <row r="35" spans="1:62">
      <c r="B35" s="259"/>
      <c r="C35" s="10"/>
      <c r="D35" s="62"/>
      <c r="E35" s="10"/>
      <c r="F35" s="51"/>
      <c r="G35" s="10"/>
      <c r="H35" s="50"/>
      <c r="I35" s="66"/>
      <c r="M35" s="181"/>
    </row>
    <row r="36" spans="1:62">
      <c r="B36" s="259"/>
      <c r="C36" s="10"/>
      <c r="D36" s="62"/>
      <c r="E36" s="10"/>
      <c r="F36" s="51"/>
      <c r="G36" s="10"/>
      <c r="H36" s="50"/>
      <c r="I36" s="66"/>
      <c r="M36" s="181"/>
    </row>
    <row r="37" spans="1:62">
      <c r="B37" s="259"/>
      <c r="C37" s="10"/>
      <c r="D37" s="62"/>
      <c r="E37" s="10"/>
      <c r="F37" s="51"/>
      <c r="G37" s="10"/>
      <c r="H37" s="50"/>
      <c r="I37"/>
      <c r="M37" s="181"/>
    </row>
    <row r="38" spans="1:62">
      <c r="B38" s="259"/>
      <c r="C38" s="10"/>
      <c r="D38" s="62"/>
      <c r="E38" s="10"/>
      <c r="F38" s="51"/>
      <c r="G38" s="10"/>
      <c r="H38" s="50"/>
      <c r="I38"/>
    </row>
    <row r="39" spans="1:62">
      <c r="B39" s="259"/>
      <c r="C39" s="10"/>
      <c r="D39" s="62"/>
      <c r="E39" s="10"/>
      <c r="F39" s="51"/>
      <c r="G39" s="10"/>
      <c r="H39" s="50"/>
      <c r="I39"/>
      <c r="Q39" s="292"/>
    </row>
    <row r="40" spans="1:62">
      <c r="D40" s="10"/>
      <c r="F40" s="51"/>
      <c r="H40" s="50"/>
      <c r="I40"/>
    </row>
    <row r="41" spans="1:62">
      <c r="A41" s="4" t="s">
        <v>152</v>
      </c>
      <c r="B41" s="72" t="str">
        <f>"Nominal Levelized Prices (Nominal) @ "&amp;TEXT(I42,"0.00%")&amp;" Discount Rate (1) (3) "</f>
        <v xml:space="preserve">Nominal Levelized Prices (Nominal) @ 6.57% Discount Rate (1) (3) </v>
      </c>
      <c r="E41" s="6"/>
      <c r="I41" s="66" t="s">
        <v>96</v>
      </c>
      <c r="P41" s="261"/>
    </row>
    <row r="42" spans="1:62">
      <c r="B42" s="64" t="s">
        <v>8</v>
      </c>
      <c r="C42" s="10">
        <f ca="1">'Table 5'!$D$9*(Study_CF*8.76)/'Table 5'!$F$9</f>
        <v>0</v>
      </c>
      <c r="D42" s="10"/>
      <c r="H42" s="50"/>
      <c r="I42" s="167">
        <v>6.5699999999999995E-2</v>
      </c>
    </row>
    <row r="43" spans="1:62">
      <c r="B43" s="65" t="s">
        <v>39</v>
      </c>
      <c r="E43" s="10">
        <f>'Table 5'!$C$9/'Table 5'!$F$9</f>
        <v>20.365803045834873</v>
      </c>
      <c r="G43" s="327">
        <f>'Table 5'!$G$9</f>
        <v>20.365803045834873</v>
      </c>
      <c r="H43" s="50"/>
    </row>
    <row r="44" spans="1:62">
      <c r="B44" s="65"/>
      <c r="E44" s="10"/>
      <c r="G44" s="166"/>
      <c r="H44" s="50"/>
    </row>
    <row r="45" spans="1:62">
      <c r="A45" s="4" t="s">
        <v>154</v>
      </c>
      <c r="B45" s="72" t="str">
        <f>"15 year Levelized Prices (Nominal) @ "&amp;TEXT(I46,"0.00%")&amp;" Discount Rate (1) (3) "</f>
        <v xml:space="preserve">15 year Levelized Prices (Nominal) @ 0.00% Discount Rate (1) (3) </v>
      </c>
      <c r="E45" s="6"/>
      <c r="H45" s="50"/>
    </row>
    <row r="46" spans="1:62">
      <c r="B46" s="64" t="s">
        <v>8</v>
      </c>
      <c r="C46" s="10">
        <f>'Table 5'!$D$7*(80*8.76)/'Table 5'!$F$7</f>
        <v>0</v>
      </c>
      <c r="D46" s="10"/>
      <c r="H46" s="50"/>
    </row>
    <row r="47" spans="1:62">
      <c r="B47" s="65" t="s">
        <v>39</v>
      </c>
      <c r="E47" s="10">
        <f>'Table 5'!$C$7/'Table 5'!$F$7</f>
        <v>21.385666506562082</v>
      </c>
      <c r="G47" s="327">
        <f>'Table 5'!$G$7</f>
        <v>21.385666506562082</v>
      </c>
      <c r="H47" s="50"/>
    </row>
    <row r="48" spans="1:62">
      <c r="B48" s="64"/>
      <c r="C48" s="10"/>
      <c r="D48" s="10"/>
      <c r="H48" s="50"/>
    </row>
    <row r="49" spans="1:13">
      <c r="B49" s="72"/>
      <c r="E49" s="6"/>
      <c r="H49" s="50"/>
    </row>
    <row r="50" spans="1:13">
      <c r="B50" s="64"/>
      <c r="C50" s="10"/>
      <c r="D50" s="10"/>
      <c r="H50" s="50"/>
    </row>
    <row r="51" spans="1:13">
      <c r="B51" s="65"/>
      <c r="E51" s="10"/>
      <c r="G51" s="166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166"/>
    </row>
    <row r="54" spans="1:13">
      <c r="B54" s="67" t="str">
        <f>"(1)   "&amp;I41</f>
        <v>(1)   Discount Rate - 2017 IRP</v>
      </c>
      <c r="E54" s="50"/>
      <c r="F54" s="52"/>
      <c r="G54" s="50"/>
      <c r="H54" s="50"/>
      <c r="I54" s="166"/>
    </row>
    <row r="55" spans="1:13">
      <c r="B55" s="4" t="s">
        <v>25</v>
      </c>
      <c r="F55" s="52"/>
      <c r="H55" s="50"/>
      <c r="I55" s="166"/>
    </row>
    <row r="56" spans="1:13">
      <c r="B56" s="11" t="str">
        <f>"(3)   Levelized Monthly"</f>
        <v>(3)   Levelized Monthly</v>
      </c>
      <c r="G56" s="6"/>
    </row>
    <row r="58" spans="1:13" hidden="1">
      <c r="B58" s="151"/>
    </row>
    <row r="59" spans="1:13" ht="12.75" customHeight="1">
      <c r="B59" s="151"/>
    </row>
    <row r="60" spans="1:13" ht="12.75" customHeight="1">
      <c r="A60"/>
      <c r="B60" s="151"/>
    </row>
    <row r="61" spans="1:13">
      <c r="A61"/>
      <c r="B61" s="11"/>
      <c r="C61" s="8"/>
      <c r="D61" s="8"/>
      <c r="E61" s="8"/>
      <c r="G61" s="8"/>
    </row>
    <row r="62" spans="1:13">
      <c r="B62"/>
      <c r="I62"/>
    </row>
    <row r="63" spans="1:13" s="70" customFormat="1">
      <c r="A63" s="71"/>
      <c r="B63" s="11"/>
      <c r="C63" s="71"/>
      <c r="D63" s="71"/>
      <c r="E63" s="71"/>
      <c r="F63" s="71"/>
      <c r="G63" s="71"/>
      <c r="I63"/>
      <c r="J63"/>
      <c r="K63"/>
      <c r="L63"/>
      <c r="M63"/>
    </row>
    <row r="64" spans="1:13" s="70" customFormat="1">
      <c r="A64" s="71"/>
      <c r="B64" s="11"/>
      <c r="C64" s="71"/>
      <c r="D64" s="71"/>
      <c r="E64" s="71"/>
      <c r="F64" s="71"/>
      <c r="G64" s="71"/>
      <c r="I64" s="11"/>
      <c r="J64"/>
      <c r="K64"/>
    </row>
    <row r="65" spans="2:13">
      <c r="B65" s="68"/>
      <c r="I65" s="70"/>
      <c r="L65" s="70"/>
      <c r="M65" s="70"/>
    </row>
    <row r="66" spans="2:13">
      <c r="F66" s="8"/>
    </row>
    <row r="69" spans="2:13">
      <c r="J69" s="70"/>
      <c r="K69" s="70"/>
    </row>
    <row r="70" spans="2:13">
      <c r="J70" s="70"/>
      <c r="K70" s="70"/>
    </row>
  </sheetData>
  <phoneticPr fontId="6" type="noConversion"/>
  <printOptions horizontalCentered="1"/>
  <pageMargins left="0.25" right="0.25" top="0.75" bottom="0.75" header="0.3" footer="0.3"/>
  <pageSetup scale="9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tabSelected="1"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V11" sqref="V11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331" customFormat="1" ht="15.75" hidden="1">
      <c r="B1" s="1" t="s">
        <v>52</v>
      </c>
      <c r="C1" s="1"/>
      <c r="D1" s="1"/>
      <c r="E1" s="1"/>
      <c r="F1" s="1"/>
      <c r="G1" s="328"/>
      <c r="H1" s="1"/>
      <c r="I1" s="1"/>
      <c r="J1" s="1"/>
      <c r="K1" s="1"/>
      <c r="L1" s="329"/>
      <c r="M1" s="330"/>
      <c r="N1" s="330"/>
      <c r="O1" s="330"/>
      <c r="P1" s="330"/>
    </row>
    <row r="2" spans="2:16" s="331" customFormat="1" ht="5.25" customHeight="1">
      <c r="B2" s="1"/>
      <c r="C2" s="1"/>
      <c r="D2" s="1"/>
      <c r="E2" s="1"/>
      <c r="F2" s="1"/>
      <c r="G2" s="328"/>
      <c r="H2" s="1"/>
      <c r="I2" s="1"/>
      <c r="J2" s="1"/>
      <c r="K2" s="1"/>
      <c r="L2" s="329"/>
      <c r="M2" s="330"/>
      <c r="N2" s="330"/>
      <c r="O2" s="330"/>
      <c r="P2" s="330"/>
    </row>
    <row r="3" spans="2:16" s="331" customFormat="1" ht="15.75">
      <c r="B3" s="1" t="s">
        <v>159</v>
      </c>
      <c r="C3" s="1"/>
      <c r="D3" s="1"/>
      <c r="E3" s="1"/>
      <c r="F3" s="1"/>
      <c r="G3" s="328"/>
      <c r="H3" s="1"/>
      <c r="I3" s="1"/>
      <c r="J3" s="1"/>
      <c r="K3" s="1"/>
      <c r="L3" s="329"/>
      <c r="M3" s="330"/>
      <c r="N3" s="330"/>
      <c r="O3" s="330"/>
      <c r="P3" s="330"/>
    </row>
    <row r="4" spans="2:16" s="333" customFormat="1" ht="15">
      <c r="B4" s="5" t="s">
        <v>160</v>
      </c>
      <c r="C4" s="5"/>
      <c r="D4" s="5"/>
      <c r="E4" s="5"/>
      <c r="F4" s="5"/>
      <c r="G4" s="5"/>
      <c r="H4" s="5"/>
      <c r="I4" s="5"/>
      <c r="J4" s="5"/>
      <c r="K4" s="5"/>
      <c r="L4" s="5"/>
      <c r="M4" s="332"/>
      <c r="N4" s="332"/>
      <c r="O4" s="332"/>
      <c r="P4" s="332"/>
    </row>
    <row r="5" spans="2:16" s="333" customFormat="1" ht="15">
      <c r="B5" s="5" t="str">
        <f ca="1">'Table 1'!B5</f>
        <v>Utah 2017.Q2 Sch 38 Solar - 80.0 MW and 31.1%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333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32"/>
      <c r="N6" s="332"/>
      <c r="O6" s="332"/>
      <c r="P6" s="332"/>
    </row>
    <row r="7" spans="2:16">
      <c r="D7" s="334"/>
      <c r="E7" s="334"/>
      <c r="F7" s="334"/>
      <c r="G7" s="335"/>
      <c r="H7" s="335"/>
      <c r="I7" s="335"/>
      <c r="J7" s="335"/>
      <c r="K7" s="335"/>
      <c r="L7" s="335"/>
      <c r="M7" s="336"/>
    </row>
    <row r="8" spans="2:16">
      <c r="B8" s="337" t="s">
        <v>0</v>
      </c>
      <c r="C8" s="337"/>
      <c r="D8" s="338" t="s">
        <v>161</v>
      </c>
      <c r="E8" s="339"/>
      <c r="F8" s="339"/>
      <c r="G8" s="338"/>
      <c r="H8" s="338"/>
      <c r="I8" s="340" t="s">
        <v>162</v>
      </c>
      <c r="J8" s="341"/>
      <c r="K8" s="341"/>
      <c r="L8" s="342"/>
      <c r="M8" s="343" t="s">
        <v>161</v>
      </c>
      <c r="N8" s="344"/>
      <c r="O8" s="345"/>
    </row>
    <row r="9" spans="2:16">
      <c r="B9" s="346"/>
      <c r="C9" s="346" t="s">
        <v>163</v>
      </c>
      <c r="D9" s="347" t="s">
        <v>164</v>
      </c>
      <c r="E9" s="348" t="s">
        <v>165</v>
      </c>
      <c r="F9" s="348" t="s">
        <v>166</v>
      </c>
      <c r="G9" s="348" t="s">
        <v>167</v>
      </c>
      <c r="H9" s="349" t="s">
        <v>168</v>
      </c>
      <c r="I9" s="268" t="s">
        <v>169</v>
      </c>
      <c r="J9" s="268" t="s">
        <v>170</v>
      </c>
      <c r="K9" s="268" t="s">
        <v>171</v>
      </c>
      <c r="L9" s="268" t="s">
        <v>172</v>
      </c>
      <c r="M9" s="347" t="s">
        <v>173</v>
      </c>
      <c r="N9" s="348" t="s">
        <v>174</v>
      </c>
      <c r="O9" s="349" t="s">
        <v>175</v>
      </c>
    </row>
    <row r="10" spans="2:16" ht="12.75" customHeight="1">
      <c r="B10" s="7"/>
      <c r="C10" s="7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6"/>
    </row>
    <row r="11" spans="2:16" ht="12.75" customHeight="1">
      <c r="B11" s="351" t="s">
        <v>176</v>
      </c>
      <c r="C11" s="351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6"/>
    </row>
    <row r="12" spans="2:16" ht="12.75" hidden="1" customHeight="1">
      <c r="B12" s="352">
        <v>2017</v>
      </c>
      <c r="C12" s="353"/>
      <c r="D12" s="9"/>
      <c r="E12" s="9"/>
      <c r="F12" s="9"/>
      <c r="G12" s="9"/>
      <c r="H12" s="14"/>
      <c r="I12" s="354">
        <f t="array" ref="I12:O12">TRANSPOSE('[1]Table 5'!G13:G19)</f>
        <v>16.172539336430155</v>
      </c>
      <c r="J12" s="355">
        <v>21.460840743430747</v>
      </c>
      <c r="K12" s="355">
        <v>21.024038533062892</v>
      </c>
      <c r="L12" s="356">
        <v>17.085410856710421</v>
      </c>
      <c r="M12" s="354">
        <v>17.660120712634402</v>
      </c>
      <c r="N12" s="355">
        <v>17.52322998911449</v>
      </c>
      <c r="O12" s="356">
        <v>18.835768841801322</v>
      </c>
    </row>
    <row r="13" spans="2:16" ht="12.75" customHeight="1">
      <c r="B13" s="357">
        <f>'[14]Avoided Costs'!B7</f>
        <v>2018</v>
      </c>
      <c r="C13" s="358">
        <f>'[14]Avoided Costs'!C7</f>
        <v>20.385791986078456</v>
      </c>
      <c r="D13" s="359">
        <f>'[14]Avoided Costs'!D7</f>
        <v>24.994362311968057</v>
      </c>
      <c r="E13" s="359">
        <f>'[14]Avoided Costs'!E7</f>
        <v>22.53922532011968</v>
      </c>
      <c r="F13" s="359">
        <f>'[14]Avoided Costs'!F7</f>
        <v>21.938499632844895</v>
      </c>
      <c r="G13" s="359">
        <f>'[14]Avoided Costs'!G7</f>
        <v>17.859024125407203</v>
      </c>
      <c r="H13" s="360">
        <f>'[14]Avoided Costs'!H7</f>
        <v>16.855033941905855</v>
      </c>
      <c r="I13" s="361">
        <f>'[14]Avoided Costs'!I7</f>
        <v>17.298135540703715</v>
      </c>
      <c r="J13" s="359">
        <f>'[14]Avoided Costs'!J7</f>
        <v>24.684535710512776</v>
      </c>
      <c r="K13" s="359">
        <f>'[14]Avoided Costs'!K7</f>
        <v>23.441524781796101</v>
      </c>
      <c r="L13" s="360">
        <f>'[14]Avoided Costs'!L7</f>
        <v>19.658483916706121</v>
      </c>
      <c r="M13" s="361">
        <f>'[14]Avoided Costs'!M7</f>
        <v>18.953840357377356</v>
      </c>
      <c r="N13" s="359">
        <f>'[14]Avoided Costs'!N7</f>
        <v>17.897363105956174</v>
      </c>
      <c r="O13" s="360">
        <f>'[14]Avoided Costs'!O7</f>
        <v>21.785957997009969</v>
      </c>
    </row>
    <row r="14" spans="2:16" ht="12.75" customHeight="1">
      <c r="B14" s="16">
        <f>'[14]Avoided Costs'!B8</f>
        <v>2019</v>
      </c>
      <c r="C14" s="358">
        <f>'[14]Avoided Costs'!C8</f>
        <v>19.520693893656293</v>
      </c>
      <c r="D14" s="359">
        <f>'[14]Avoided Costs'!D8</f>
        <v>23.942983040678644</v>
      </c>
      <c r="E14" s="359">
        <f>'[14]Avoided Costs'!E8</f>
        <v>21.200048396246242</v>
      </c>
      <c r="F14" s="359">
        <f>'[14]Avoided Costs'!F8</f>
        <v>19.651863917149726</v>
      </c>
      <c r="G14" s="359">
        <f>'[14]Avoided Costs'!G8</f>
        <v>17.662438183639107</v>
      </c>
      <c r="H14" s="360">
        <f>'[14]Avoided Costs'!H8</f>
        <v>17.430118690020645</v>
      </c>
      <c r="I14" s="361">
        <f>'[14]Avoided Costs'!I8</f>
        <v>16.727697072648702</v>
      </c>
      <c r="J14" s="359">
        <f>'[14]Avoided Costs'!J8</f>
        <v>22.21084892876215</v>
      </c>
      <c r="K14" s="359">
        <f>'[14]Avoided Costs'!K8</f>
        <v>21.187183626654029</v>
      </c>
      <c r="L14" s="360">
        <f>'[14]Avoided Costs'!L8</f>
        <v>20.413468102696918</v>
      </c>
      <c r="M14" s="361">
        <f>'[14]Avoided Costs'!M8</f>
        <v>18.728808211245852</v>
      </c>
      <c r="N14" s="359">
        <f>'[14]Avoided Costs'!N8</f>
        <v>19.115661845134593</v>
      </c>
      <c r="O14" s="360">
        <f>'[14]Avoided Costs'!O8</f>
        <v>18.524848096145327</v>
      </c>
    </row>
    <row r="15" spans="2:16" ht="12.75" customHeight="1">
      <c r="B15" s="16">
        <f>'[14]Avoided Costs'!B9</f>
        <v>2020</v>
      </c>
      <c r="C15" s="358">
        <f>'[14]Avoided Costs'!C9</f>
        <v>14.941487237143164</v>
      </c>
      <c r="D15" s="359">
        <f>'[14]Avoided Costs'!D9</f>
        <v>18.42422126828135</v>
      </c>
      <c r="E15" s="359">
        <f>'[14]Avoided Costs'!E9</f>
        <v>16.984557066919656</v>
      </c>
      <c r="F15" s="359">
        <f>'[14]Avoided Costs'!F9</f>
        <v>16.062102946907768</v>
      </c>
      <c r="G15" s="359">
        <f>'[14]Avoided Costs'!G9</f>
        <v>12.900981708243304</v>
      </c>
      <c r="H15" s="360">
        <f>'[14]Avoided Costs'!H9</f>
        <v>11.650542145779626</v>
      </c>
      <c r="I15" s="361">
        <f>'[14]Avoided Costs'!I9</f>
        <v>12.753405052487659</v>
      </c>
      <c r="J15" s="359">
        <f>'[14]Avoided Costs'!J9</f>
        <v>18.021324260990433</v>
      </c>
      <c r="K15" s="359">
        <f>'[14]Avoided Costs'!K9</f>
        <v>16.294074421043209</v>
      </c>
      <c r="L15" s="360">
        <f>'[14]Avoided Costs'!L9</f>
        <v>14.648156873268425</v>
      </c>
      <c r="M15" s="361">
        <f>'[14]Avoided Costs'!M9</f>
        <v>15.194483258987537</v>
      </c>
      <c r="N15" s="359">
        <f>'[14]Avoided Costs'!N9</f>
        <v>13.586735049205885</v>
      </c>
      <c r="O15" s="360">
        <f>'[14]Avoided Costs'!O9</f>
        <v>16.250278519431763</v>
      </c>
    </row>
    <row r="16" spans="2:16" ht="12.75" customHeight="1">
      <c r="B16" s="16">
        <f>'[14]Avoided Costs'!B10</f>
        <v>2021</v>
      </c>
      <c r="C16" s="358">
        <f>'[14]Avoided Costs'!C10</f>
        <v>15.02410382408946</v>
      </c>
      <c r="D16" s="359">
        <f>'[14]Avoided Costs'!D10</f>
        <v>15.25906166458476</v>
      </c>
      <c r="E16" s="359">
        <f>'[14]Avoided Costs'!E10</f>
        <v>13.361970856986911</v>
      </c>
      <c r="F16" s="359">
        <f>'[14]Avoided Costs'!F10</f>
        <v>14.137941412695923</v>
      </c>
      <c r="G16" s="359">
        <f>'[14]Avoided Costs'!G10</f>
        <v>13.85856000342376</v>
      </c>
      <c r="H16" s="360">
        <f>'[14]Avoided Costs'!H10</f>
        <v>13.387221753211717</v>
      </c>
      <c r="I16" s="361">
        <f>'[14]Avoided Costs'!I10</f>
        <v>13.611897758746498</v>
      </c>
      <c r="J16" s="359">
        <f>'[14]Avoided Costs'!J10</f>
        <v>14.204899982655105</v>
      </c>
      <c r="K16" s="359">
        <f>'[14]Avoided Costs'!K10</f>
        <v>17.261756391074247</v>
      </c>
      <c r="L16" s="360">
        <f>'[14]Avoided Costs'!L10</f>
        <v>20.247816285420097</v>
      </c>
      <c r="M16" s="361">
        <f>'[14]Avoided Costs'!M10</f>
        <v>16.562761796504617</v>
      </c>
      <c r="N16" s="359">
        <f>'[14]Avoided Costs'!N10</f>
        <v>13.542505070983893</v>
      </c>
      <c r="O16" s="360">
        <f>'[14]Avoided Costs'!O10</f>
        <v>13.149644865287742</v>
      </c>
    </row>
    <row r="17" spans="2:15" ht="12.75" customHeight="1">
      <c r="B17" s="16">
        <f>'[14]Avoided Costs'!B11</f>
        <v>2022</v>
      </c>
      <c r="C17" s="358">
        <f>'[14]Avoided Costs'!C11</f>
        <v>17.574652610522282</v>
      </c>
      <c r="D17" s="359">
        <f>'[14]Avoided Costs'!D11</f>
        <v>17.75893286421185</v>
      </c>
      <c r="E17" s="359">
        <f>'[14]Avoided Costs'!E11</f>
        <v>17.568160522025028</v>
      </c>
      <c r="F17" s="359">
        <f>'[14]Avoided Costs'!F11</f>
        <v>17.581008971575503</v>
      </c>
      <c r="G17" s="359">
        <f>'[14]Avoided Costs'!G11</f>
        <v>16.523256575390079</v>
      </c>
      <c r="H17" s="360">
        <f>'[14]Avoided Costs'!H11</f>
        <v>14.376389073702398</v>
      </c>
      <c r="I17" s="361">
        <f>'[14]Avoided Costs'!I11</f>
        <v>14.212032910083662</v>
      </c>
      <c r="J17" s="359">
        <f>'[14]Avoided Costs'!J11</f>
        <v>16.136933158069724</v>
      </c>
      <c r="K17" s="359">
        <f>'[14]Avoided Costs'!K11</f>
        <v>21.547467618571329</v>
      </c>
      <c r="L17" s="360">
        <f>'[14]Avoided Costs'!L11</f>
        <v>22.460204608582895</v>
      </c>
      <c r="M17" s="361">
        <f>'[14]Avoided Costs'!M11</f>
        <v>18.673483558654613</v>
      </c>
      <c r="N17" s="359">
        <f>'[14]Avoided Costs'!N11</f>
        <v>17.244243556608211</v>
      </c>
      <c r="O17" s="360">
        <f>'[14]Avoided Costs'!O11</f>
        <v>18.701971976671782</v>
      </c>
    </row>
    <row r="18" spans="2:15" ht="12.75" customHeight="1">
      <c r="B18" s="16">
        <f>'[14]Avoided Costs'!B12</f>
        <v>2023</v>
      </c>
      <c r="C18" s="358">
        <f>'[14]Avoided Costs'!C12</f>
        <v>18.488858390555347</v>
      </c>
      <c r="D18" s="359">
        <f>'[14]Avoided Costs'!D12</f>
        <v>18.097811998194793</v>
      </c>
      <c r="E18" s="359">
        <f>'[14]Avoided Costs'!E12</f>
        <v>18.23973810429672</v>
      </c>
      <c r="F18" s="359">
        <f>'[14]Avoided Costs'!F12</f>
        <v>18.286805358927314</v>
      </c>
      <c r="G18" s="359">
        <f>'[14]Avoided Costs'!G12</f>
        <v>17.785759419804769</v>
      </c>
      <c r="H18" s="360">
        <f>'[14]Avoided Costs'!H12</f>
        <v>15.944921608647908</v>
      </c>
      <c r="I18" s="361">
        <f>'[14]Avoided Costs'!I12</f>
        <v>15.097717525073168</v>
      </c>
      <c r="J18" s="359">
        <f>'[14]Avoided Costs'!J12</f>
        <v>17.654846316633005</v>
      </c>
      <c r="K18" s="359">
        <f>'[14]Avoided Costs'!K12</f>
        <v>21.388196310628242</v>
      </c>
      <c r="L18" s="360">
        <f>'[14]Avoided Costs'!L12</f>
        <v>24.32154410404322</v>
      </c>
      <c r="M18" s="361">
        <f>'[14]Avoided Costs'!M12</f>
        <v>19.502390573319481</v>
      </c>
      <c r="N18" s="359">
        <f>'[14]Avoided Costs'!N12</f>
        <v>16.824644601930185</v>
      </c>
      <c r="O18" s="360">
        <f>'[14]Avoided Costs'!O12</f>
        <v>19.394485544586946</v>
      </c>
    </row>
    <row r="19" spans="2:15" ht="12.75" customHeight="1">
      <c r="B19" s="16">
        <f>'[14]Avoided Costs'!B13</f>
        <v>2024</v>
      </c>
      <c r="C19" s="358">
        <f>'[14]Avoided Costs'!C13</f>
        <v>18.872496278040213</v>
      </c>
      <c r="D19" s="359">
        <f>'[14]Avoided Costs'!D13</f>
        <v>17.318008739198159</v>
      </c>
      <c r="E19" s="359">
        <f>'[14]Avoided Costs'!E13</f>
        <v>19.205041087874491</v>
      </c>
      <c r="F19" s="359">
        <f>'[14]Avoided Costs'!F13</f>
        <v>19.456374828201426</v>
      </c>
      <c r="G19" s="359">
        <f>'[14]Avoided Costs'!G13</f>
        <v>17.662843743980627</v>
      </c>
      <c r="H19" s="360">
        <f>'[14]Avoided Costs'!H13</f>
        <v>16.666614712143343</v>
      </c>
      <c r="I19" s="361">
        <f>'[14]Avoided Costs'!I13</f>
        <v>16.907060948313443</v>
      </c>
      <c r="J19" s="359">
        <f>'[14]Avoided Costs'!J13</f>
        <v>18.983371763817168</v>
      </c>
      <c r="K19" s="359">
        <f>'[14]Avoided Costs'!K13</f>
        <v>21.761420165230003</v>
      </c>
      <c r="L19" s="360">
        <f>'[14]Avoided Costs'!L13</f>
        <v>23.390603996232354</v>
      </c>
      <c r="M19" s="361">
        <f>'[14]Avoided Costs'!M13</f>
        <v>19.493083801633901</v>
      </c>
      <c r="N19" s="359">
        <f>'[14]Avoided Costs'!N13</f>
        <v>16.254163689226257</v>
      </c>
      <c r="O19" s="360">
        <f>'[14]Avoided Costs'!O13</f>
        <v>17.378101732098038</v>
      </c>
    </row>
    <row r="20" spans="2:15" ht="12.75" customHeight="1">
      <c r="B20" s="16">
        <f>'[14]Avoided Costs'!B14</f>
        <v>2025</v>
      </c>
      <c r="C20" s="358">
        <f>'[14]Avoided Costs'!C14</f>
        <v>19.649666976918141</v>
      </c>
      <c r="D20" s="359">
        <f>'[14]Avoided Costs'!D14</f>
        <v>17.976087052132328</v>
      </c>
      <c r="E20" s="359">
        <f>'[14]Avoided Costs'!E14</f>
        <v>18.833555199804632</v>
      </c>
      <c r="F20" s="359">
        <f>'[14]Avoided Costs'!F14</f>
        <v>19.02205204899467</v>
      </c>
      <c r="G20" s="359">
        <f>'[14]Avoided Costs'!G14</f>
        <v>17.501423526128598</v>
      </c>
      <c r="H20" s="360">
        <f>'[14]Avoided Costs'!H14</f>
        <v>16.926891502555858</v>
      </c>
      <c r="I20" s="361">
        <f>'[14]Avoided Costs'!I14</f>
        <v>18.200018117158244</v>
      </c>
      <c r="J20" s="359">
        <f>'[14]Avoided Costs'!J14</f>
        <v>19.990117593343566</v>
      </c>
      <c r="K20" s="359">
        <f>'[14]Avoided Costs'!K14</f>
        <v>22.735540535775492</v>
      </c>
      <c r="L20" s="360">
        <f>'[14]Avoided Costs'!L14</f>
        <v>24.583220528167047</v>
      </c>
      <c r="M20" s="361">
        <f>'[14]Avoided Costs'!M14</f>
        <v>20.923600721173603</v>
      </c>
      <c r="N20" s="359">
        <f>'[14]Avoided Costs'!N14</f>
        <v>19.138505295285377</v>
      </c>
      <c r="O20" s="360">
        <f>'[14]Avoided Costs'!O14</f>
        <v>18.447497435211982</v>
      </c>
    </row>
    <row r="21" spans="2:15" ht="12.75" customHeight="1">
      <c r="B21" s="16">
        <f>'[14]Avoided Costs'!B15</f>
        <v>2026</v>
      </c>
      <c r="C21" s="358">
        <f>'[14]Avoided Costs'!C15</f>
        <v>20.667755981860058</v>
      </c>
      <c r="D21" s="359">
        <f>'[14]Avoided Costs'!D15</f>
        <v>18.703551929815333</v>
      </c>
      <c r="E21" s="359">
        <f>'[14]Avoided Costs'!E15</f>
        <v>19.871226014904391</v>
      </c>
      <c r="F21" s="359">
        <f>'[14]Avoided Costs'!F15</f>
        <v>20.491813921431799</v>
      </c>
      <c r="G21" s="359">
        <f>'[14]Avoided Costs'!G15</f>
        <v>18.755778437136986</v>
      </c>
      <c r="H21" s="360">
        <f>'[14]Avoided Costs'!H15</f>
        <v>18.118056934820903</v>
      </c>
      <c r="I21" s="361">
        <f>'[14]Avoided Costs'!I15</f>
        <v>19.319574885714371</v>
      </c>
      <c r="J21" s="359">
        <f>'[14]Avoided Costs'!J15</f>
        <v>21.17242471441044</v>
      </c>
      <c r="K21" s="359">
        <f>'[14]Avoided Costs'!K15</f>
        <v>23.217761371231045</v>
      </c>
      <c r="L21" s="360">
        <f>'[14]Avoided Costs'!L15</f>
        <v>25.870275059080836</v>
      </c>
      <c r="M21" s="361">
        <f>'[14]Avoided Costs'!M15</f>
        <v>21.831644275162343</v>
      </c>
      <c r="N21" s="359">
        <f>'[14]Avoided Costs'!N15</f>
        <v>18.807790588647013</v>
      </c>
      <c r="O21" s="360">
        <f>'[14]Avoided Costs'!O15</f>
        <v>19.810749939049668</v>
      </c>
    </row>
    <row r="22" spans="2:15" ht="12.75" customHeight="1">
      <c r="B22" s="16">
        <f>'[14]Avoided Costs'!B16</f>
        <v>2027</v>
      </c>
      <c r="C22" s="358">
        <f>'[14]Avoided Costs'!C16</f>
        <v>21.48815741296907</v>
      </c>
      <c r="D22" s="359">
        <f>'[14]Avoided Costs'!D16</f>
        <v>19.606288039323129</v>
      </c>
      <c r="E22" s="359">
        <f>'[14]Avoided Costs'!E16</f>
        <v>20.899092727522579</v>
      </c>
      <c r="F22" s="359">
        <f>'[14]Avoided Costs'!F16</f>
        <v>22.096599950123448</v>
      </c>
      <c r="G22" s="359">
        <f>'[14]Avoided Costs'!G16</f>
        <v>19.486321370352996</v>
      </c>
      <c r="H22" s="360">
        <f>'[14]Avoided Costs'!H16</f>
        <v>18.622728316974246</v>
      </c>
      <c r="I22" s="361">
        <f>'[14]Avoided Costs'!I16</f>
        <v>20.271892645453839</v>
      </c>
      <c r="J22" s="359">
        <f>'[14]Avoided Costs'!J16</f>
        <v>20.196535309562961</v>
      </c>
      <c r="K22" s="359">
        <f>'[14]Avoided Costs'!K16</f>
        <v>25.717281731394525</v>
      </c>
      <c r="L22" s="360">
        <f>'[14]Avoided Costs'!L16</f>
        <v>25.69088578245902</v>
      </c>
      <c r="M22" s="361">
        <f>'[14]Avoided Costs'!M16</f>
        <v>22.800868709674106</v>
      </c>
      <c r="N22" s="359">
        <f>'[14]Avoided Costs'!N16</f>
        <v>21.069676766089128</v>
      </c>
      <c r="O22" s="360">
        <f>'[14]Avoided Costs'!O16</f>
        <v>19.847482923279237</v>
      </c>
    </row>
    <row r="23" spans="2:15" ht="12.75" customHeight="1">
      <c r="B23" s="16">
        <f>'[14]Avoided Costs'!B17</f>
        <v>2028</v>
      </c>
      <c r="C23" s="358">
        <f>'[14]Avoided Costs'!C17</f>
        <v>23.508945783451296</v>
      </c>
      <c r="D23" s="359">
        <f>'[14]Avoided Costs'!D17</f>
        <v>21.114653360022096</v>
      </c>
      <c r="E23" s="359">
        <f>'[14]Avoided Costs'!E17</f>
        <v>22.594048388599578</v>
      </c>
      <c r="F23" s="359">
        <f>'[14]Avoided Costs'!F17</f>
        <v>22.953036428750305</v>
      </c>
      <c r="G23" s="359">
        <f>'[14]Avoided Costs'!G17</f>
        <v>21.202942081199584</v>
      </c>
      <c r="H23" s="360">
        <f>'[14]Avoided Costs'!H17</f>
        <v>21.616819454324414</v>
      </c>
      <c r="I23" s="361">
        <f>'[14]Avoided Costs'!I17</f>
        <v>22.532422448207942</v>
      </c>
      <c r="J23" s="359">
        <f>'[14]Avoided Costs'!J17</f>
        <v>24.202181331040663</v>
      </c>
      <c r="K23" s="359">
        <f>'[14]Avoided Costs'!K17</f>
        <v>26.768272380221109</v>
      </c>
      <c r="L23" s="360">
        <f>'[14]Avoided Costs'!L17</f>
        <v>27.513464943602216</v>
      </c>
      <c r="M23" s="361">
        <f>'[14]Avoided Costs'!M17</f>
        <v>24.892062954819941</v>
      </c>
      <c r="N23" s="359">
        <f>'[14]Avoided Costs'!N17</f>
        <v>22.158966263800991</v>
      </c>
      <c r="O23" s="360">
        <f>'[14]Avoided Costs'!O17</f>
        <v>21.518211329188588</v>
      </c>
    </row>
    <row r="24" spans="2:15" ht="12.75" customHeight="1">
      <c r="B24" s="16">
        <f>'[14]Avoided Costs'!B18</f>
        <v>2029</v>
      </c>
      <c r="C24" s="358">
        <f>'[14]Avoided Costs'!C18</f>
        <v>25.231197620023792</v>
      </c>
      <c r="D24" s="359">
        <f>'[14]Avoided Costs'!D18</f>
        <v>24.888188873010261</v>
      </c>
      <c r="E24" s="359">
        <f>'[14]Avoided Costs'!E18</f>
        <v>24.098007420627944</v>
      </c>
      <c r="F24" s="359">
        <f>'[14]Avoided Costs'!F18</f>
        <v>25.050203591857152</v>
      </c>
      <c r="G24" s="359">
        <f>'[14]Avoided Costs'!G18</f>
        <v>23.207528252377642</v>
      </c>
      <c r="H24" s="360">
        <f>'[14]Avoided Costs'!H18</f>
        <v>23.534518439190709</v>
      </c>
      <c r="I24" s="361">
        <f>'[14]Avoided Costs'!I18</f>
        <v>23.716789346637839</v>
      </c>
      <c r="J24" s="359">
        <f>'[14]Avoided Costs'!J18</f>
        <v>25.348498970607277</v>
      </c>
      <c r="K24" s="359">
        <f>'[14]Avoided Costs'!K18</f>
        <v>25.342698891825655</v>
      </c>
      <c r="L24" s="360">
        <f>'[14]Avoided Costs'!L18</f>
        <v>31.297695922659976</v>
      </c>
      <c r="M24" s="361">
        <f>'[14]Avoided Costs'!M18</f>
        <v>27.706198261045635</v>
      </c>
      <c r="N24" s="359">
        <f>'[14]Avoided Costs'!N18</f>
        <v>23.758481824210449</v>
      </c>
      <c r="O24" s="360">
        <f>'[14]Avoided Costs'!O18</f>
        <v>23.802422046557879</v>
      </c>
    </row>
    <row r="25" spans="2:15" ht="12.75" customHeight="1">
      <c r="B25" s="16">
        <f>'[14]Avoided Costs'!B19</f>
        <v>2030</v>
      </c>
      <c r="C25" s="358">
        <f>'[14]Avoided Costs'!C19</f>
        <v>27.380048030261619</v>
      </c>
      <c r="D25" s="359">
        <f>'[14]Avoided Costs'!D19</f>
        <v>27.292214738631071</v>
      </c>
      <c r="E25" s="359">
        <f>'[14]Avoided Costs'!E19</f>
        <v>26.496444689986994</v>
      </c>
      <c r="F25" s="359">
        <f>'[14]Avoided Costs'!F19</f>
        <v>27.851623425249624</v>
      </c>
      <c r="G25" s="359">
        <f>'[14]Avoided Costs'!G19</f>
        <v>24.879426427011374</v>
      </c>
      <c r="H25" s="360">
        <f>'[14]Avoided Costs'!H19</f>
        <v>24.826869729945209</v>
      </c>
      <c r="I25" s="361">
        <f>'[14]Avoided Costs'!I19</f>
        <v>25.066187898366032</v>
      </c>
      <c r="J25" s="359">
        <f>'[14]Avoided Costs'!J19</f>
        <v>27.926402339546129</v>
      </c>
      <c r="K25" s="359">
        <f>'[14]Avoided Costs'!K19</f>
        <v>30.17948173752454</v>
      </c>
      <c r="L25" s="360">
        <f>'[14]Avoided Costs'!L19</f>
        <v>32.615750800334908</v>
      </c>
      <c r="M25" s="361">
        <f>'[14]Avoided Costs'!M19</f>
        <v>28.132531751433682</v>
      </c>
      <c r="N25" s="359">
        <f>'[14]Avoided Costs'!N19</f>
        <v>25.832845087515793</v>
      </c>
      <c r="O25" s="360">
        <f>'[14]Avoided Costs'!O19</f>
        <v>26.858338171882007</v>
      </c>
    </row>
    <row r="26" spans="2:15" ht="12.75" customHeight="1">
      <c r="B26" s="16">
        <f>'[14]Avoided Costs'!B20</f>
        <v>2031</v>
      </c>
      <c r="C26" s="358">
        <f>'[14]Avoided Costs'!C20</f>
        <v>28.805968674744118</v>
      </c>
      <c r="D26" s="359">
        <f>'[14]Avoided Costs'!D20</f>
        <v>26.100865371111574</v>
      </c>
      <c r="E26" s="359">
        <f>'[14]Avoided Costs'!E20</f>
        <v>27.357258567080976</v>
      </c>
      <c r="F26" s="359">
        <f>'[14]Avoided Costs'!F20</f>
        <v>27.885837041640105</v>
      </c>
      <c r="G26" s="359">
        <f>'[14]Avoided Costs'!G20</f>
        <v>26.629575566272887</v>
      </c>
      <c r="H26" s="360">
        <f>'[14]Avoided Costs'!H20</f>
        <v>26.948896624545437</v>
      </c>
      <c r="I26" s="361">
        <f>'[14]Avoided Costs'!I20</f>
        <v>27.191249907072226</v>
      </c>
      <c r="J26" s="359">
        <f>'[14]Avoided Costs'!J20</f>
        <v>29.470099994120581</v>
      </c>
      <c r="K26" s="359">
        <f>'[14]Avoided Costs'!K20</f>
        <v>30.97745693607861</v>
      </c>
      <c r="L26" s="360">
        <f>'[14]Avoided Costs'!L20</f>
        <v>34.932929469356843</v>
      </c>
      <c r="M26" s="361">
        <f>'[14]Avoided Costs'!M20</f>
        <v>30.192745462437347</v>
      </c>
      <c r="N26" s="359">
        <f>'[14]Avoided Costs'!N20</f>
        <v>26.657859635105105</v>
      </c>
      <c r="O26" s="360">
        <f>'[14]Avoided Costs'!O20</f>
        <v>29.104278574379748</v>
      </c>
    </row>
    <row r="27" spans="2:15" ht="12.75" customHeight="1">
      <c r="B27" s="16">
        <f>'[14]Avoided Costs'!B21</f>
        <v>2032</v>
      </c>
      <c r="C27" s="358">
        <f>'[14]Avoided Costs'!C21</f>
        <v>29.89391297513588</v>
      </c>
      <c r="D27" s="359">
        <f>'[14]Avoided Costs'!D21</f>
        <v>27.730330101289429</v>
      </c>
      <c r="E27" s="359">
        <f>'[14]Avoided Costs'!E21</f>
        <v>29.283617903606391</v>
      </c>
      <c r="F27" s="359">
        <f>'[14]Avoided Costs'!F21</f>
        <v>29.433142546601022</v>
      </c>
      <c r="G27" s="359">
        <f>'[14]Avoided Costs'!G21</f>
        <v>27.959690136824296</v>
      </c>
      <c r="H27" s="360">
        <f>'[14]Avoided Costs'!H21</f>
        <v>28.24900486107575</v>
      </c>
      <c r="I27" s="361">
        <f>'[14]Avoided Costs'!I21</f>
        <v>28.713352717663753</v>
      </c>
      <c r="J27" s="359">
        <f>'[14]Avoided Costs'!J21</f>
        <v>30.729397276666344</v>
      </c>
      <c r="K27" s="359">
        <f>'[14]Avoided Costs'!K21</f>
        <v>32.409491079618867</v>
      </c>
      <c r="L27" s="360">
        <f>'[14]Avoided Costs'!L21</f>
        <v>34.931697898708272</v>
      </c>
      <c r="M27" s="361">
        <f>'[14]Avoided Costs'!M21</f>
        <v>29.981304560733861</v>
      </c>
      <c r="N27" s="359">
        <f>'[14]Avoided Costs'!N21</f>
        <v>26.626324632429206</v>
      </c>
      <c r="O27" s="360">
        <f>'[14]Avoided Costs'!O21</f>
        <v>30.16764551474564</v>
      </c>
    </row>
    <row r="28" spans="2:15" ht="12.75" customHeight="1">
      <c r="B28" s="16">
        <f>'[14]Avoided Costs'!B22</f>
        <v>2033</v>
      </c>
      <c r="C28" s="358">
        <f>'[14]Avoided Costs'!C22</f>
        <v>30.319352943869621</v>
      </c>
      <c r="D28" s="359">
        <f>'[14]Avoided Costs'!D22</f>
        <v>32.491505377484579</v>
      </c>
      <c r="E28" s="359">
        <f>'[14]Avoided Costs'!E22</f>
        <v>31.093718628722328</v>
      </c>
      <c r="F28" s="359">
        <f>'[14]Avoided Costs'!F22</f>
        <v>30.298098050364842</v>
      </c>
      <c r="G28" s="359">
        <f>'[14]Avoided Costs'!G22</f>
        <v>29.413572064164924</v>
      </c>
      <c r="H28" s="360">
        <f>'[14]Avoided Costs'!H22</f>
        <v>29.810802088002742</v>
      </c>
      <c r="I28" s="361">
        <f>'[14]Avoided Costs'!I22</f>
        <v>30.751297331842093</v>
      </c>
      <c r="J28" s="359">
        <f>'[14]Avoided Costs'!J22</f>
        <v>18.273464828088517</v>
      </c>
      <c r="K28" s="359">
        <f>'[14]Avoided Costs'!K22</f>
        <v>33.646475440452257</v>
      </c>
      <c r="L28" s="360">
        <f>'[14]Avoided Costs'!L22</f>
        <v>35.852663421447104</v>
      </c>
      <c r="M28" s="361">
        <f>'[14]Avoided Costs'!M22</f>
        <v>31.44379252763078</v>
      </c>
      <c r="N28" s="359">
        <f>'[14]Avoided Costs'!N22</f>
        <v>31.165619290926244</v>
      </c>
      <c r="O28" s="360">
        <f>'[14]Avoided Costs'!O22</f>
        <v>36.075158906842859</v>
      </c>
    </row>
    <row r="29" spans="2:15" ht="12.75" customHeight="1">
      <c r="B29" s="16">
        <f>'[14]Avoided Costs'!B23</f>
        <v>2034</v>
      </c>
      <c r="C29" s="358">
        <f>'[14]Avoided Costs'!C23</f>
        <v>33.308881233117248</v>
      </c>
      <c r="D29" s="359">
        <f>'[14]Avoided Costs'!D23</f>
        <v>36.564296528979533</v>
      </c>
      <c r="E29" s="359">
        <f>'[14]Avoided Costs'!E23</f>
        <v>31.897281323306157</v>
      </c>
      <c r="F29" s="359">
        <f>'[14]Avoided Costs'!F23</f>
        <v>32.208381922536603</v>
      </c>
      <c r="G29" s="359">
        <f>'[14]Avoided Costs'!G23</f>
        <v>29.925848939711411</v>
      </c>
      <c r="H29" s="360">
        <f>'[14]Avoided Costs'!H23</f>
        <v>30.950202448107046</v>
      </c>
      <c r="I29" s="361">
        <f>'[14]Avoided Costs'!I23</f>
        <v>31.398354867285381</v>
      </c>
      <c r="J29" s="359">
        <f>'[14]Avoided Costs'!J23</f>
        <v>34.308639174180591</v>
      </c>
      <c r="K29" s="359">
        <f>'[14]Avoided Costs'!K23</f>
        <v>35.498582752903481</v>
      </c>
      <c r="L29" s="360">
        <f>'[14]Avoided Costs'!L23</f>
        <v>34.93791904458233</v>
      </c>
      <c r="M29" s="361">
        <f>'[14]Avoided Costs'!M23</f>
        <v>32.329271985746061</v>
      </c>
      <c r="N29" s="359">
        <f>'[14]Avoided Costs'!N23</f>
        <v>32.300714938477711</v>
      </c>
      <c r="O29" s="360">
        <f>'[14]Avoided Costs'!O23</f>
        <v>44.781317424178653</v>
      </c>
    </row>
    <row r="30" spans="2:15" ht="12.75" customHeight="1">
      <c r="B30" s="16">
        <f>'[14]Avoided Costs'!B24</f>
        <v>2035</v>
      </c>
      <c r="C30" s="358">
        <f>'[14]Avoided Costs'!C24</f>
        <v>0.2798743541659458</v>
      </c>
      <c r="D30" s="359">
        <f>'[14]Avoided Costs'!D24</f>
        <v>0.34572533205147016</v>
      </c>
      <c r="E30" s="359">
        <f>'[14]Avoided Costs'!E24</f>
        <v>0.28360904856736768</v>
      </c>
      <c r="F30" s="359">
        <f>'[14]Avoided Costs'!F24</f>
        <v>0.27271228344362392</v>
      </c>
      <c r="G30" s="359">
        <f>'[14]Avoided Costs'!G24</f>
        <v>0.23260322341982809</v>
      </c>
      <c r="H30" s="360">
        <f>'[14]Avoided Costs'!H24</f>
        <v>0.23064897868047535</v>
      </c>
      <c r="I30" s="361">
        <f>'[14]Avoided Costs'!I24</f>
        <v>0.23749505791143771</v>
      </c>
      <c r="J30" s="359">
        <f>'[14]Avoided Costs'!J24</f>
        <v>0.3167784805627461</v>
      </c>
      <c r="K30" s="359">
        <f>'[14]Avoided Costs'!K24</f>
        <v>0.33172055292704616</v>
      </c>
      <c r="L30" s="360">
        <f>'[14]Avoided Costs'!L24</f>
        <v>0.26913847856169087</v>
      </c>
      <c r="M30" s="361">
        <f>'[14]Avoided Costs'!M24</f>
        <v>0.27272836518937227</v>
      </c>
      <c r="N30" s="359">
        <f>'[14]Avoided Costs'!N24</f>
        <v>0.30237599297044937</v>
      </c>
      <c r="O30" s="360">
        <f>'[14]Avoided Costs'!O24</f>
        <v>0.35975427578060903</v>
      </c>
    </row>
    <row r="31" spans="2:15" ht="12.75" customHeight="1">
      <c r="B31" s="16">
        <f>'[14]Avoided Costs'!B25</f>
        <v>2036</v>
      </c>
      <c r="C31" s="358">
        <f>'[14]Avoided Costs'!C25</f>
        <v>0.32975512553087927</v>
      </c>
      <c r="D31" s="359">
        <f>'[14]Avoided Costs'!D25</f>
        <v>0.37806132284616384</v>
      </c>
      <c r="E31" s="359">
        <f>'[14]Avoided Costs'!E25</f>
        <v>0.33138144352103466</v>
      </c>
      <c r="F31" s="359">
        <f>'[14]Avoided Costs'!F25</f>
        <v>0.29806361216300492</v>
      </c>
      <c r="G31" s="359">
        <f>'[14]Avoided Costs'!G25</f>
        <v>0.25535252298386812</v>
      </c>
      <c r="H31" s="360">
        <f>'[14]Avoided Costs'!H25</f>
        <v>0.25317488452278247</v>
      </c>
      <c r="I31" s="361">
        <f>'[14]Avoided Costs'!I25</f>
        <v>0.26568252906442935</v>
      </c>
      <c r="J31" s="359">
        <f>'[14]Avoided Costs'!J25</f>
        <v>0.35947327318782329</v>
      </c>
      <c r="K31" s="359">
        <f>'[14]Avoided Costs'!K25</f>
        <v>0.42976127207952708</v>
      </c>
      <c r="L31" s="360">
        <f>'[14]Avoided Costs'!L25</f>
        <v>0.36492869033520342</v>
      </c>
      <c r="M31" s="361">
        <f>'[14]Avoided Costs'!M25</f>
        <v>0.33869353523458301</v>
      </c>
      <c r="N31" s="359">
        <f>'[14]Avoided Costs'!N25</f>
        <v>0.37357626152271045</v>
      </c>
      <c r="O31" s="360">
        <f>'[14]Avoided Costs'!O25</f>
        <v>0.41324469699696564</v>
      </c>
    </row>
    <row r="32" spans="2:15" ht="12.75" hidden="1" customHeight="1">
      <c r="B32" s="274"/>
      <c r="C32" s="362"/>
      <c r="D32" s="363"/>
      <c r="E32" s="363"/>
      <c r="F32" s="363"/>
      <c r="G32" s="363"/>
      <c r="H32" s="364"/>
      <c r="I32" s="365"/>
      <c r="J32" s="363"/>
      <c r="K32" s="363"/>
      <c r="L32" s="364"/>
      <c r="M32" s="365"/>
      <c r="N32" s="363"/>
      <c r="O32" s="364"/>
    </row>
    <row r="33" spans="2:16" ht="12.75" hidden="1" customHeight="1">
      <c r="D33" s="11"/>
      <c r="E33" s="11"/>
      <c r="F33" s="11"/>
      <c r="M33" s="366"/>
    </row>
    <row r="34" spans="2:16" hidden="1">
      <c r="B34" s="367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</row>
    <row r="35" spans="2:16" hidden="1"/>
    <row r="36" spans="2:16" hidden="1"/>
    <row r="37" spans="2:16" hidden="1"/>
    <row r="38" spans="2:16" hidden="1">
      <c r="C38" s="369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 hidden="1">
      <c r="C39" s="369"/>
    </row>
    <row r="40" spans="2:16">
      <c r="C40" s="369"/>
    </row>
    <row r="41" spans="2:16">
      <c r="C41" s="369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zoomScale="60" zoomScaleNormal="100" workbookViewId="0">
      <pane ySplit="10" topLeftCell="A31" activePane="bottomLeft" state="frozen"/>
      <selection activeCell="C14" sqref="C14"/>
      <selection pane="bottomLeft" activeCell="A5" sqref="A5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3" hidden="1" customWidth="1"/>
    <col min="8" max="8" width="16.6640625" style="37" hidden="1" customWidth="1"/>
    <col min="9" max="10" width="0" style="4" hidden="1" customWidth="1"/>
    <col min="11" max="11" width="9.33203125" style="151" hidden="1" customWidth="1"/>
    <col min="12" max="12" width="10.33203125" style="151" hidden="1" customWidth="1"/>
    <col min="13" max="13" width="13.83203125" style="151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52" t="s">
        <v>37</v>
      </c>
    </row>
    <row r="5" spans="2:15" ht="15.75">
      <c r="B5" s="1" t="str">
        <f ca="1">'Table 1'!$B$5</f>
        <v>Utah 2017.Q2 Sch 38 Solar - 80.0 MW and 31.1% CF</v>
      </c>
      <c r="C5" s="1"/>
      <c r="G5" s="153">
        <f>'[15]Forward Price Curve'!$G$2</f>
        <v>42916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54"/>
      <c r="H10" s="155"/>
    </row>
    <row r="11" spans="2:15" hidden="1">
      <c r="C11" s="13"/>
      <c r="G11" s="154"/>
      <c r="H11" s="155"/>
    </row>
    <row r="12" spans="2:15" hidden="1">
      <c r="C12" s="29"/>
      <c r="G12" s="154"/>
      <c r="H12" s="155"/>
    </row>
    <row r="13" spans="2:15" ht="6" customHeight="1">
      <c r="G13" s="156"/>
      <c r="H13" s="157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58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2.79</v>
      </c>
      <c r="D15" s="31">
        <f t="shared" ref="D15:D40" si="2">ROUND(SUMIF($K$17:$K$340,$B15,$I$17:$I$340)/COUNTIF($K$17:$K$340,$B15),2)</f>
        <v>2.69</v>
      </c>
      <c r="E15" s="31">
        <f t="shared" ref="E15:E40" si="3">ROUND(SUMIF($K$17:$K$340,$B15,$J$17:$J$340)/COUNTIF($K$17:$K$340,$B15),2)</f>
        <v>2.82</v>
      </c>
      <c r="G15" s="35"/>
      <c r="H15" s="39" t="s">
        <v>97</v>
      </c>
      <c r="I15" s="4" t="s">
        <v>98</v>
      </c>
      <c r="J15" s="4" t="s">
        <v>100</v>
      </c>
      <c r="N15" s="4" t="s">
        <v>98</v>
      </c>
    </row>
    <row r="16" spans="2:15" ht="13.5" thickBot="1">
      <c r="B16" s="30">
        <f t="shared" si="0"/>
        <v>2018</v>
      </c>
      <c r="C16" s="31">
        <f t="shared" si="1"/>
        <v>2.67</v>
      </c>
      <c r="D16" s="31">
        <f t="shared" si="2"/>
        <v>2.56</v>
      </c>
      <c r="E16" s="31">
        <f t="shared" si="3"/>
        <v>2.67</v>
      </c>
      <c r="G16" s="35" t="s">
        <v>36</v>
      </c>
      <c r="H16" s="39" t="s">
        <v>33</v>
      </c>
      <c r="I16" s="39" t="s">
        <v>33</v>
      </c>
      <c r="J16" s="39" t="s">
        <v>33</v>
      </c>
      <c r="K16" s="159" t="s">
        <v>0</v>
      </c>
      <c r="M16" s="160" t="str">
        <f>IF(_30_Geo_West&gt;0,"IRP - Wyo NE",IF(_436_CCCT_WestMain&gt;0,"West Side","IRP - Utah Greenfield"))</f>
        <v>IRP - Utah Greenfield</v>
      </c>
      <c r="N16" s="160" t="s">
        <v>99</v>
      </c>
      <c r="O16" s="160" t="s">
        <v>100</v>
      </c>
    </row>
    <row r="17" spans="2:15" ht="13.5" thickBot="1">
      <c r="B17" s="30">
        <f t="shared" si="0"/>
        <v>2019</v>
      </c>
      <c r="C17" s="31">
        <f t="shared" si="1"/>
        <v>2.5299999999999998</v>
      </c>
      <c r="D17" s="31">
        <f t="shared" si="2"/>
        <v>2.44</v>
      </c>
      <c r="E17" s="31">
        <f t="shared" si="3"/>
        <v>2.5299999999999998</v>
      </c>
      <c r="G17" s="36">
        <f>'[15]Forward Price Curve'!D105</f>
        <v>42370</v>
      </c>
      <c r="H17" s="40">
        <f>VLOOKUP(G17,'[15]Forward Price Curve'!$D$75:$AZ$447,$M$17-3)</f>
        <v>2.2764825364431491</v>
      </c>
      <c r="I17" s="40">
        <f>VLOOKUP($G17,'[15]Forward Price Curve'!$D$75:$AZ$447,$N$17-3)</f>
        <v>2.3298075132707226</v>
      </c>
      <c r="J17" s="40">
        <f>VLOOKUP($G17,'[15]Forward Price Curve'!$D$75:$AZ$447,$O$17-3)</f>
        <v>2.2757987901986261</v>
      </c>
      <c r="K17" s="161">
        <f t="shared" ref="K17:K64" si="4">YEAR(G17)</f>
        <v>2016</v>
      </c>
      <c r="M17" s="162">
        <f>MATCH(M16,'[15]Forward Price Curve'!$A$7:$IV$7,FALSE)</f>
        <v>47</v>
      </c>
      <c r="N17" s="162">
        <f>MATCH(N16,'[15]Forward Price Curve'!$A$7:$IV$7,FALSE)</f>
        <v>43</v>
      </c>
      <c r="O17" s="162">
        <f>MATCH(O16,'[15]Forward Price Curve'!$A$7:$IV$7,FALSE)</f>
        <v>46</v>
      </c>
    </row>
    <row r="18" spans="2:15">
      <c r="B18" s="30">
        <f t="shared" si="0"/>
        <v>2020</v>
      </c>
      <c r="C18" s="31">
        <f t="shared" si="1"/>
        <v>2.54</v>
      </c>
      <c r="D18" s="31">
        <f t="shared" si="2"/>
        <v>2.46</v>
      </c>
      <c r="E18" s="31">
        <f t="shared" si="3"/>
        <v>2.54</v>
      </c>
      <c r="G18" s="36">
        <f>'[15]Forward Price Curve'!D106</f>
        <v>42401</v>
      </c>
      <c r="H18" s="40">
        <f>VLOOKUP(G18,'[15]Forward Price Curve'!$D$75:$AZ$447,$M$17-3)</f>
        <v>1.8453064945978397</v>
      </c>
      <c r="I18" s="40">
        <f>VLOOKUP(G18,'[15]Forward Price Curve'!$D$75:$AZ$447,$N$17-3)</f>
        <v>1.7801560017459626</v>
      </c>
      <c r="J18" s="40">
        <f>VLOOKUP($G18,'[15]Forward Price Curve'!$D$75:$AZ$447,$O$17-3)</f>
        <v>1.8289735727586562</v>
      </c>
      <c r="K18" s="161">
        <f t="shared" si="4"/>
        <v>2016</v>
      </c>
    </row>
    <row r="19" spans="2:15">
      <c r="B19" s="30">
        <f t="shared" si="0"/>
        <v>2021</v>
      </c>
      <c r="C19" s="31">
        <f t="shared" si="1"/>
        <v>2.61</v>
      </c>
      <c r="D19" s="31">
        <f t="shared" si="2"/>
        <v>2.5099999999999998</v>
      </c>
      <c r="E19" s="31">
        <f t="shared" si="3"/>
        <v>2.59</v>
      </c>
      <c r="G19" s="36">
        <f>'[15]Forward Price Curve'!D107</f>
        <v>42430</v>
      </c>
      <c r="H19" s="40">
        <f>VLOOKUP(G19,'[15]Forward Price Curve'!$D$75:$AZ$447,$M$17-3)</f>
        <v>1.5254593249607535</v>
      </c>
      <c r="I19" s="40">
        <f>VLOOKUP(G19,'[15]Forward Price Curve'!$D$75:$AZ$447,$N$17-3)</f>
        <v>1.4752546345447117</v>
      </c>
      <c r="J19" s="40">
        <f>VLOOKUP($G19,'[15]Forward Price Curve'!$D$75:$AZ$447,$O$17-3)</f>
        <v>1.5765269848510393</v>
      </c>
      <c r="K19" s="161">
        <f t="shared" si="4"/>
        <v>2016</v>
      </c>
    </row>
    <row r="20" spans="2:15">
      <c r="B20" s="30">
        <f t="shared" si="0"/>
        <v>2022</v>
      </c>
      <c r="C20" s="31">
        <f t="shared" si="1"/>
        <v>2.68</v>
      </c>
      <c r="D20" s="31">
        <f t="shared" si="2"/>
        <v>2.57</v>
      </c>
      <c r="E20" s="31">
        <f t="shared" si="3"/>
        <v>2.64</v>
      </c>
      <c r="G20" s="36">
        <f>'[15]Forward Price Curve'!D108</f>
        <v>42461</v>
      </c>
      <c r="H20" s="40">
        <f>VLOOKUP(G20,'[15]Forward Price Curve'!$D$75:$AZ$447,$M$17-3)</f>
        <v>1.6911448299319725</v>
      </c>
      <c r="I20" s="40">
        <f>VLOOKUP(G20,'[15]Forward Price Curve'!$D$75:$AZ$447,$N$17-3)</f>
        <v>1.582454852320675</v>
      </c>
      <c r="J20" s="40">
        <f>VLOOKUP($G20,'[15]Forward Price Curve'!$D$75:$AZ$447,$O$17-3)</f>
        <v>1.7513146360624383</v>
      </c>
      <c r="K20" s="161">
        <f t="shared" si="4"/>
        <v>2016</v>
      </c>
    </row>
    <row r="21" spans="2:15">
      <c r="B21" s="30">
        <f t="shared" si="0"/>
        <v>2023</v>
      </c>
      <c r="C21" s="31">
        <f t="shared" si="1"/>
        <v>2.78</v>
      </c>
      <c r="D21" s="31">
        <f t="shared" si="2"/>
        <v>2.69</v>
      </c>
      <c r="E21" s="31">
        <f t="shared" si="3"/>
        <v>2.75</v>
      </c>
      <c r="G21" s="36">
        <f>'[15]Forward Price Curve'!D109</f>
        <v>42491</v>
      </c>
      <c r="H21" s="40">
        <f>VLOOKUP(G21,'[15]Forward Price Curve'!$D$75:$AZ$447,$M$17-3)</f>
        <v>1.7311108163265305</v>
      </c>
      <c r="I21" s="40">
        <f>VLOOKUP(G21,'[15]Forward Price Curve'!$D$75:$AZ$447,$N$17-3)</f>
        <v>1.6893828501429151</v>
      </c>
      <c r="J21" s="40">
        <f>VLOOKUP($G21,'[15]Forward Price Curve'!$D$75:$AZ$447,$O$17-3)</f>
        <v>1.8004724578470166</v>
      </c>
      <c r="K21" s="161">
        <f t="shared" si="4"/>
        <v>2016</v>
      </c>
    </row>
    <row r="22" spans="2:15">
      <c r="B22" s="30">
        <f t="shared" si="0"/>
        <v>2024</v>
      </c>
      <c r="C22" s="31">
        <f t="shared" si="1"/>
        <v>2.95</v>
      </c>
      <c r="D22" s="31">
        <f t="shared" si="2"/>
        <v>2.89</v>
      </c>
      <c r="E22" s="31">
        <f t="shared" si="3"/>
        <v>2.91</v>
      </c>
      <c r="G22" s="36">
        <f>'[15]Forward Price Curve'!D110</f>
        <v>42522</v>
      </c>
      <c r="H22" s="40">
        <f>VLOOKUP(G22,'[15]Forward Price Curve'!$D$75:$AZ$447,$M$17-3)</f>
        <v>2.3389150491307631</v>
      </c>
      <c r="I22" s="40">
        <f>VLOOKUP(G22,'[15]Forward Price Curve'!$D$75:$AZ$447,$N$17-3)</f>
        <v>2.2756194092827</v>
      </c>
      <c r="J22" s="40">
        <f>VLOOKUP($G22,'[15]Forward Price Curve'!$D$75:$AZ$447,$O$17-3)</f>
        <v>2.3647654677733372</v>
      </c>
      <c r="K22" s="161">
        <f t="shared" si="4"/>
        <v>2016</v>
      </c>
    </row>
    <row r="23" spans="2:15">
      <c r="B23" s="30">
        <f t="shared" si="0"/>
        <v>2025</v>
      </c>
      <c r="C23" s="31">
        <f t="shared" si="1"/>
        <v>3.11</v>
      </c>
      <c r="D23" s="31">
        <f t="shared" si="2"/>
        <v>3.08</v>
      </c>
      <c r="E23" s="31">
        <f t="shared" si="3"/>
        <v>3.07</v>
      </c>
      <c r="G23" s="36">
        <f>'[15]Forward Price Curve'!D111</f>
        <v>42552</v>
      </c>
      <c r="H23" s="40">
        <f>VLOOKUP(G23,'[15]Forward Price Curve'!$D$75:$AZ$447,$M$17-3)</f>
        <v>2.5811108163265302</v>
      </c>
      <c r="I23" s="40">
        <f>VLOOKUP(G23,'[15]Forward Price Curve'!$D$75:$AZ$447,$N$17-3)</f>
        <v>2.548999020008166</v>
      </c>
      <c r="J23" s="40">
        <f>VLOOKUP($G23,'[15]Forward Price Curve'!$D$75:$AZ$447,$O$17-3)</f>
        <v>2.6063456138089238</v>
      </c>
      <c r="K23" s="161">
        <f t="shared" si="4"/>
        <v>2016</v>
      </c>
    </row>
    <row r="24" spans="2:15">
      <c r="B24" s="30">
        <f t="shared" si="0"/>
        <v>2026</v>
      </c>
      <c r="C24" s="31">
        <f t="shared" si="1"/>
        <v>3.41</v>
      </c>
      <c r="D24" s="31">
        <f t="shared" si="2"/>
        <v>3.37</v>
      </c>
      <c r="E24" s="31">
        <f t="shared" si="3"/>
        <v>3.37</v>
      </c>
      <c r="G24" s="36">
        <f>'[15]Forward Price Curve'!D112</f>
        <v>42583</v>
      </c>
      <c r="H24" s="40">
        <f>VLOOKUP(G24,'[15]Forward Price Curve'!$D$75:$AZ$447,$M$17-3)</f>
        <v>2.6354985714285708</v>
      </c>
      <c r="I24" s="40">
        <f>VLOOKUP(G24,'[15]Forward Price Curve'!$D$75:$AZ$447,$N$17-3)</f>
        <v>2.6322983258472838</v>
      </c>
      <c r="J24" s="40">
        <f>VLOOKUP($G24,'[15]Forward Price Curve'!$D$75:$AZ$447,$O$17-3)</f>
        <v>2.6355990076984344</v>
      </c>
      <c r="K24" s="161">
        <f t="shared" si="4"/>
        <v>2016</v>
      </c>
    </row>
    <row r="25" spans="2:15">
      <c r="B25" s="30">
        <f t="shared" si="0"/>
        <v>2027</v>
      </c>
      <c r="C25" s="31">
        <f t="shared" si="1"/>
        <v>3.66</v>
      </c>
      <c r="D25" s="31">
        <f t="shared" si="2"/>
        <v>3.63</v>
      </c>
      <c r="E25" s="31">
        <f t="shared" si="3"/>
        <v>3.63</v>
      </c>
      <c r="G25" s="36">
        <f>'[15]Forward Price Curve'!D113</f>
        <v>42614</v>
      </c>
      <c r="H25" s="40">
        <f>VLOOKUP(G25,'[15]Forward Price Curve'!$D$75:$AZ$447,$M$17-3)</f>
        <v>2.7124373469387759</v>
      </c>
      <c r="I25" s="40">
        <f>VLOOKUP(G25,'[15]Forward Price Curve'!$D$75:$AZ$447,$N$17-3)</f>
        <v>2.7264210970464138</v>
      </c>
      <c r="J25" s="40">
        <f>VLOOKUP($G25,'[15]Forward Price Curve'!$D$75:$AZ$447,$O$17-3)</f>
        <v>2.7681537930798932</v>
      </c>
      <c r="K25" s="161">
        <f t="shared" si="4"/>
        <v>2016</v>
      </c>
    </row>
    <row r="26" spans="2:15">
      <c r="B26" s="30">
        <f t="shared" si="0"/>
        <v>2028</v>
      </c>
      <c r="C26" s="31">
        <f t="shared" si="1"/>
        <v>4.01</v>
      </c>
      <c r="D26" s="31">
        <f t="shared" si="2"/>
        <v>3.97</v>
      </c>
      <c r="E26" s="31">
        <f t="shared" si="3"/>
        <v>3.98</v>
      </c>
      <c r="G26" s="36">
        <f>'[15]Forward Price Curve'!D114</f>
        <v>42644</v>
      </c>
      <c r="H26" s="40">
        <f>VLOOKUP(G26,'[15]Forward Price Curve'!$D$75:$AZ$447,$M$17-3)</f>
        <v>2.6863698430141283</v>
      </c>
      <c r="I26" s="40">
        <f>VLOOKUP(G26,'[15]Forward Price Curve'!$D$75:$AZ$447,$N$17-3)</f>
        <v>2.6567164556962028</v>
      </c>
      <c r="J26" s="40">
        <f>VLOOKUP($G26,'[15]Forward Price Curve'!$D$75:$AZ$447,$O$17-3)</f>
        <v>2.7499682086675996</v>
      </c>
      <c r="K26" s="161">
        <f t="shared" si="4"/>
        <v>2016</v>
      </c>
    </row>
    <row r="27" spans="2:15">
      <c r="B27" s="30">
        <f t="shared" si="0"/>
        <v>2029</v>
      </c>
      <c r="C27" s="31">
        <f t="shared" si="1"/>
        <v>4.5199999999999996</v>
      </c>
      <c r="D27" s="31">
        <f t="shared" si="2"/>
        <v>4.47</v>
      </c>
      <c r="E27" s="31">
        <f t="shared" si="3"/>
        <v>4.49</v>
      </c>
      <c r="G27" s="36">
        <f>'[15]Forward Price Curve'!D115</f>
        <v>42675</v>
      </c>
      <c r="H27" s="40">
        <f>VLOOKUP(G27,'[15]Forward Price Curve'!$D$75:$AZ$447,$M$17-3)</f>
        <v>2.2697162585034012</v>
      </c>
      <c r="I27" s="40">
        <f>VLOOKUP(G27,'[15]Forward Price Curve'!$D$75:$AZ$447,$N$17-3)</f>
        <v>2.2516531645569624</v>
      </c>
      <c r="J27" s="40">
        <f>VLOOKUP($G27,'[15]Forward Price Curve'!$D$75:$AZ$447,$O$17-3)</f>
        <v>2.3066994090924613</v>
      </c>
      <c r="K27" s="161">
        <f t="shared" si="4"/>
        <v>2016</v>
      </c>
    </row>
    <row r="28" spans="2:15">
      <c r="B28" s="30">
        <f t="shared" si="0"/>
        <v>2030</v>
      </c>
      <c r="C28" s="31">
        <f t="shared" si="1"/>
        <v>4.8600000000000003</v>
      </c>
      <c r="D28" s="31">
        <f t="shared" si="2"/>
        <v>4.8</v>
      </c>
      <c r="E28" s="31">
        <f t="shared" si="3"/>
        <v>4.83</v>
      </c>
      <c r="G28" s="36">
        <f>'[15]Forward Price Curve'!D116</f>
        <v>42705</v>
      </c>
      <c r="H28" s="40">
        <f>VLOOKUP(G28,'[15]Forward Price Curve'!$D$75:$AZ$447,$M$17-3)</f>
        <v>3.5124636800526665</v>
      </c>
      <c r="I28" s="40">
        <f>VLOOKUP(G28,'[15]Forward Price Curve'!$D$75:$AZ$447,$N$17-3)</f>
        <v>3.5696605144957116</v>
      </c>
      <c r="J28" s="40">
        <f>VLOOKUP($G28,'[15]Forward Price Curve'!$D$75:$AZ$447,$O$17-3)</f>
        <v>3.5518748027461844</v>
      </c>
      <c r="K28" s="161">
        <f t="shared" si="4"/>
        <v>2016</v>
      </c>
    </row>
    <row r="29" spans="2:15">
      <c r="B29" s="30">
        <f t="shared" si="0"/>
        <v>2031</v>
      </c>
      <c r="C29" s="31">
        <f t="shared" si="1"/>
        <v>5.24</v>
      </c>
      <c r="D29" s="31">
        <f t="shared" si="2"/>
        <v>5.18</v>
      </c>
      <c r="E29" s="31">
        <f t="shared" si="3"/>
        <v>5.21</v>
      </c>
      <c r="G29" s="36">
        <f>'[15]Forward Price Curve'!D117</f>
        <v>42736</v>
      </c>
      <c r="H29" s="40">
        <f>VLOOKUP(G29,'[15]Forward Price Curve'!$D$75:$AZ$447,$M$17-3)</f>
        <v>3.2525393877551019</v>
      </c>
      <c r="I29" s="40">
        <f>VLOOKUP(G29,'[15]Forward Price Curve'!$D$75:$AZ$447,$N$17-3)</f>
        <v>3.3525923233973045</v>
      </c>
      <c r="J29" s="40">
        <f>VLOOKUP($G29,'[15]Forward Price Curve'!$D$75:$AZ$447,$O$17-3)</f>
        <v>3.2801653137385181</v>
      </c>
      <c r="K29" s="161">
        <f t="shared" si="4"/>
        <v>2017</v>
      </c>
    </row>
    <row r="30" spans="2:15">
      <c r="B30" s="30">
        <f t="shared" si="0"/>
        <v>2032</v>
      </c>
      <c r="C30" s="31">
        <f t="shared" si="1"/>
        <v>5.52</v>
      </c>
      <c r="D30" s="31">
        <f t="shared" si="2"/>
        <v>5.46</v>
      </c>
      <c r="E30" s="31">
        <f t="shared" si="3"/>
        <v>5.5</v>
      </c>
      <c r="G30" s="36">
        <f>'[15]Forward Price Curve'!D118</f>
        <v>42767</v>
      </c>
      <c r="H30" s="40">
        <f>VLOOKUP(G30,'[15]Forward Price Curve'!$D$75:$AZ$447,$M$17-3)</f>
        <v>2.6307099416909616</v>
      </c>
      <c r="I30" s="40">
        <f>VLOOKUP(G30,'[15]Forward Price Curve'!$D$75:$AZ$447,$N$17-3)</f>
        <v>2.6476748643761301</v>
      </c>
      <c r="J30" s="40">
        <f>VLOOKUP($G30,'[15]Forward Price Curve'!$D$75:$AZ$447,$O$17-3)</f>
        <v>2.6686241769502144</v>
      </c>
      <c r="K30" s="161">
        <f t="shared" si="4"/>
        <v>2017</v>
      </c>
    </row>
    <row r="31" spans="2:15">
      <c r="B31" s="30">
        <f t="shared" si="0"/>
        <v>2033</v>
      </c>
      <c r="C31" s="31">
        <f t="shared" si="1"/>
        <v>5.82</v>
      </c>
      <c r="D31" s="31">
        <f t="shared" si="2"/>
        <v>5.75</v>
      </c>
      <c r="E31" s="31">
        <f t="shared" si="3"/>
        <v>5.8</v>
      </c>
      <c r="G31" s="36">
        <f>'[15]Forward Price Curve'!D119</f>
        <v>42795</v>
      </c>
      <c r="H31" s="40">
        <f>VLOOKUP(G31,'[15]Forward Price Curve'!$D$75:$AZ$447,$M$17-3)</f>
        <v>2.5702319486504277</v>
      </c>
      <c r="I31" s="40">
        <f>VLOOKUP(G31,'[15]Forward Price Curve'!$D$75:$AZ$447,$N$17-3)</f>
        <v>2.5227025724785621</v>
      </c>
      <c r="J31" s="40">
        <f>VLOOKUP($G31,'[15]Forward Price Curve'!$D$75:$AZ$447,$O$17-3)</f>
        <v>2.6203938538123621</v>
      </c>
      <c r="K31" s="161">
        <f t="shared" si="4"/>
        <v>2017</v>
      </c>
    </row>
    <row r="32" spans="2:15">
      <c r="B32" s="30">
        <f t="shared" si="0"/>
        <v>2034</v>
      </c>
      <c r="C32" s="31">
        <f t="shared" si="1"/>
        <v>6.13</v>
      </c>
      <c r="D32" s="31">
        <f t="shared" si="2"/>
        <v>6.06</v>
      </c>
      <c r="E32" s="31">
        <f t="shared" si="3"/>
        <v>6.11</v>
      </c>
      <c r="G32" s="36">
        <f>'[15]Forward Price Curve'!D120</f>
        <v>42826</v>
      </c>
      <c r="H32" s="40">
        <f>VLOOKUP(G32,'[15]Forward Price Curve'!$D$75:$AZ$447,$M$17-3)</f>
        <v>2.7338319047619044</v>
      </c>
      <c r="I32" s="40">
        <f>VLOOKUP(G32,'[15]Forward Price Curve'!$D$75:$AZ$447,$N$17-3)</f>
        <v>2.6977291139240491</v>
      </c>
      <c r="J32" s="40">
        <f>VLOOKUP($G32,'[15]Forward Price Curve'!$D$75:$AZ$447,$O$17-3)</f>
        <v>2.8173391604331051</v>
      </c>
      <c r="K32" s="161">
        <f t="shared" si="4"/>
        <v>2017</v>
      </c>
    </row>
    <row r="33" spans="2:11">
      <c r="B33" s="30">
        <f t="shared" si="0"/>
        <v>2035</v>
      </c>
      <c r="C33" s="31">
        <f t="shared" si="1"/>
        <v>6.34</v>
      </c>
      <c r="D33" s="31">
        <f t="shared" si="2"/>
        <v>6.25</v>
      </c>
      <c r="E33" s="31">
        <f t="shared" si="3"/>
        <v>6.31</v>
      </c>
      <c r="G33" s="36">
        <f>'[15]Forward Price Curve'!D121</f>
        <v>42856</v>
      </c>
      <c r="H33" s="40">
        <f>VLOOKUP(G33,'[15]Forward Price Curve'!$D$75:$AZ$447,$M$17-3)</f>
        <v>2.7935696708360762</v>
      </c>
      <c r="I33" s="40">
        <f>VLOOKUP(G33,'[15]Forward Price Curve'!$D$75:$AZ$447,$N$17-3)</f>
        <v>2.7414040832993045</v>
      </c>
      <c r="J33" s="40">
        <f>VLOOKUP($G33,'[15]Forward Price Curve'!$D$75:$AZ$447,$O$17-3)</f>
        <v>2.8496280759861037</v>
      </c>
      <c r="K33" s="161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6.63</v>
      </c>
      <c r="E34" s="31">
        <f t="shared" si="3"/>
        <v>6.71</v>
      </c>
      <c r="G34" s="36">
        <f>'[15]Forward Price Curve'!D122</f>
        <v>42887</v>
      </c>
      <c r="H34" s="40">
        <f>VLOOKUP(G34,'[15]Forward Price Curve'!$D$75:$AZ$447,$M$17-3)</f>
        <v>2.5909806263194946</v>
      </c>
      <c r="I34" s="40">
        <f>VLOOKUP(G34,'[15]Forward Price Curve'!$D$75:$AZ$447,$N$17-3)</f>
        <v>2.4896278481012653</v>
      </c>
      <c r="J34" s="40">
        <f>VLOOKUP($G34,'[15]Forward Price Curve'!$D$75:$AZ$447,$O$17-3)</f>
        <v>2.6578282815862284</v>
      </c>
      <c r="K34" s="161">
        <f t="shared" si="4"/>
        <v>2017</v>
      </c>
    </row>
    <row r="35" spans="2:11">
      <c r="B35" s="30">
        <f t="shared" si="0"/>
        <v>2037</v>
      </c>
      <c r="C35" s="31">
        <f t="shared" si="1"/>
        <v>6.99</v>
      </c>
      <c r="D35" s="31">
        <f t="shared" si="2"/>
        <v>6.88</v>
      </c>
      <c r="E35" s="31">
        <f t="shared" si="3"/>
        <v>6.97</v>
      </c>
      <c r="G35" s="36">
        <f>'[15]Forward Price Curve'!D123</f>
        <v>42917</v>
      </c>
      <c r="H35" s="40">
        <f>VLOOKUP(G35,'[15]Forward Price Curve'!$D$75:$AZ$447,$M$17-3)</f>
        <v>2.6571312244897962</v>
      </c>
      <c r="I35" s="40">
        <f>VLOOKUP(G35,'[15]Forward Price Curve'!$D$75:$AZ$447,$N$17-3)</f>
        <v>2.6035518987341768</v>
      </c>
      <c r="J35" s="40">
        <f>VLOOKUP($G35,'[15]Forward Price Curve'!$D$75:$AZ$447,$O$17-3)</f>
        <v>2.7065013013628447</v>
      </c>
      <c r="K35" s="161">
        <f t="shared" si="4"/>
        <v>2017</v>
      </c>
    </row>
    <row r="36" spans="2:11">
      <c r="B36" s="30">
        <f t="shared" si="0"/>
        <v>2038</v>
      </c>
      <c r="C36" s="31">
        <f t="shared" si="1"/>
        <v>7.33</v>
      </c>
      <c r="D36" s="31">
        <f t="shared" si="2"/>
        <v>7.21</v>
      </c>
      <c r="E36" s="31">
        <f t="shared" si="3"/>
        <v>7.31</v>
      </c>
      <c r="G36" s="36">
        <f>'[15]Forward Price Curve'!D124</f>
        <v>42948</v>
      </c>
      <c r="H36" s="40">
        <f>VLOOKUP(G36,'[15]Forward Price Curve'!$D$75:$AZ$447,$M$17-3)</f>
        <v>2.7668251020408166</v>
      </c>
      <c r="I36" s="40">
        <f>VLOOKUP(G36,'[15]Forward Price Curve'!$D$75:$AZ$447,$N$17-3)</f>
        <v>2.5731721518987336</v>
      </c>
      <c r="J36" s="40">
        <f>VLOOKUP($G36,'[15]Forward Price Curve'!$D$75:$AZ$447,$O$17-3)</f>
        <v>2.7731064863203199</v>
      </c>
      <c r="K36" s="161">
        <f t="shared" si="4"/>
        <v>2017</v>
      </c>
    </row>
    <row r="37" spans="2:11">
      <c r="B37" s="30">
        <f t="shared" si="0"/>
        <v>2039</v>
      </c>
      <c r="C37" s="31">
        <f t="shared" si="1"/>
        <v>7.47</v>
      </c>
      <c r="D37" s="31">
        <f t="shared" si="2"/>
        <v>7.35</v>
      </c>
      <c r="E37" s="31">
        <f t="shared" si="3"/>
        <v>7.45</v>
      </c>
      <c r="G37" s="36">
        <f>'[15]Forward Price Curve'!D125</f>
        <v>42979</v>
      </c>
      <c r="H37" s="40">
        <f>VLOOKUP(G37,'[15]Forward Price Curve'!$D$75:$AZ$447,$M$17-3)</f>
        <v>2.7448863265306125</v>
      </c>
      <c r="I37" s="40">
        <f>VLOOKUP(G37,'[15]Forward Price Curve'!$D$75:$AZ$447,$N$17-3)</f>
        <v>2.5513999999999997</v>
      </c>
      <c r="J37" s="40">
        <f>VLOOKUP($G37,'[15]Forward Price Curve'!$D$75:$AZ$447,$O$17-3)</f>
        <v>2.7408285889947743</v>
      </c>
      <c r="K37" s="161">
        <f t="shared" si="4"/>
        <v>2017</v>
      </c>
    </row>
    <row r="38" spans="2:11">
      <c r="B38" s="30">
        <f t="shared" si="0"/>
        <v>2040</v>
      </c>
      <c r="C38" s="31">
        <f t="shared" si="1"/>
        <v>7.71</v>
      </c>
      <c r="D38" s="31">
        <f t="shared" si="2"/>
        <v>7.59</v>
      </c>
      <c r="E38" s="31">
        <f t="shared" si="3"/>
        <v>7.69</v>
      </c>
      <c r="G38" s="36">
        <f>'[15]Forward Price Curve'!D126</f>
        <v>43009</v>
      </c>
      <c r="H38" s="40">
        <f>VLOOKUP(G38,'[15]Forward Price Curve'!$D$75:$AZ$447,$M$17-3)</f>
        <v>2.7418251020408162</v>
      </c>
      <c r="I38" s="40">
        <f>VLOOKUP(G38,'[15]Forward Price Curve'!$D$75:$AZ$447,$N$17-3)</f>
        <v>2.5863367088607592</v>
      </c>
      <c r="J38" s="40">
        <f>VLOOKUP($G38,'[15]Forward Price Curve'!$D$75:$AZ$447,$O$17-3)</f>
        <v>2.742877979301158</v>
      </c>
      <c r="K38" s="161">
        <f t="shared" si="4"/>
        <v>2017</v>
      </c>
    </row>
    <row r="39" spans="2:11">
      <c r="B39" s="30">
        <f t="shared" si="0"/>
        <v>2041</v>
      </c>
      <c r="C39" s="31">
        <f t="shared" si="1"/>
        <v>7.91</v>
      </c>
      <c r="D39" s="31">
        <f t="shared" si="2"/>
        <v>7.79</v>
      </c>
      <c r="E39" s="31">
        <f t="shared" si="3"/>
        <v>7.89</v>
      </c>
      <c r="G39" s="36">
        <f>'[15]Forward Price Curve'!D127</f>
        <v>43040</v>
      </c>
      <c r="H39" s="40">
        <f>VLOOKUP(G39,'[15]Forward Price Curve'!$D$75:$AZ$447,$M$17-3)</f>
        <v>2.8413148979591836</v>
      </c>
      <c r="I39" s="40">
        <f>VLOOKUP(G39,'[15]Forward Price Curve'!$D$75:$AZ$447,$N$17-3)</f>
        <v>2.6698810126582275</v>
      </c>
      <c r="J39" s="40">
        <f>VLOOKUP($G39,'[15]Forward Price Curve'!$D$75:$AZ$447,$O$17-3)</f>
        <v>2.8351005430884313</v>
      </c>
      <c r="K39" s="161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5.44</v>
      </c>
      <c r="D40" s="31">
        <f t="shared" si="2"/>
        <v>5.36</v>
      </c>
      <c r="E40" s="31">
        <f t="shared" si="3"/>
        <v>5.44</v>
      </c>
      <c r="G40" s="36">
        <f>'[15]Forward Price Curve'!D128</f>
        <v>43070</v>
      </c>
      <c r="H40" s="40">
        <f>VLOOKUP(G40,'[15]Forward Price Curve'!$D$75:$AZ$447,$M$17-3)</f>
        <v>3.1311108163265304</v>
      </c>
      <c r="I40" s="40">
        <f>VLOOKUP(G40,'[15]Forward Price Curve'!$D$75:$AZ$447,$N$17-3)</f>
        <v>2.8852734177215189</v>
      </c>
      <c r="J40" s="40">
        <f>VLOOKUP($G40,'[15]Forward Price Curve'!$D$75:$AZ$447,$O$17-3)</f>
        <v>3.1030583256481199</v>
      </c>
      <c r="K40" s="161">
        <f t="shared" si="4"/>
        <v>2017</v>
      </c>
    </row>
    <row r="41" spans="2:11">
      <c r="B41" s="30"/>
      <c r="C41" s="31"/>
      <c r="G41" s="36">
        <f>'[15]Forward Price Curve'!D129</f>
        <v>43101</v>
      </c>
      <c r="H41" s="40">
        <f>VLOOKUP(G41,'[15]Forward Price Curve'!$D$75:$AZ$447,$M$17-3)</f>
        <v>3.2244781632653066</v>
      </c>
      <c r="I41" s="40">
        <f>VLOOKUP(G41,'[15]Forward Price Curve'!$D$75:$AZ$447,$N$17-3)</f>
        <v>2.9412734177215185</v>
      </c>
      <c r="J41" s="40">
        <f>VLOOKUP($G41,'[15]Forward Price Curve'!$D$75:$AZ$447,$O$17-3)</f>
        <v>3.2326822625268985</v>
      </c>
      <c r="K41" s="161">
        <f t="shared" si="4"/>
        <v>2018</v>
      </c>
    </row>
    <row r="42" spans="2:11">
      <c r="B42" s="30"/>
      <c r="C42" s="31"/>
      <c r="G42" s="36">
        <f>'[15]Forward Price Curve'!D130</f>
        <v>43132</v>
      </c>
      <c r="H42" s="40">
        <f>VLOOKUP(G42,'[15]Forward Price Curve'!$D$75:$AZ$447,$M$17-3)</f>
        <v>3.1887638775510205</v>
      </c>
      <c r="I42" s="40">
        <f>VLOOKUP(G42,'[15]Forward Price Curve'!$D$75:$AZ$447,$N$17-3)</f>
        <v>2.9235518987341766</v>
      </c>
      <c r="J42" s="40">
        <f>VLOOKUP($G42,'[15]Forward Price Curve'!$D$75:$AZ$447,$O$17-3)</f>
        <v>3.1763240291013424</v>
      </c>
      <c r="K42" s="161">
        <f t="shared" si="4"/>
        <v>2018</v>
      </c>
    </row>
    <row r="43" spans="2:11">
      <c r="G43" s="36">
        <f>'[15]Forward Price Curve'!D131</f>
        <v>43160</v>
      </c>
      <c r="H43" s="40">
        <f>VLOOKUP(G43,'[15]Forward Price Curve'!$D$75:$AZ$447,$M$17-3)</f>
        <v>2.9637638775510204</v>
      </c>
      <c r="I43" s="40">
        <f>VLOOKUP(G43,'[15]Forward Price Curve'!$D$75:$AZ$447,$N$17-3)</f>
        <v>2.8407164556962021</v>
      </c>
      <c r="J43" s="40">
        <f>VLOOKUP($G43,'[15]Forward Price Curve'!$D$75:$AZ$447,$O$17-3)</f>
        <v>2.978557864535301</v>
      </c>
      <c r="K43" s="161">
        <f t="shared" si="4"/>
        <v>2018</v>
      </c>
    </row>
    <row r="44" spans="2:11">
      <c r="B44" s="163" t="str">
        <f>"Official Forward Price Curve Forecast dated   "&amp;TEXT(G5,"MMM dd, YYYY")</f>
        <v>Official Forward Price Curve Forecast dated   Jun 30, 2017</v>
      </c>
      <c r="G44" s="36">
        <f>'[15]Forward Price Curve'!D132</f>
        <v>43191</v>
      </c>
      <c r="H44" s="40">
        <f>VLOOKUP(G44,'[15]Forward Price Curve'!$D$75:$AZ$447,$M$17-3)</f>
        <v>2.4357026530612247</v>
      </c>
      <c r="I44" s="40">
        <f>VLOOKUP(G44,'[15]Forward Price Curve'!$D$75:$AZ$447,$N$17-3)</f>
        <v>2.3673999999999995</v>
      </c>
      <c r="J44" s="40">
        <f>VLOOKUP($G44,'[15]Forward Price Curve'!$D$75:$AZ$447,$O$17-3)</f>
        <v>2.4585250742903986</v>
      </c>
      <c r="K44" s="161">
        <f t="shared" si="4"/>
        <v>2018</v>
      </c>
    </row>
    <row r="45" spans="2:11">
      <c r="G45" s="36">
        <f>'[15]Forward Price Curve'!D133</f>
        <v>43221</v>
      </c>
      <c r="H45" s="40">
        <f>VLOOKUP(G45,'[15]Forward Price Curve'!$D$75:$AZ$447,$M$17-3)</f>
        <v>2.3540700000000001</v>
      </c>
      <c r="I45" s="40">
        <f>VLOOKUP(G45,'[15]Forward Price Curve'!$D$75:$AZ$447,$N$17-3)</f>
        <v>2.3382354430379744</v>
      </c>
      <c r="J45" s="40">
        <f>VLOOKUP($G45,'[15]Forward Price Curve'!$D$75:$AZ$447,$O$17-3)</f>
        <v>2.3663025105031252</v>
      </c>
      <c r="K45" s="161">
        <f t="shared" si="4"/>
        <v>2018</v>
      </c>
    </row>
    <row r="46" spans="2:11">
      <c r="G46" s="36">
        <f>'[15]Forward Price Curve'!D134</f>
        <v>43252</v>
      </c>
      <c r="H46" s="40">
        <f>VLOOKUP(G46,'[15]Forward Price Curve'!$D$75:$AZ$447,$M$17-3)</f>
        <v>2.3601924489795922</v>
      </c>
      <c r="I46" s="40">
        <f>VLOOKUP(G46,'[15]Forward Price Curve'!$D$75:$AZ$447,$N$17-3)</f>
        <v>2.3670962025316453</v>
      </c>
      <c r="J46" s="40">
        <f>VLOOKUP($G46,'[15]Forward Price Curve'!$D$75:$AZ$447,$O$17-3)</f>
        <v>2.3775741571882363</v>
      </c>
      <c r="K46" s="161">
        <f t="shared" si="4"/>
        <v>2018</v>
      </c>
    </row>
    <row r="47" spans="2:11">
      <c r="G47" s="36">
        <f>'[15]Forward Price Curve'!D135</f>
        <v>43282</v>
      </c>
      <c r="H47" s="40">
        <f>VLOOKUP(G47,'[15]Forward Price Curve'!$D$75:$AZ$447,$M$17-3)</f>
        <v>2.481110816326531</v>
      </c>
      <c r="I47" s="40">
        <f>VLOOKUP(G47,'[15]Forward Price Curve'!$D$75:$AZ$447,$N$17-3)</f>
        <v>2.4124632911392405</v>
      </c>
      <c r="J47" s="40">
        <f>VLOOKUP($G47,'[15]Forward Price Curve'!$D$75:$AZ$447,$O$17-3)</f>
        <v>2.4887535813095605</v>
      </c>
      <c r="K47" s="161">
        <f t="shared" si="4"/>
        <v>2018</v>
      </c>
    </row>
    <row r="48" spans="2:11">
      <c r="G48" s="36">
        <f>'[15]Forward Price Curve'!D136</f>
        <v>43313</v>
      </c>
      <c r="H48" s="40">
        <f>VLOOKUP(G48,'[15]Forward Price Curve'!$D$75:$AZ$447,$M$17-3)</f>
        <v>2.4872332653061227</v>
      </c>
      <c r="I48" s="40">
        <f>VLOOKUP(G48,'[15]Forward Price Curve'!$D$75:$AZ$447,$N$17-3)</f>
        <v>2.4210708860759489</v>
      </c>
      <c r="J48" s="40">
        <f>VLOOKUP($G48,'[15]Forward Price Curve'!$D$75:$AZ$447,$O$17-3)</f>
        <v>2.4949017522287118</v>
      </c>
      <c r="K48" s="161">
        <f t="shared" si="4"/>
        <v>2018</v>
      </c>
    </row>
    <row r="49" spans="7:13">
      <c r="G49" s="36">
        <f>'[15]Forward Price Curve'!D137</f>
        <v>43344</v>
      </c>
      <c r="H49" s="40">
        <f>VLOOKUP(G49,'[15]Forward Price Curve'!$D$75:$AZ$447,$M$17-3)</f>
        <v>2.462743469387755</v>
      </c>
      <c r="I49" s="40">
        <f>VLOOKUP(G49,'[15]Forward Price Curve'!$D$75:$AZ$447,$N$17-3)</f>
        <v>2.4030455696202528</v>
      </c>
      <c r="J49" s="40">
        <f>VLOOKUP($G49,'[15]Forward Price Curve'!$D$75:$AZ$447,$O$17-3)</f>
        <v>2.4703090685521056</v>
      </c>
      <c r="K49" s="161">
        <f t="shared" si="4"/>
        <v>2018</v>
      </c>
      <c r="L49" s="4"/>
      <c r="M49" s="4"/>
    </row>
    <row r="50" spans="7:13">
      <c r="G50" s="36">
        <f>'[15]Forward Price Curve'!D138</f>
        <v>43374</v>
      </c>
      <c r="H50" s="40">
        <f>VLOOKUP(G50,'[15]Forward Price Curve'!$D$75:$AZ$447,$M$17-3)</f>
        <v>2.4530495918367348</v>
      </c>
      <c r="I50" s="40">
        <f>VLOOKUP(G50,'[15]Forward Price Curve'!$D$75:$AZ$447,$N$17-3)</f>
        <v>2.4301848101265819</v>
      </c>
      <c r="J50" s="40">
        <f>VLOOKUP($G50,'[15]Forward Price Curve'!$D$75:$AZ$447,$O$17-3)</f>
        <v>2.4426422994159238</v>
      </c>
      <c r="K50" s="161">
        <f t="shared" si="4"/>
        <v>2018</v>
      </c>
      <c r="L50" s="4"/>
      <c r="M50" s="4"/>
    </row>
    <row r="51" spans="7:13">
      <c r="G51" s="36">
        <f>'[15]Forward Price Curve'!D139</f>
        <v>43405</v>
      </c>
      <c r="H51" s="40">
        <f>VLOOKUP(G51,'[15]Forward Price Curve'!$D$75:$AZ$447,$M$17-3)</f>
        <v>2.689784285714286</v>
      </c>
      <c r="I51" s="40">
        <f>VLOOKUP(G51,'[15]Forward Price Curve'!$D$75:$AZ$447,$N$17-3)</f>
        <v>2.5853240506329107</v>
      </c>
      <c r="J51" s="40">
        <f>VLOOKUP($G51,'[15]Forward Price Curve'!$D$75:$AZ$447,$O$17-3)</f>
        <v>2.6547541961266523</v>
      </c>
      <c r="K51" s="161">
        <f t="shared" si="4"/>
        <v>2018</v>
      </c>
      <c r="L51" s="4"/>
      <c r="M51" s="4"/>
    </row>
    <row r="52" spans="7:13">
      <c r="G52" s="36">
        <f>'[15]Forward Price Curve'!D140</f>
        <v>43435</v>
      </c>
      <c r="H52" s="40">
        <f>VLOOKUP(G52,'[15]Forward Price Curve'!$D$75:$AZ$447,$M$17-3)</f>
        <v>2.9224373469387754</v>
      </c>
      <c r="I52" s="40">
        <f>VLOOKUP(G52,'[15]Forward Price Curve'!$D$75:$AZ$447,$N$17-3)</f>
        <v>2.7124126582278478</v>
      </c>
      <c r="J52" s="40">
        <f>VLOOKUP($G52,'[15]Forward Price Curve'!$D$75:$AZ$447,$O$17-3)</f>
        <v>2.893508166820371</v>
      </c>
      <c r="K52" s="161">
        <f t="shared" si="4"/>
        <v>2018</v>
      </c>
      <c r="L52" s="4"/>
      <c r="M52" s="4"/>
    </row>
    <row r="53" spans="7:13">
      <c r="G53" s="36">
        <f>'[15]Forward Price Curve'!D141</f>
        <v>43466</v>
      </c>
      <c r="H53" s="40">
        <f>VLOOKUP(G53,'[15]Forward Price Curve'!$D$75:$AZ$447,$M$17-3)</f>
        <v>2.9270291836734694</v>
      </c>
      <c r="I53" s="40">
        <f>VLOOKUP(G53,'[15]Forward Price Curve'!$D$75:$AZ$447,$N$17-3)</f>
        <v>2.7600075949367087</v>
      </c>
      <c r="J53" s="40">
        <f>VLOOKUP($G53,'[15]Forward Price Curve'!$D$75:$AZ$447,$O$17-3)</f>
        <v>2.9262984117225126</v>
      </c>
      <c r="K53" s="161">
        <f t="shared" si="4"/>
        <v>2019</v>
      </c>
      <c r="L53" s="4"/>
      <c r="M53" s="4"/>
    </row>
    <row r="54" spans="7:13">
      <c r="G54" s="36">
        <f>'[15]Forward Price Curve'!D142</f>
        <v>43497</v>
      </c>
      <c r="H54" s="40">
        <f>VLOOKUP(G54,'[15]Forward Price Curve'!$D$75:$AZ$447,$M$17-3)</f>
        <v>2.8953965306122447</v>
      </c>
      <c r="I54" s="40">
        <f>VLOOKUP(G54,'[15]Forward Price Curve'!$D$75:$AZ$447,$N$17-3)</f>
        <v>2.7400582278481007</v>
      </c>
      <c r="J54" s="40">
        <f>VLOOKUP($G54,'[15]Forward Price Curve'!$D$75:$AZ$447,$O$17-3)</f>
        <v>2.9099032892714418</v>
      </c>
      <c r="K54" s="161">
        <f t="shared" si="4"/>
        <v>2019</v>
      </c>
      <c r="L54" s="4"/>
      <c r="M54" s="4"/>
    </row>
    <row r="55" spans="7:13">
      <c r="G55" s="36">
        <f>'[15]Forward Price Curve'!D143</f>
        <v>43525</v>
      </c>
      <c r="H55" s="40">
        <f>VLOOKUP(G55,'[15]Forward Price Curve'!$D$75:$AZ$447,$M$17-3)</f>
        <v>2.7821312244897962</v>
      </c>
      <c r="I55" s="40">
        <f>VLOOKUP(G55,'[15]Forward Price Curve'!$D$75:$AZ$447,$N$17-3)</f>
        <v>2.6732227848101262</v>
      </c>
      <c r="J55" s="40">
        <f>VLOOKUP($G55,'[15]Forward Price Curve'!$D$75:$AZ$447,$O$17-3)</f>
        <v>2.7936003893841583</v>
      </c>
      <c r="K55" s="161">
        <f t="shared" si="4"/>
        <v>2019</v>
      </c>
      <c r="L55" s="4"/>
      <c r="M55" s="4"/>
    </row>
    <row r="56" spans="7:13">
      <c r="G56" s="36">
        <f>'[15]Forward Price Curve'!D144</f>
        <v>43556</v>
      </c>
      <c r="H56" s="40">
        <f>VLOOKUP(G56,'[15]Forward Price Curve'!$D$75:$AZ$447,$M$17-3)</f>
        <v>2.3428455102040817</v>
      </c>
      <c r="I56" s="40">
        <f>VLOOKUP(G56,'[15]Forward Price Curve'!$D$75:$AZ$447,$N$17-3)</f>
        <v>2.2232987341772148</v>
      </c>
      <c r="J56" s="40">
        <f>VLOOKUP($G56,'[15]Forward Price Curve'!$D$75:$AZ$447,$O$17-3)</f>
        <v>2.3524691259350345</v>
      </c>
      <c r="K56" s="161">
        <f t="shared" si="4"/>
        <v>2019</v>
      </c>
      <c r="L56" s="4"/>
      <c r="M56" s="4"/>
    </row>
    <row r="57" spans="7:13">
      <c r="G57" s="36">
        <f>'[15]Forward Price Curve'!D145</f>
        <v>43586</v>
      </c>
      <c r="H57" s="40">
        <f>VLOOKUP(G57,'[15]Forward Price Curve'!$D$75:$AZ$447,$M$17-3)</f>
        <v>2.2535597959183673</v>
      </c>
      <c r="I57" s="40">
        <f>VLOOKUP(G57,'[15]Forward Price Curve'!$D$75:$AZ$447,$N$17-3)</f>
        <v>2.1916025316455694</v>
      </c>
      <c r="J57" s="40">
        <f>VLOOKUP($G57,'[15]Forward Price Curve'!$D$75:$AZ$447,$O$17-3)</f>
        <v>2.2525613484988218</v>
      </c>
      <c r="K57" s="161">
        <f t="shared" si="4"/>
        <v>2019</v>
      </c>
      <c r="L57" s="4"/>
      <c r="M57" s="4"/>
    </row>
    <row r="58" spans="7:13">
      <c r="G58" s="36">
        <f>'[15]Forward Price Curve'!D146</f>
        <v>43617</v>
      </c>
      <c r="H58" s="40">
        <f>VLOOKUP(G58,'[15]Forward Price Curve'!$D$75:$AZ$447,$M$17-3)</f>
        <v>2.2754985714285714</v>
      </c>
      <c r="I58" s="40">
        <f>VLOOKUP(G58,'[15]Forward Price Curve'!$D$75:$AZ$447,$N$17-3)</f>
        <v>2.2209696202531641</v>
      </c>
      <c r="J58" s="40">
        <f>VLOOKUP($G58,'[15]Forward Price Curve'!$D$75:$AZ$447,$O$17-3)</f>
        <v>2.277154032175428</v>
      </c>
      <c r="K58" s="161">
        <f t="shared" si="4"/>
        <v>2019</v>
      </c>
      <c r="L58" s="4"/>
      <c r="M58" s="4"/>
    </row>
    <row r="59" spans="7:13">
      <c r="G59" s="36">
        <f>'[15]Forward Price Curve'!D147</f>
        <v>43647</v>
      </c>
      <c r="H59" s="40">
        <f>VLOOKUP(G59,'[15]Forward Price Curve'!$D$75:$AZ$447,$M$17-3)</f>
        <v>2.3341720408163269</v>
      </c>
      <c r="I59" s="40">
        <f>VLOOKUP(G59,'[15]Forward Price Curve'!$D$75:$AZ$447,$N$17-3)</f>
        <v>2.2754506329113924</v>
      </c>
      <c r="J59" s="40">
        <f>VLOOKUP($G59,'[15]Forward Price Curve'!$D$75:$AZ$447,$O$17-3)</f>
        <v>2.3360740034839638</v>
      </c>
      <c r="K59" s="161">
        <f t="shared" si="4"/>
        <v>2019</v>
      </c>
      <c r="L59" s="4"/>
      <c r="M59" s="4"/>
    </row>
    <row r="60" spans="7:13">
      <c r="G60" s="36">
        <f>'[15]Forward Price Curve'!D148</f>
        <v>43678</v>
      </c>
      <c r="H60" s="40">
        <f>VLOOKUP(G60,'[15]Forward Price Curve'!$D$75:$AZ$447,$M$17-3)</f>
        <v>2.3484577551020407</v>
      </c>
      <c r="I60" s="40">
        <f>VLOOKUP(G60,'[15]Forward Price Curve'!$D$75:$AZ$447,$N$17-3)</f>
        <v>2.2946911392405061</v>
      </c>
      <c r="J60" s="40">
        <f>VLOOKUP($G60,'[15]Forward Price Curve'!$D$75:$AZ$447,$O$17-3)</f>
        <v>2.3504197356286505</v>
      </c>
      <c r="K60" s="161">
        <f t="shared" si="4"/>
        <v>2019</v>
      </c>
      <c r="L60" s="4"/>
      <c r="M60" s="4"/>
    </row>
    <row r="61" spans="7:13">
      <c r="G61" s="36">
        <f>'[15]Forward Price Curve'!D149</f>
        <v>43709</v>
      </c>
      <c r="H61" s="40">
        <f>VLOOKUP(G61,'[15]Forward Price Curve'!$D$75:$AZ$447,$M$17-3)</f>
        <v>2.3336618367346937</v>
      </c>
      <c r="I61" s="40">
        <f>VLOOKUP(G61,'[15]Forward Price Curve'!$D$75:$AZ$447,$N$17-3)</f>
        <v>2.3027924050632906</v>
      </c>
      <c r="J61" s="40">
        <f>VLOOKUP($G61,'[15]Forward Price Curve'!$D$75:$AZ$447,$O$17-3)</f>
        <v>2.340685131673327</v>
      </c>
      <c r="K61" s="161">
        <f t="shared" si="4"/>
        <v>2019</v>
      </c>
      <c r="L61" s="4"/>
      <c r="M61" s="4"/>
    </row>
    <row r="62" spans="7:13">
      <c r="G62" s="36">
        <f>'[15]Forward Price Curve'!D150</f>
        <v>43739</v>
      </c>
      <c r="H62" s="40">
        <f>VLOOKUP(G62,'[15]Forward Price Curve'!$D$75:$AZ$447,$M$17-3)</f>
        <v>2.3678455102040816</v>
      </c>
      <c r="I62" s="40">
        <f>VLOOKUP(G62,'[15]Forward Price Curve'!$D$75:$AZ$447,$N$17-3)</f>
        <v>2.3392481012658224</v>
      </c>
      <c r="J62" s="40">
        <f>VLOOKUP($G62,'[15]Forward Price Curve'!$D$75:$AZ$447,$O$17-3)</f>
        <v>2.3852593708371761</v>
      </c>
      <c r="K62" s="161">
        <f t="shared" si="4"/>
        <v>2019</v>
      </c>
      <c r="L62" s="4"/>
      <c r="M62" s="4"/>
    </row>
    <row r="63" spans="7:13">
      <c r="G63" s="36">
        <f>'[15]Forward Price Curve'!D151</f>
        <v>43770</v>
      </c>
      <c r="H63" s="40">
        <f>VLOOKUP(G63,'[15]Forward Price Curve'!$D$75:$AZ$447,$M$17-3)</f>
        <v>2.6091720408163264</v>
      </c>
      <c r="I63" s="40">
        <f>VLOOKUP(G63,'[15]Forward Price Curve'!$D$75:$AZ$447,$N$17-3)</f>
        <v>2.5293240506329111</v>
      </c>
      <c r="J63" s="40">
        <f>VLOOKUP($G63,'[15]Forward Price Curve'!$D$75:$AZ$447,$O$17-3)</f>
        <v>2.5840502305564099</v>
      </c>
      <c r="K63" s="161">
        <f t="shared" si="4"/>
        <v>2019</v>
      </c>
      <c r="L63" s="4"/>
      <c r="M63" s="4"/>
    </row>
    <row r="64" spans="7:13">
      <c r="G64" s="36">
        <f>'[15]Forward Price Curve'!D152</f>
        <v>43800</v>
      </c>
      <c r="H64" s="40">
        <f>VLOOKUP(G64,'[15]Forward Price Curve'!$D$75:$AZ$447,$M$17-3)</f>
        <v>2.8341720408163265</v>
      </c>
      <c r="I64" s="40">
        <f>VLOOKUP(G64,'[15]Forward Price Curve'!$D$75:$AZ$447,$N$17-3)</f>
        <v>2.6982354430379747</v>
      </c>
      <c r="J64" s="40">
        <f>VLOOKUP($G64,'[15]Forward Price Curve'!$D$75:$AZ$447,$O$17-3)</f>
        <v>2.8176807254841685</v>
      </c>
      <c r="K64" s="161">
        <f t="shared" si="4"/>
        <v>2019</v>
      </c>
      <c r="L64" s="4"/>
      <c r="M64" s="4"/>
    </row>
    <row r="65" spans="7:13">
      <c r="G65" s="36">
        <f>'[15]Forward Price Curve'!D153</f>
        <v>43831</v>
      </c>
      <c r="H65" s="40">
        <f>VLOOKUP(G65,'[15]Forward Price Curve'!$D$75:$AZ$447,$M$17-3)</f>
        <v>2.914784285714286</v>
      </c>
      <c r="I65" s="40">
        <f>VLOOKUP(G65,'[15]Forward Price Curve'!$D$75:$AZ$447,$N$17-3)</f>
        <v>2.7414759493670884</v>
      </c>
      <c r="J65" s="40">
        <f>VLOOKUP($G65,'[15]Forward Price Curve'!$D$75:$AZ$447,$O$17-3)</f>
        <v>2.9011933804693104</v>
      </c>
      <c r="K65" s="161">
        <f t="shared" ref="K65:K112" si="5">YEAR(G65)</f>
        <v>2020</v>
      </c>
      <c r="L65" s="4"/>
      <c r="M65" s="4"/>
    </row>
    <row r="66" spans="7:13">
      <c r="G66" s="36">
        <f>'[15]Forward Price Curve'!D154</f>
        <v>43862</v>
      </c>
      <c r="H66" s="40">
        <f>VLOOKUP(G66,'[15]Forward Price Curve'!$D$75:$AZ$447,$M$17-3)</f>
        <v>2.8882536734693876</v>
      </c>
      <c r="I66" s="40">
        <f>VLOOKUP(G66,'[15]Forward Price Curve'!$D$75:$AZ$447,$N$17-3)</f>
        <v>2.7279063291139236</v>
      </c>
      <c r="J66" s="40">
        <f>VLOOKUP($G66,'[15]Forward Price Curve'!$D$75:$AZ$447,$O$17-3)</f>
        <v>2.892483471667179</v>
      </c>
      <c r="K66" s="161">
        <f t="shared" si="5"/>
        <v>2020</v>
      </c>
      <c r="L66" s="4"/>
      <c r="M66" s="4"/>
    </row>
    <row r="67" spans="7:13">
      <c r="G67" s="36">
        <f>'[15]Forward Price Curve'!D155</f>
        <v>43891</v>
      </c>
      <c r="H67" s="40">
        <f>VLOOKUP(G67,'[15]Forward Price Curve'!$D$75:$AZ$447,$M$17-3)</f>
        <v>2.7862128571428575</v>
      </c>
      <c r="I67" s="40">
        <f>VLOOKUP(G67,'[15]Forward Price Curve'!$D$75:$AZ$447,$N$17-3)</f>
        <v>2.6708936708860755</v>
      </c>
      <c r="J67" s="40">
        <f>VLOOKUP($G67,'[15]Forward Price Curve'!$D$75:$AZ$447,$O$17-3)</f>
        <v>2.7720817911671278</v>
      </c>
      <c r="K67" s="161">
        <f t="shared" si="5"/>
        <v>2020</v>
      </c>
      <c r="L67" s="4"/>
      <c r="M67" s="4"/>
    </row>
    <row r="68" spans="7:13">
      <c r="G68" s="36">
        <f>'[15]Forward Price Curve'!D156</f>
        <v>43922</v>
      </c>
      <c r="H68" s="40">
        <f>VLOOKUP(G68,'[15]Forward Price Curve'!$D$75:$AZ$447,$M$17-3)</f>
        <v>2.3576414285714287</v>
      </c>
      <c r="I68" s="40">
        <f>VLOOKUP(G68,'[15]Forward Price Curve'!$D$75:$AZ$447,$N$17-3)</f>
        <v>2.2442607594936708</v>
      </c>
      <c r="J68" s="40">
        <f>VLOOKUP($G68,'[15]Forward Price Curve'!$D$75:$AZ$447,$O$17-3)</f>
        <v>2.3007220206988421</v>
      </c>
      <c r="K68" s="161">
        <f t="shared" si="5"/>
        <v>2020</v>
      </c>
      <c r="L68" s="4"/>
      <c r="M68" s="4"/>
    </row>
    <row r="69" spans="7:13">
      <c r="G69" s="36">
        <f>'[15]Forward Price Curve'!D157</f>
        <v>43952</v>
      </c>
      <c r="H69" s="40">
        <f>VLOOKUP(G69,'[15]Forward Price Curve'!$D$75:$AZ$447,$M$17-3)</f>
        <v>2.2729475510204082</v>
      </c>
      <c r="I69" s="40">
        <f>VLOOKUP(G69,'[15]Forward Price Curve'!$D$75:$AZ$447,$N$17-3)</f>
        <v>2.2160075949367086</v>
      </c>
      <c r="J69" s="40">
        <f>VLOOKUP($G69,'[15]Forward Price Curve'!$D$75:$AZ$447,$O$17-3)</f>
        <v>2.2925244594733067</v>
      </c>
      <c r="K69" s="161">
        <f t="shared" si="5"/>
        <v>2020</v>
      </c>
      <c r="L69" s="4"/>
      <c r="M69" s="4"/>
    </row>
    <row r="70" spans="7:13">
      <c r="G70" s="36">
        <f>'[15]Forward Price Curve'!D158</f>
        <v>43983</v>
      </c>
      <c r="H70" s="40">
        <f>VLOOKUP(G70,'[15]Forward Price Curve'!$D$75:$AZ$447,$M$17-3)</f>
        <v>2.2984577551020409</v>
      </c>
      <c r="I70" s="40">
        <f>VLOOKUP(G70,'[15]Forward Price Curve'!$D$75:$AZ$447,$N$17-3)</f>
        <v>2.2501341772151893</v>
      </c>
      <c r="J70" s="40">
        <f>VLOOKUP($G70,'[15]Forward Price Curve'!$D$75:$AZ$447,$O$17-3)</f>
        <v>2.3155801004201253</v>
      </c>
      <c r="K70" s="161">
        <f t="shared" si="5"/>
        <v>2020</v>
      </c>
      <c r="L70" s="4"/>
      <c r="M70" s="4"/>
    </row>
    <row r="71" spans="7:13">
      <c r="G71" s="36">
        <f>'[15]Forward Price Curve'!D159</f>
        <v>44013</v>
      </c>
      <c r="H71" s="40">
        <f>VLOOKUP(G71,'[15]Forward Price Curve'!$D$75:$AZ$447,$M$17-3)</f>
        <v>2.3591720408163264</v>
      </c>
      <c r="I71" s="40">
        <f>VLOOKUP(G71,'[15]Forward Price Curve'!$D$75:$AZ$447,$N$17-3)</f>
        <v>2.2990455696202532</v>
      </c>
      <c r="J71" s="40">
        <f>VLOOKUP($G71,'[15]Forward Price Curve'!$D$75:$AZ$447,$O$17-3)</f>
        <v>2.3791111999180243</v>
      </c>
      <c r="K71" s="161">
        <f t="shared" si="5"/>
        <v>2020</v>
      </c>
      <c r="L71" s="4"/>
      <c r="M71" s="4"/>
    </row>
    <row r="72" spans="7:13">
      <c r="G72" s="36">
        <f>'[15]Forward Price Curve'!D160</f>
        <v>44044</v>
      </c>
      <c r="H72" s="40">
        <f>VLOOKUP(G72,'[15]Forward Price Curve'!$D$75:$AZ$447,$M$17-3)</f>
        <v>2.3806006122448982</v>
      </c>
      <c r="I72" s="40">
        <f>VLOOKUP(G72,'[15]Forward Price Curve'!$D$75:$AZ$447,$N$17-3)</f>
        <v>2.3303367088607594</v>
      </c>
      <c r="J72" s="40">
        <f>VLOOKUP($G72,'[15]Forward Price Curve'!$D$75:$AZ$447,$O$17-3)</f>
        <v>2.4006297981350548</v>
      </c>
      <c r="K72" s="161">
        <f t="shared" si="5"/>
        <v>2020</v>
      </c>
      <c r="L72" s="4"/>
      <c r="M72" s="4"/>
    </row>
    <row r="73" spans="7:13">
      <c r="G73" s="36">
        <f>'[15]Forward Price Curve'!D161</f>
        <v>44075</v>
      </c>
      <c r="H73" s="40">
        <f>VLOOKUP(G73,'[15]Forward Price Curve'!$D$75:$AZ$447,$M$17-3)</f>
        <v>2.374478163265306</v>
      </c>
      <c r="I73" s="40">
        <f>VLOOKUP(G73,'[15]Forward Price Curve'!$D$75:$AZ$447,$N$17-3)</f>
        <v>2.3471468354430378</v>
      </c>
      <c r="J73" s="40">
        <f>VLOOKUP($G73,'[15]Forward Price Curve'!$D$75:$AZ$447,$O$17-3)</f>
        <v>2.3919198893329239</v>
      </c>
      <c r="K73" s="161">
        <f t="shared" si="5"/>
        <v>2020</v>
      </c>
      <c r="L73" s="4"/>
      <c r="M73" s="4"/>
    </row>
    <row r="74" spans="7:13">
      <c r="G74" s="36">
        <f>'[15]Forward Price Curve'!D162</f>
        <v>44105</v>
      </c>
      <c r="H74" s="40">
        <f>VLOOKUP(G74,'[15]Forward Price Curve'!$D$75:$AZ$447,$M$17-3)</f>
        <v>2.4071312244897958</v>
      </c>
      <c r="I74" s="40">
        <f>VLOOKUP(G74,'[15]Forward Price Curve'!$D$75:$AZ$447,$N$17-3)</f>
        <v>2.3706405063291136</v>
      </c>
      <c r="J74" s="40">
        <f>VLOOKUP($G74,'[15]Forward Price Curve'!$D$75:$AZ$447,$O$17-3)</f>
        <v>2.4272718721180451</v>
      </c>
      <c r="K74" s="161">
        <f t="shared" si="5"/>
        <v>2020</v>
      </c>
      <c r="L74" s="4"/>
      <c r="M74" s="4"/>
    </row>
    <row r="75" spans="7:13">
      <c r="G75" s="36">
        <f>'[15]Forward Price Curve'!D163</f>
        <v>44136</v>
      </c>
      <c r="H75" s="40">
        <f>VLOOKUP(G75,'[15]Forward Price Curve'!$D$75:$AZ$447,$M$17-3)</f>
        <v>2.6397842857142861</v>
      </c>
      <c r="I75" s="40">
        <f>VLOOKUP(G75,'[15]Forward Price Curve'!$D$75:$AZ$447,$N$17-3)</f>
        <v>2.5672987341772147</v>
      </c>
      <c r="J75" s="40">
        <f>VLOOKUP($G75,'[15]Forward Price Curve'!$D$75:$AZ$447,$O$17-3)</f>
        <v>2.6045441336202484</v>
      </c>
      <c r="K75" s="161">
        <f t="shared" si="5"/>
        <v>2020</v>
      </c>
      <c r="L75" s="4"/>
      <c r="M75" s="4"/>
    </row>
    <row r="76" spans="7:13">
      <c r="G76" s="36">
        <f>'[15]Forward Price Curve'!D164</f>
        <v>44166</v>
      </c>
      <c r="H76" s="40">
        <f>VLOOKUP(G76,'[15]Forward Price Curve'!$D$75:$AZ$447,$M$17-3)</f>
        <v>2.8499883673469388</v>
      </c>
      <c r="I76" s="40">
        <f>VLOOKUP(G76,'[15]Forward Price Curve'!$D$75:$AZ$447,$N$17-3)</f>
        <v>2.6974253164556958</v>
      </c>
      <c r="J76" s="40">
        <f>VLOOKUP($G76,'[15]Forward Price Curve'!$D$75:$AZ$447,$O$17-3)</f>
        <v>2.8156313351777849</v>
      </c>
      <c r="K76" s="161">
        <f t="shared" si="5"/>
        <v>2020</v>
      </c>
      <c r="L76" s="4"/>
      <c r="M76" s="4"/>
    </row>
    <row r="77" spans="7:13">
      <c r="G77" s="36">
        <f>'[15]Forward Price Curve'!D165</f>
        <v>44197</v>
      </c>
      <c r="H77" s="40">
        <f>VLOOKUP(G77,'[15]Forward Price Curve'!$D$75:$AZ$447,$M$17-3)</f>
        <v>2.9724373469387753</v>
      </c>
      <c r="I77" s="40">
        <f>VLOOKUP(G77,'[15]Forward Price Curve'!$D$75:$AZ$447,$N$17-3)</f>
        <v>2.7962607594936708</v>
      </c>
      <c r="J77" s="40">
        <f>VLOOKUP($G77,'[15]Forward Price Curve'!$D$75:$AZ$447,$O$17-3)</f>
        <v>2.9385947535608157</v>
      </c>
      <c r="K77" s="161">
        <f t="shared" si="5"/>
        <v>2021</v>
      </c>
      <c r="L77" s="4"/>
      <c r="M77" s="4"/>
    </row>
    <row r="78" spans="7:13">
      <c r="G78" s="36">
        <f>'[15]Forward Price Curve'!D166</f>
        <v>44228</v>
      </c>
      <c r="H78" s="40">
        <f>VLOOKUP(G78,'[15]Forward Price Curve'!$D$75:$AZ$447,$M$17-3)</f>
        <v>2.9642740816326532</v>
      </c>
      <c r="I78" s="40">
        <f>VLOOKUP(G78,'[15]Forward Price Curve'!$D$75:$AZ$447,$N$17-3)</f>
        <v>2.8109443037974682</v>
      </c>
      <c r="J78" s="40">
        <f>VLOOKUP($G78,'[15]Forward Price Curve'!$D$75:$AZ$447,$O$17-3)</f>
        <v>2.9483293575161391</v>
      </c>
      <c r="K78" s="161">
        <f t="shared" si="5"/>
        <v>2021</v>
      </c>
      <c r="L78" s="4"/>
      <c r="M78" s="4"/>
    </row>
    <row r="79" spans="7:13">
      <c r="G79" s="36">
        <f>'[15]Forward Price Curve'!D167</f>
        <v>44256</v>
      </c>
      <c r="H79" s="40">
        <f>VLOOKUP(G79,'[15]Forward Price Curve'!$D$75:$AZ$447,$M$17-3)</f>
        <v>2.8749883673469387</v>
      </c>
      <c r="I79" s="40">
        <f>VLOOKUP(G79,'[15]Forward Price Curve'!$D$75:$AZ$447,$N$17-3)</f>
        <v>2.7235518987341769</v>
      </c>
      <c r="J79" s="40">
        <f>VLOOKUP($G79,'[15]Forward Price Curve'!$D$75:$AZ$447,$O$17-3)</f>
        <v>2.8535450558458861</v>
      </c>
      <c r="K79" s="161">
        <f t="shared" si="5"/>
        <v>2021</v>
      </c>
      <c r="L79" s="4"/>
      <c r="M79" s="4"/>
    </row>
    <row r="80" spans="7:13">
      <c r="G80" s="36">
        <f>'[15]Forward Price Curve'!D168</f>
        <v>44287</v>
      </c>
      <c r="H80" s="40">
        <f>VLOOKUP(G80,'[15]Forward Price Curve'!$D$75:$AZ$447,$M$17-3)</f>
        <v>2.4209067346938777</v>
      </c>
      <c r="I80" s="40">
        <f>VLOOKUP(G80,'[15]Forward Price Curve'!$D$75:$AZ$447,$N$17-3)</f>
        <v>2.3007670886075946</v>
      </c>
      <c r="J80" s="40">
        <f>VLOOKUP($G80,'[15]Forward Price Curve'!$D$75:$AZ$447,$O$17-3)</f>
        <v>2.3975557126754787</v>
      </c>
      <c r="K80" s="161">
        <f t="shared" si="5"/>
        <v>2021</v>
      </c>
      <c r="L80" s="4"/>
      <c r="M80" s="4"/>
    </row>
    <row r="81" spans="7:13">
      <c r="G81" s="36">
        <f>'[15]Forward Price Curve'!D169</f>
        <v>44317</v>
      </c>
      <c r="H81" s="40">
        <f>VLOOKUP(G81,'[15]Forward Price Curve'!$D$75:$AZ$447,$M$17-3)</f>
        <v>2.3265189795918366</v>
      </c>
      <c r="I81" s="40">
        <f>VLOOKUP(G81,'[15]Forward Price Curve'!$D$75:$AZ$447,$N$17-3)</f>
        <v>2.2729189873417717</v>
      </c>
      <c r="J81" s="40">
        <f>VLOOKUP($G81,'[15]Forward Price Curve'!$D$75:$AZ$447,$O$17-3)</f>
        <v>2.3027714110052258</v>
      </c>
      <c r="K81" s="161">
        <f t="shared" si="5"/>
        <v>2021</v>
      </c>
      <c r="L81" s="4"/>
      <c r="M81" s="4"/>
    </row>
    <row r="82" spans="7:13">
      <c r="G82" s="36">
        <f>'[15]Forward Price Curve'!D170</f>
        <v>44348</v>
      </c>
      <c r="H82" s="40">
        <f>VLOOKUP(G82,'[15]Forward Price Curve'!$D$75:$AZ$447,$M$17-3)</f>
        <v>2.3678455102040816</v>
      </c>
      <c r="I82" s="40">
        <f>VLOOKUP(G82,'[15]Forward Price Curve'!$D$75:$AZ$447,$N$17-3)</f>
        <v>2.3076531645569616</v>
      </c>
      <c r="J82" s="40">
        <f>VLOOKUP($G82,'[15]Forward Price Curve'!$D$75:$AZ$447,$O$17-3)</f>
        <v>2.3442715647094992</v>
      </c>
      <c r="K82" s="161">
        <f t="shared" si="5"/>
        <v>2021</v>
      </c>
      <c r="L82" s="4"/>
      <c r="M82" s="4"/>
    </row>
    <row r="83" spans="7:13">
      <c r="G83" s="36">
        <f>'[15]Forward Price Curve'!D171</f>
        <v>44378</v>
      </c>
      <c r="H83" s="40">
        <f>VLOOKUP(G83,'[15]Forward Price Curve'!$D$75:$AZ$447,$M$17-3)</f>
        <v>2.4107026530612243</v>
      </c>
      <c r="I83" s="40">
        <f>VLOOKUP(G83,'[15]Forward Price Curve'!$D$75:$AZ$447,$N$17-3)</f>
        <v>2.3539316455696198</v>
      </c>
      <c r="J83" s="40">
        <f>VLOOKUP($G83,'[15]Forward Price Curve'!$D$75:$AZ$447,$O$17-3)</f>
        <v>2.3873087611435597</v>
      </c>
      <c r="K83" s="161">
        <f t="shared" si="5"/>
        <v>2021</v>
      </c>
      <c r="L83" s="4"/>
      <c r="M83" s="4"/>
    </row>
    <row r="84" spans="7:13">
      <c r="G84" s="36">
        <f>'[15]Forward Price Curve'!D172</f>
        <v>44409</v>
      </c>
      <c r="H84" s="40">
        <f>VLOOKUP(G84,'[15]Forward Price Curve'!$D$75:$AZ$447,$M$17-3)</f>
        <v>2.4351924489795915</v>
      </c>
      <c r="I84" s="40">
        <f>VLOOKUP(G84,'[15]Forward Price Curve'!$D$75:$AZ$447,$N$17-3)</f>
        <v>2.3870455696202528</v>
      </c>
      <c r="J84" s="40">
        <f>VLOOKUP($G84,'[15]Forward Price Curve'!$D$75:$AZ$447,$O$17-3)</f>
        <v>2.4119014448201659</v>
      </c>
      <c r="K84" s="161">
        <f t="shared" si="5"/>
        <v>2021</v>
      </c>
      <c r="L84" s="4"/>
      <c r="M84" s="4"/>
    </row>
    <row r="85" spans="7:13">
      <c r="G85" s="36">
        <f>'[15]Forward Price Curve'!D173</f>
        <v>44440</v>
      </c>
      <c r="H85" s="40">
        <f>VLOOKUP(G85,'[15]Forward Price Curve'!$D$75:$AZ$447,$M$17-3)</f>
        <v>2.4530495918367348</v>
      </c>
      <c r="I85" s="40">
        <f>VLOOKUP(G85,'[15]Forward Price Curve'!$D$75:$AZ$447,$N$17-3)</f>
        <v>2.4136784810126581</v>
      </c>
      <c r="J85" s="40">
        <f>VLOOKUP($G85,'[15]Forward Price Curve'!$D$75:$AZ$447,$O$17-3)</f>
        <v>2.4298336100010247</v>
      </c>
      <c r="K85" s="161">
        <f t="shared" si="5"/>
        <v>2021</v>
      </c>
      <c r="L85" s="4"/>
      <c r="M85" s="4"/>
    </row>
    <row r="86" spans="7:13">
      <c r="G86" s="36">
        <f>'[15]Forward Price Curve'!D174</f>
        <v>44470</v>
      </c>
      <c r="H86" s="40">
        <f>VLOOKUP(G86,'[15]Forward Price Curve'!$D$75:$AZ$447,$M$17-3)</f>
        <v>2.4688659183673471</v>
      </c>
      <c r="I86" s="40">
        <f>VLOOKUP(G86,'[15]Forward Price Curve'!$D$75:$AZ$447,$N$17-3)</f>
        <v>2.4319063291139238</v>
      </c>
      <c r="J86" s="40">
        <f>VLOOKUP($G86,'[15]Forward Price Curve'!$D$75:$AZ$447,$O$17-3)</f>
        <v>2.4457163848754995</v>
      </c>
      <c r="K86" s="161">
        <f t="shared" si="5"/>
        <v>2021</v>
      </c>
      <c r="L86" s="4"/>
      <c r="M86" s="4"/>
    </row>
    <row r="87" spans="7:13">
      <c r="G87" s="36">
        <f>'[15]Forward Price Curve'!D175</f>
        <v>44501</v>
      </c>
      <c r="H87" s="40">
        <f>VLOOKUP(G87,'[15]Forward Price Curve'!$D$75:$AZ$447,$M$17-3)</f>
        <v>2.7270291836734692</v>
      </c>
      <c r="I87" s="40">
        <f>VLOOKUP(G87,'[15]Forward Price Curve'!$D$75:$AZ$447,$N$17-3)</f>
        <v>2.6146911392405063</v>
      </c>
      <c r="J87" s="40">
        <f>VLOOKUP($G87,'[15]Forward Price Curve'!$D$75:$AZ$447,$O$17-3)</f>
        <v>2.6870320934521978</v>
      </c>
      <c r="K87" s="161">
        <f t="shared" si="5"/>
        <v>2021</v>
      </c>
      <c r="L87" s="4"/>
      <c r="M87" s="4"/>
    </row>
    <row r="88" spans="7:13">
      <c r="G88" s="36">
        <f>'[15]Forward Price Curve'!D176</f>
        <v>44531</v>
      </c>
      <c r="H88" s="40">
        <f>VLOOKUP(G88,'[15]Forward Price Curve'!$D$75:$AZ$447,$M$17-3)</f>
        <v>2.9265189795918367</v>
      </c>
      <c r="I88" s="40">
        <f>VLOOKUP(G88,'[15]Forward Price Curve'!$D$75:$AZ$447,$N$17-3)</f>
        <v>2.7581848101265818</v>
      </c>
      <c r="J88" s="40">
        <f>VLOOKUP($G88,'[15]Forward Price Curve'!$D$75:$AZ$447,$O$17-3)</f>
        <v>2.892483471667179</v>
      </c>
      <c r="K88" s="161">
        <f t="shared" si="5"/>
        <v>2021</v>
      </c>
      <c r="L88" s="4"/>
      <c r="M88" s="4"/>
    </row>
    <row r="89" spans="7:13">
      <c r="G89" s="36">
        <f>'[15]Forward Price Curve'!D177</f>
        <v>44562</v>
      </c>
      <c r="H89" s="40">
        <f>VLOOKUP(G89,'[15]Forward Price Curve'!$D$75:$AZ$447,$M$17-3)</f>
        <v>3.0469271428571432</v>
      </c>
      <c r="I89" s="40">
        <f>VLOOKUP(G89,'[15]Forward Price Curve'!$D$75:$AZ$447,$N$17-3)</f>
        <v>2.8498303797468352</v>
      </c>
      <c r="J89" s="40">
        <f>VLOOKUP($G89,'[15]Forward Price Curve'!$D$75:$AZ$447,$O$17-3)</f>
        <v>3.0108357618608461</v>
      </c>
      <c r="K89" s="161">
        <f t="shared" si="5"/>
        <v>2022</v>
      </c>
      <c r="L89" s="4"/>
      <c r="M89" s="4"/>
    </row>
    <row r="90" spans="7:13">
      <c r="G90" s="36">
        <f>'[15]Forward Price Curve'!D178</f>
        <v>44593</v>
      </c>
      <c r="H90" s="40">
        <f>VLOOKUP(G90,'[15]Forward Price Curve'!$D$75:$AZ$447,$M$17-3)</f>
        <v>3.0285597959183672</v>
      </c>
      <c r="I90" s="40">
        <f>VLOOKUP(G90,'[15]Forward Price Curve'!$D$75:$AZ$447,$N$17-3)</f>
        <v>2.8392987341772149</v>
      </c>
      <c r="J90" s="40">
        <f>VLOOKUP($G90,'[15]Forward Price Curve'!$D$75:$AZ$447,$O$17-3)</f>
        <v>3.0128851521672302</v>
      </c>
      <c r="K90" s="161">
        <f t="shared" si="5"/>
        <v>2022</v>
      </c>
      <c r="L90" s="4"/>
      <c r="M90" s="4"/>
    </row>
    <row r="91" spans="7:13">
      <c r="G91" s="36">
        <f>'[15]Forward Price Curve'!D179</f>
        <v>44621</v>
      </c>
      <c r="H91" s="40">
        <f>VLOOKUP(G91,'[15]Forward Price Curve'!$D$75:$AZ$447,$M$17-3)</f>
        <v>2.9413148979591837</v>
      </c>
      <c r="I91" s="40">
        <f>VLOOKUP(G91,'[15]Forward Price Curve'!$D$75:$AZ$447,$N$17-3)</f>
        <v>2.7741848101265818</v>
      </c>
      <c r="J91" s="40">
        <f>VLOOKUP($G91,'[15]Forward Price Curve'!$D$75:$AZ$447,$O$17-3)</f>
        <v>2.9175885029203812</v>
      </c>
      <c r="K91" s="161">
        <f t="shared" si="5"/>
        <v>2022</v>
      </c>
      <c r="L91" s="4"/>
      <c r="M91" s="4"/>
    </row>
    <row r="92" spans="7:13">
      <c r="G92" s="36">
        <f>'[15]Forward Price Curve'!D180</f>
        <v>44652</v>
      </c>
      <c r="H92" s="40">
        <f>VLOOKUP(G92,'[15]Forward Price Curve'!$D$75:$AZ$447,$M$17-3)</f>
        <v>2.4795802040816328</v>
      </c>
      <c r="I92" s="40">
        <f>VLOOKUP(G92,'[15]Forward Price Curve'!$D$75:$AZ$447,$N$17-3)</f>
        <v>2.3539316455696198</v>
      </c>
      <c r="J92" s="40">
        <f>VLOOKUP($G92,'[15]Forward Price Curve'!$D$75:$AZ$447,$O$17-3)</f>
        <v>2.4411052566861362</v>
      </c>
      <c r="K92" s="161">
        <f t="shared" si="5"/>
        <v>2022</v>
      </c>
      <c r="L92" s="4"/>
      <c r="M92" s="4"/>
    </row>
    <row r="93" spans="7:13">
      <c r="G93" s="36">
        <f>'[15]Forward Price Curve'!D181</f>
        <v>44682</v>
      </c>
      <c r="H93" s="40">
        <f>VLOOKUP(G93,'[15]Forward Price Curve'!$D$75:$AZ$447,$M$17-3)</f>
        <v>2.3908046938775511</v>
      </c>
      <c r="I93" s="40">
        <f>VLOOKUP(G93,'[15]Forward Price Curve'!$D$75:$AZ$447,$N$17-3)</f>
        <v>2.3341848101265819</v>
      </c>
      <c r="J93" s="40">
        <f>VLOOKUP($G93,'[15]Forward Price Curve'!$D$75:$AZ$447,$O$17-3)</f>
        <v>2.3570802541243978</v>
      </c>
      <c r="K93" s="161">
        <f t="shared" si="5"/>
        <v>2022</v>
      </c>
      <c r="L93" s="4"/>
      <c r="M93" s="4"/>
    </row>
    <row r="94" spans="7:13">
      <c r="G94" s="36">
        <f>'[15]Forward Price Curve'!D182</f>
        <v>44713</v>
      </c>
      <c r="H94" s="40">
        <f>VLOOKUP(G94,'[15]Forward Price Curve'!$D$75:$AZ$447,$M$17-3)</f>
        <v>2.4244781632653063</v>
      </c>
      <c r="I94" s="40">
        <f>VLOOKUP(G94,'[15]Forward Price Curve'!$D$75:$AZ$447,$N$17-3)</f>
        <v>2.3638556962025317</v>
      </c>
      <c r="J94" s="40">
        <f>VLOOKUP($G94,'[15]Forward Price Curve'!$D$75:$AZ$447,$O$17-3)</f>
        <v>2.3857717184137717</v>
      </c>
      <c r="K94" s="161">
        <f t="shared" si="5"/>
        <v>2022</v>
      </c>
      <c r="L94" s="4"/>
      <c r="M94" s="4"/>
    </row>
    <row r="95" spans="7:13">
      <c r="G95" s="36">
        <f>'[15]Forward Price Curve'!D183</f>
        <v>44743</v>
      </c>
      <c r="H95" s="40">
        <f>VLOOKUP(G95,'[15]Forward Price Curve'!$D$75:$AZ$447,$M$17-3)</f>
        <v>2.4749883673469388</v>
      </c>
      <c r="I95" s="40">
        <f>VLOOKUP(G95,'[15]Forward Price Curve'!$D$75:$AZ$447,$N$17-3)</f>
        <v>2.4151974683544304</v>
      </c>
      <c r="J95" s="40">
        <f>VLOOKUP($G95,'[15]Forward Price Curve'!$D$75:$AZ$447,$O$17-3)</f>
        <v>2.4416176042627318</v>
      </c>
      <c r="K95" s="161">
        <f t="shared" si="5"/>
        <v>2022</v>
      </c>
      <c r="L95" s="4"/>
      <c r="M95" s="4"/>
    </row>
    <row r="96" spans="7:13">
      <c r="G96" s="36">
        <f>'[15]Forward Price Curve'!D184</f>
        <v>44774</v>
      </c>
      <c r="H96" s="40">
        <f>VLOOKUP(G96,'[15]Forward Price Curve'!$D$75:$AZ$447,$M$17-3)</f>
        <v>2.5035597959183673</v>
      </c>
      <c r="I96" s="40">
        <f>VLOOKUP(G96,'[15]Forward Price Curve'!$D$75:$AZ$447,$N$17-3)</f>
        <v>2.4486151898734176</v>
      </c>
      <c r="J96" s="40">
        <f>VLOOKUP($G96,'[15]Forward Price Curve'!$D$75:$AZ$447,$O$17-3)</f>
        <v>2.4703090685521056</v>
      </c>
      <c r="K96" s="161">
        <f t="shared" si="5"/>
        <v>2022</v>
      </c>
      <c r="L96" s="4"/>
      <c r="M96" s="4"/>
    </row>
    <row r="97" spans="7:13">
      <c r="G97" s="36">
        <f>'[15]Forward Price Curve'!D185</f>
        <v>44805</v>
      </c>
      <c r="H97" s="40">
        <f>VLOOKUP(G97,'[15]Forward Price Curve'!$D$75:$AZ$447,$M$17-3)</f>
        <v>2.5137638775510203</v>
      </c>
      <c r="I97" s="40">
        <f>VLOOKUP(G97,'[15]Forward Price Curve'!$D$75:$AZ$447,$N$17-3)</f>
        <v>2.4688683544303793</v>
      </c>
      <c r="J97" s="40">
        <f>VLOOKUP($G97,'[15]Forward Price Curve'!$D$75:$AZ$447,$O$17-3)</f>
        <v>2.4754325443180654</v>
      </c>
      <c r="K97" s="161">
        <f t="shared" si="5"/>
        <v>2022</v>
      </c>
      <c r="L97" s="4"/>
      <c r="M97" s="4"/>
    </row>
    <row r="98" spans="7:13">
      <c r="G98" s="36">
        <f>'[15]Forward Price Curve'!D186</f>
        <v>44835</v>
      </c>
      <c r="H98" s="40">
        <f>VLOOKUP(G98,'[15]Forward Price Curve'!$D$75:$AZ$447,$M$17-3)</f>
        <v>2.5413148979591837</v>
      </c>
      <c r="I98" s="40">
        <f>VLOOKUP(G98,'[15]Forward Price Curve'!$D$75:$AZ$447,$N$17-3)</f>
        <v>2.5000582278481014</v>
      </c>
      <c r="J98" s="40">
        <f>VLOOKUP($G98,'[15]Forward Price Curve'!$D$75:$AZ$447,$O$17-3)</f>
        <v>2.5082227892202069</v>
      </c>
      <c r="K98" s="161">
        <f t="shared" si="5"/>
        <v>2022</v>
      </c>
      <c r="L98" s="4"/>
      <c r="M98" s="4"/>
    </row>
    <row r="99" spans="7:13">
      <c r="G99" s="36">
        <f>'[15]Forward Price Curve'!D187</f>
        <v>44866</v>
      </c>
      <c r="H99" s="40">
        <f>VLOOKUP(G99,'[15]Forward Price Curve'!$D$75:$AZ$447,$M$17-3)</f>
        <v>2.8045802040816326</v>
      </c>
      <c r="I99" s="40">
        <f>VLOOKUP(G99,'[15]Forward Price Curve'!$D$75:$AZ$447,$N$17-3)</f>
        <v>2.6776784810126579</v>
      </c>
      <c r="J99" s="40">
        <f>VLOOKUP($G99,'[15]Forward Price Curve'!$D$75:$AZ$447,$O$17-3)</f>
        <v>2.7521002356798854</v>
      </c>
      <c r="K99" s="161">
        <f t="shared" si="5"/>
        <v>2022</v>
      </c>
      <c r="L99" s="4"/>
      <c r="M99" s="4"/>
    </row>
    <row r="100" spans="7:13">
      <c r="G100" s="36">
        <f>'[15]Forward Price Curve'!D188</f>
        <v>44896</v>
      </c>
      <c r="H100" s="40">
        <f>VLOOKUP(G100,'[15]Forward Price Curve'!$D$75:$AZ$447,$M$17-3)</f>
        <v>2.9959067346938775</v>
      </c>
      <c r="I100" s="40">
        <f>VLOOKUP(G100,'[15]Forward Price Curve'!$D$75:$AZ$447,$N$17-3)</f>
        <v>2.8296784810126581</v>
      </c>
      <c r="J100" s="40">
        <f>VLOOKUP($G100,'[15]Forward Price Curve'!$D$75:$AZ$447,$O$17-3)</f>
        <v>2.9467923147863511</v>
      </c>
      <c r="K100" s="161">
        <f t="shared" si="5"/>
        <v>2022</v>
      </c>
      <c r="L100" s="4"/>
      <c r="M100" s="4"/>
    </row>
    <row r="101" spans="7:13">
      <c r="G101" s="36">
        <f>'[15]Forward Price Curve'!D189</f>
        <v>44927</v>
      </c>
      <c r="H101" s="40">
        <f>VLOOKUP(G101,'[15]Forward Price Curve'!$D$75:$AZ$447,$M$17-3)</f>
        <v>3.1081516326530609</v>
      </c>
      <c r="I101" s="40">
        <f>VLOOKUP(G101,'[15]Forward Price Curve'!$D$75:$AZ$447,$N$17-3)</f>
        <v>2.9131215189873414</v>
      </c>
      <c r="J101" s="40">
        <f>VLOOKUP($G101,'[15]Forward Price Curve'!$D$75:$AZ$447,$O$17-3)</f>
        <v>3.0569470437544832</v>
      </c>
      <c r="K101" s="161">
        <f t="shared" si="5"/>
        <v>2023</v>
      </c>
      <c r="L101" s="4"/>
      <c r="M101" s="4"/>
    </row>
    <row r="102" spans="7:13">
      <c r="G102" s="36">
        <f>'[15]Forward Price Curve'!D190</f>
        <v>44958</v>
      </c>
      <c r="H102" s="40">
        <f>VLOOKUP(G102,'[15]Forward Price Curve'!$D$75:$AZ$447,$M$17-3)</f>
        <v>3.1010087755102043</v>
      </c>
      <c r="I102" s="40">
        <f>VLOOKUP(G102,'[15]Forward Price Curve'!$D$75:$AZ$447,$N$17-3)</f>
        <v>2.8997544303797467</v>
      </c>
      <c r="J102" s="40">
        <f>VLOOKUP($G102,'[15]Forward Price Curve'!$D$75:$AZ$447,$O$17-3)</f>
        <v>3.0702680807459783</v>
      </c>
      <c r="K102" s="161">
        <f t="shared" si="5"/>
        <v>2023</v>
      </c>
      <c r="L102" s="4"/>
      <c r="M102" s="4"/>
    </row>
    <row r="103" spans="7:13">
      <c r="G103" s="36">
        <f>'[15]Forward Price Curve'!D191</f>
        <v>44986</v>
      </c>
      <c r="H103" s="40">
        <f>VLOOKUP(G103,'[15]Forward Price Curve'!$D$75:$AZ$447,$M$17-3)</f>
        <v>3.0101924489795922</v>
      </c>
      <c r="I103" s="40">
        <f>VLOOKUP(G103,'[15]Forward Price Curve'!$D$75:$AZ$447,$N$17-3)</f>
        <v>2.8386911392405061</v>
      </c>
      <c r="J103" s="40">
        <f>VLOOKUP($G103,'[15]Forward Price Curve'!$D$75:$AZ$447,$O$17-3)</f>
        <v>2.9713849984629572</v>
      </c>
      <c r="K103" s="161">
        <f t="shared" si="5"/>
        <v>2023</v>
      </c>
      <c r="L103" s="4"/>
      <c r="M103" s="4"/>
    </row>
    <row r="104" spans="7:13">
      <c r="G104" s="36">
        <f>'[15]Forward Price Curve'!D192</f>
        <v>45017</v>
      </c>
      <c r="H104" s="40">
        <f>VLOOKUP(G104,'[15]Forward Price Curve'!$D$75:$AZ$447,$M$17-3)</f>
        <v>2.5203965306122451</v>
      </c>
      <c r="I104" s="40">
        <f>VLOOKUP(G104,'[15]Forward Price Curve'!$D$75:$AZ$447,$N$17-3)</f>
        <v>2.4109443037974683</v>
      </c>
      <c r="J104" s="40">
        <f>VLOOKUP($G104,'[15]Forward Price Curve'!$D$75:$AZ$447,$O$17-3)</f>
        <v>2.4846548006967928</v>
      </c>
      <c r="K104" s="161">
        <f t="shared" si="5"/>
        <v>2023</v>
      </c>
      <c r="L104" s="4"/>
      <c r="M104" s="4"/>
    </row>
    <row r="105" spans="7:13">
      <c r="G105" s="36">
        <f>'[15]Forward Price Curve'!D193</f>
        <v>45047</v>
      </c>
      <c r="H105" s="40">
        <f>VLOOKUP(G105,'[15]Forward Price Curve'!$D$75:$AZ$447,$M$17-3)</f>
        <v>2.4443761224489799</v>
      </c>
      <c r="I105" s="40">
        <f>VLOOKUP(G105,'[15]Forward Price Curve'!$D$75:$AZ$447,$N$17-3)</f>
        <v>2.3911974683544299</v>
      </c>
      <c r="J105" s="40">
        <f>VLOOKUP($G105,'[15]Forward Price Curve'!$D$75:$AZ$447,$O$17-3)</f>
        <v>2.4108767496669743</v>
      </c>
      <c r="K105" s="161">
        <f t="shared" si="5"/>
        <v>2023</v>
      </c>
      <c r="L105" s="4"/>
      <c r="M105" s="4"/>
    </row>
    <row r="106" spans="7:13">
      <c r="G106" s="36">
        <f>'[15]Forward Price Curve'!D194</f>
        <v>45078</v>
      </c>
      <c r="H106" s="40">
        <f>VLOOKUP(G106,'[15]Forward Price Curve'!$D$75:$AZ$447,$M$17-3)</f>
        <v>2.4754985714285715</v>
      </c>
      <c r="I106" s="40">
        <f>VLOOKUP(G106,'[15]Forward Price Curve'!$D$75:$AZ$447,$N$17-3)</f>
        <v>2.4207670886075947</v>
      </c>
      <c r="J106" s="40">
        <f>VLOOKUP($G106,'[15]Forward Price Curve'!$D$75:$AZ$447,$O$17-3)</f>
        <v>2.4395682139563482</v>
      </c>
      <c r="K106" s="161">
        <f t="shared" si="5"/>
        <v>2023</v>
      </c>
      <c r="L106" s="4"/>
      <c r="M106" s="4"/>
    </row>
    <row r="107" spans="7:13">
      <c r="G107" s="36">
        <f>'[15]Forward Price Curve'!D195</f>
        <v>45108</v>
      </c>
      <c r="H107" s="40">
        <f>VLOOKUP(G107,'[15]Forward Price Curve'!$D$75:$AZ$447,$M$17-3)</f>
        <v>2.523457755102041</v>
      </c>
      <c r="I107" s="40">
        <f>VLOOKUP(G107,'[15]Forward Price Curve'!$D$75:$AZ$447,$N$17-3)</f>
        <v>2.4721088607594934</v>
      </c>
      <c r="J107" s="40">
        <f>VLOOKUP($G107,'[15]Forward Price Curve'!$D$75:$AZ$447,$O$17-3)</f>
        <v>2.4902906240393481</v>
      </c>
      <c r="K107" s="161">
        <f t="shared" si="5"/>
        <v>2023</v>
      </c>
      <c r="L107" s="4"/>
      <c r="M107" s="4"/>
    </row>
    <row r="108" spans="7:13">
      <c r="G108" s="36">
        <f>'[15]Forward Price Curve'!D196</f>
        <v>45139</v>
      </c>
      <c r="H108" s="40">
        <f>VLOOKUP(G108,'[15]Forward Price Curve'!$D$75:$AZ$447,$M$17-3)</f>
        <v>2.6319271428571427</v>
      </c>
      <c r="I108" s="40">
        <f>VLOOKUP(G108,'[15]Forward Price Curve'!$D$75:$AZ$447,$N$17-3)</f>
        <v>2.5574759493670882</v>
      </c>
      <c r="J108" s="40">
        <f>VLOOKUP($G108,'[15]Forward Price Curve'!$D$75:$AZ$447,$O$17-3)</f>
        <v>2.59921571882365</v>
      </c>
      <c r="K108" s="161">
        <f t="shared" si="5"/>
        <v>2023</v>
      </c>
      <c r="L108" s="4"/>
      <c r="M108" s="4"/>
    </row>
    <row r="109" spans="7:13">
      <c r="G109" s="36">
        <f>'[15]Forward Price Curve'!D197</f>
        <v>45170</v>
      </c>
      <c r="H109" s="40">
        <f>VLOOKUP(G109,'[15]Forward Price Curve'!$D$75:$AZ$447,$M$17-3)</f>
        <v>2.6888659183673469</v>
      </c>
      <c r="I109" s="40">
        <f>VLOOKUP(G109,'[15]Forward Price Curve'!$D$75:$AZ$447,$N$17-3)</f>
        <v>2.6382860759493667</v>
      </c>
      <c r="J109" s="40">
        <f>VLOOKUP($G109,'[15]Forward Price Curve'!$D$75:$AZ$447,$O$17-3)</f>
        <v>2.6512702326057997</v>
      </c>
      <c r="K109" s="161">
        <f t="shared" si="5"/>
        <v>2023</v>
      </c>
      <c r="L109" s="4"/>
      <c r="M109" s="4"/>
    </row>
    <row r="110" spans="7:13">
      <c r="G110" s="36">
        <f>'[15]Forward Price Curve'!D198</f>
        <v>45200</v>
      </c>
      <c r="H110" s="40">
        <f>VLOOKUP(G110,'[15]Forward Price Curve'!$D$75:$AZ$447,$M$17-3)</f>
        <v>2.7932536734693878</v>
      </c>
      <c r="I110" s="40">
        <f>VLOOKUP(G110,'[15]Forward Price Curve'!$D$75:$AZ$447,$N$17-3)</f>
        <v>2.7566658227848095</v>
      </c>
      <c r="J110" s="40">
        <f>VLOOKUP($G110,'[15]Forward Price Curve'!$D$75:$AZ$447,$O$17-3)</f>
        <v>2.7612200225432932</v>
      </c>
      <c r="K110" s="161">
        <f t="shared" si="5"/>
        <v>2023</v>
      </c>
      <c r="L110" s="4"/>
      <c r="M110" s="4"/>
    </row>
    <row r="111" spans="7:13">
      <c r="G111" s="36">
        <f>'[15]Forward Price Curve'!D199</f>
        <v>45231</v>
      </c>
      <c r="H111" s="40">
        <f>VLOOKUP(G111,'[15]Forward Price Curve'!$D$75:$AZ$447,$M$17-3)</f>
        <v>3.0090700000000004</v>
      </c>
      <c r="I111" s="40">
        <f>VLOOKUP(G111,'[15]Forward Price Curve'!$D$75:$AZ$447,$N$17-3)</f>
        <v>2.9483620253164555</v>
      </c>
      <c r="J111" s="40">
        <f>VLOOKUP($G111,'[15]Forward Price Curve'!$D$75:$AZ$447,$O$17-3)</f>
        <v>2.957449144379547</v>
      </c>
      <c r="K111" s="161">
        <f t="shared" si="5"/>
        <v>2023</v>
      </c>
      <c r="L111" s="4"/>
      <c r="M111" s="4"/>
    </row>
    <row r="112" spans="7:13">
      <c r="G112" s="36">
        <f>'[15]Forward Price Curve'!D200</f>
        <v>45261</v>
      </c>
      <c r="H112" s="40">
        <f>VLOOKUP(G112,'[15]Forward Price Curve'!$D$75:$AZ$447,$M$17-3)</f>
        <v>3.1047842857142856</v>
      </c>
      <c r="I112" s="40">
        <f>VLOOKUP(G112,'[15]Forward Price Curve'!$D$75:$AZ$447,$N$17-3)</f>
        <v>3.0178303797468353</v>
      </c>
      <c r="J112" s="40">
        <f>VLOOKUP($G112,'[15]Forward Price Curve'!$D$75:$AZ$447,$O$17-3)</f>
        <v>3.0561272876319294</v>
      </c>
      <c r="K112" s="161">
        <f t="shared" si="5"/>
        <v>2023</v>
      </c>
      <c r="L112" s="4"/>
      <c r="M112" s="4"/>
    </row>
    <row r="113" spans="7:13">
      <c r="G113" s="36">
        <f>'[15]Forward Price Curve'!D201</f>
        <v>45292</v>
      </c>
      <c r="H113" s="40">
        <f>VLOOKUP(G113,'[15]Forward Price Curve'!$D$75:$AZ$447,$M$17-3)</f>
        <v>3.1680495918367346</v>
      </c>
      <c r="I113" s="40">
        <f>VLOOKUP(G113,'[15]Forward Price Curve'!$D$75:$AZ$447,$N$17-3)</f>
        <v>3.0729189873417715</v>
      </c>
      <c r="J113" s="40">
        <f>VLOOKUP($G113,'[15]Forward Price Curve'!$D$75:$AZ$447,$O$17-3)</f>
        <v>3.1170966492468493</v>
      </c>
      <c r="K113" s="161">
        <f t="shared" ref="K113:K159" si="6">YEAR(G113)</f>
        <v>2024</v>
      </c>
      <c r="L113" s="4"/>
      <c r="M113" s="4"/>
    </row>
    <row r="114" spans="7:13">
      <c r="G114" s="36">
        <f>'[15]Forward Price Curve'!D202</f>
        <v>45323</v>
      </c>
      <c r="H114" s="40">
        <f>VLOOKUP(G114,'[15]Forward Price Curve'!$D$75:$AZ$447,$M$17-3)</f>
        <v>3.1777434693877549</v>
      </c>
      <c r="I114" s="40">
        <f>VLOOKUP(G114,'[15]Forward Price Curve'!$D$75:$AZ$447,$N$17-3)</f>
        <v>3.0728177215189869</v>
      </c>
      <c r="J114" s="40">
        <f>VLOOKUP($G114,'[15]Forward Price Curve'!$D$75:$AZ$447,$O$17-3)</f>
        <v>3.1473251562660107</v>
      </c>
      <c r="K114" s="161">
        <f t="shared" si="6"/>
        <v>2024</v>
      </c>
      <c r="L114" s="4"/>
      <c r="M114" s="4"/>
    </row>
    <row r="115" spans="7:13">
      <c r="G115" s="36">
        <f>'[15]Forward Price Curve'!D203</f>
        <v>45352</v>
      </c>
      <c r="H115" s="40">
        <f>VLOOKUP(G115,'[15]Forward Price Curve'!$D$75:$AZ$447,$M$17-3)</f>
        <v>3.1389679591836734</v>
      </c>
      <c r="I115" s="40">
        <f>VLOOKUP(G115,'[15]Forward Price Curve'!$D$75:$AZ$447,$N$17-3)</f>
        <v>3.0489189873417719</v>
      </c>
      <c r="J115" s="40">
        <f>VLOOKUP($G115,'[15]Forward Price Curve'!$D$75:$AZ$447,$O$17-3)</f>
        <v>3.1007015267957785</v>
      </c>
      <c r="K115" s="161">
        <f t="shared" si="6"/>
        <v>2024</v>
      </c>
      <c r="L115" s="4"/>
      <c r="M115" s="4"/>
    </row>
    <row r="116" spans="7:13">
      <c r="G116" s="36">
        <f>'[15]Forward Price Curve'!D204</f>
        <v>45383</v>
      </c>
      <c r="H116" s="40">
        <f>VLOOKUP(G116,'[15]Forward Price Curve'!$D$75:$AZ$447,$M$17-3)</f>
        <v>2.7082536734693878</v>
      </c>
      <c r="I116" s="40">
        <f>VLOOKUP(G116,'[15]Forward Price Curve'!$D$75:$AZ$447,$N$17-3)</f>
        <v>2.6571215189873416</v>
      </c>
      <c r="J116" s="40">
        <f>VLOOKUP($G116,'[15]Forward Price Curve'!$D$75:$AZ$447,$O$17-3)</f>
        <v>2.6733011783994263</v>
      </c>
      <c r="K116" s="161">
        <f t="shared" si="6"/>
        <v>2024</v>
      </c>
      <c r="L116" s="4"/>
      <c r="M116" s="4"/>
    </row>
    <row r="117" spans="7:13">
      <c r="G117" s="36">
        <f>'[15]Forward Price Curve'!D205</f>
        <v>45413</v>
      </c>
      <c r="H117" s="40">
        <f>VLOOKUP(G117,'[15]Forward Price Curve'!$D$75:$AZ$447,$M$17-3)</f>
        <v>2.6635597959183674</v>
      </c>
      <c r="I117" s="40">
        <f>VLOOKUP(G117,'[15]Forward Price Curve'!$D$75:$AZ$447,$N$17-3)</f>
        <v>2.6407164556962024</v>
      </c>
      <c r="J117" s="40">
        <f>VLOOKUP($G117,'[15]Forward Price Curve'!$D$75:$AZ$447,$O$17-3)</f>
        <v>2.6309812685726</v>
      </c>
      <c r="K117" s="161">
        <f t="shared" si="6"/>
        <v>2024</v>
      </c>
      <c r="L117" s="4"/>
      <c r="M117" s="4"/>
    </row>
    <row r="118" spans="7:13">
      <c r="G118" s="36">
        <f>'[15]Forward Price Curve'!D206</f>
        <v>45444</v>
      </c>
      <c r="H118" s="40">
        <f>VLOOKUP(G118,'[15]Forward Price Curve'!$D$75:$AZ$447,$M$17-3)</f>
        <v>2.6724373469387759</v>
      </c>
      <c r="I118" s="40">
        <f>VLOOKUP(G118,'[15]Forward Price Curve'!$D$75:$AZ$447,$N$17-3)</f>
        <v>2.648918987341772</v>
      </c>
      <c r="J118" s="40">
        <f>VLOOKUP($G118,'[15]Forward Price Curve'!$D$75:$AZ$447,$O$17-3)</f>
        <v>2.6373343785223899</v>
      </c>
      <c r="K118" s="161">
        <f t="shared" si="6"/>
        <v>2024</v>
      </c>
      <c r="L118" s="4"/>
      <c r="M118" s="4"/>
    </row>
    <row r="119" spans="7:13">
      <c r="G119" s="36">
        <f>'[15]Forward Price Curve'!D207</f>
        <v>45474</v>
      </c>
      <c r="H119" s="40">
        <f>VLOOKUP(G119,'[15]Forward Price Curve'!$D$75:$AZ$447,$M$17-3)</f>
        <v>2.7296822448979592</v>
      </c>
      <c r="I119" s="40">
        <f>VLOOKUP(G119,'[15]Forward Price Curve'!$D$75:$AZ$447,$N$17-3)</f>
        <v>2.6614759493670883</v>
      </c>
      <c r="J119" s="40">
        <f>VLOOKUP($G119,'[15]Forward Price Curve'!$D$75:$AZ$447,$O$17-3)</f>
        <v>2.6973815144994364</v>
      </c>
      <c r="K119" s="161">
        <f t="shared" si="6"/>
        <v>2024</v>
      </c>
      <c r="L119" s="4"/>
      <c r="M119" s="4"/>
    </row>
    <row r="120" spans="7:13">
      <c r="G120" s="36">
        <f>'[15]Forward Price Curve'!D208</f>
        <v>45505</v>
      </c>
      <c r="H120" s="40">
        <f>VLOOKUP(G120,'[15]Forward Price Curve'!$D$75:$AZ$447,$M$17-3)</f>
        <v>2.7603965306122449</v>
      </c>
      <c r="I120" s="40">
        <f>VLOOKUP(G120,'[15]Forward Price Curve'!$D$75:$AZ$447,$N$17-3)</f>
        <v>2.6662354430379747</v>
      </c>
      <c r="J120" s="40">
        <f>VLOOKUP($G120,'[15]Forward Price Curve'!$D$75:$AZ$447,$O$17-3)</f>
        <v>2.7282248386105135</v>
      </c>
      <c r="K120" s="161">
        <f t="shared" si="6"/>
        <v>2024</v>
      </c>
      <c r="L120" s="4"/>
      <c r="M120" s="4"/>
    </row>
    <row r="121" spans="7:13">
      <c r="G121" s="36">
        <f>'[15]Forward Price Curve'!D209</f>
        <v>45536</v>
      </c>
      <c r="H121" s="40">
        <f>VLOOKUP(G121,'[15]Forward Price Curve'!$D$75:$AZ$447,$M$17-3)</f>
        <v>2.8639679591836735</v>
      </c>
      <c r="I121" s="40">
        <f>VLOOKUP(G121,'[15]Forward Price Curve'!$D$75:$AZ$447,$N$17-3)</f>
        <v>2.8076025316455691</v>
      </c>
      <c r="J121" s="40">
        <f>VLOOKUP($G121,'[15]Forward Price Curve'!$D$75:$AZ$447,$O$17-3)</f>
        <v>2.8271079208935341</v>
      </c>
      <c r="K121" s="161">
        <f t="shared" si="6"/>
        <v>2024</v>
      </c>
      <c r="L121" s="4"/>
      <c r="M121" s="4"/>
    </row>
    <row r="122" spans="7:13">
      <c r="G122" s="36">
        <f>'[15]Forward Price Curve'!D210</f>
        <v>45566</v>
      </c>
      <c r="H122" s="40">
        <f>VLOOKUP(G122,'[15]Forward Price Curve'!$D$75:$AZ$447,$M$17-3)</f>
        <v>3.0452944897959182</v>
      </c>
      <c r="I122" s="40">
        <f>VLOOKUP(G122,'[15]Forward Price Curve'!$D$75:$AZ$447,$N$17-3)</f>
        <v>3.0132734177215186</v>
      </c>
      <c r="J122" s="40">
        <f>VLOOKUP($G122,'[15]Forward Price Curve'!$D$75:$AZ$447,$O$17-3)</f>
        <v>3.0143197253816991</v>
      </c>
      <c r="K122" s="161">
        <f t="shared" si="6"/>
        <v>2024</v>
      </c>
      <c r="L122" s="4"/>
      <c r="M122" s="4"/>
    </row>
    <row r="123" spans="7:13">
      <c r="G123" s="36">
        <f>'[15]Forward Price Curve'!D211</f>
        <v>45597</v>
      </c>
      <c r="H123" s="40">
        <f>VLOOKUP(G123,'[15]Forward Price Curve'!$D$75:$AZ$447,$M$17-3)</f>
        <v>3.2136618367346941</v>
      </c>
      <c r="I123" s="40">
        <f>VLOOKUP(G123,'[15]Forward Price Curve'!$D$75:$AZ$447,$N$17-3)</f>
        <v>3.2189443037974681</v>
      </c>
      <c r="J123" s="40">
        <f>VLOOKUP($G123,'[15]Forward Price Curve'!$D$75:$AZ$447,$O$17-3)</f>
        <v>3.1629005225945281</v>
      </c>
      <c r="K123" s="161">
        <f t="shared" si="6"/>
        <v>2024</v>
      </c>
      <c r="L123" s="4"/>
      <c r="M123" s="4"/>
    </row>
    <row r="124" spans="7:13">
      <c r="G124" s="36">
        <f>'[15]Forward Price Curve'!D212</f>
        <v>45627</v>
      </c>
      <c r="H124" s="40">
        <f>VLOOKUP(G124,'[15]Forward Price Curve'!$D$75:$AZ$447,$M$17-3)</f>
        <v>3.2136618367346941</v>
      </c>
      <c r="I124" s="40">
        <f>VLOOKUP(G124,'[15]Forward Price Curve'!$D$75:$AZ$447,$N$17-3)</f>
        <v>3.2060835443037967</v>
      </c>
      <c r="J124" s="40">
        <f>VLOOKUP($G124,'[15]Forward Price Curve'!$D$75:$AZ$447,$O$17-3)</f>
        <v>3.1654622604775078</v>
      </c>
      <c r="K124" s="161">
        <f t="shared" si="6"/>
        <v>2024</v>
      </c>
      <c r="L124" s="4"/>
      <c r="M124" s="4"/>
    </row>
    <row r="125" spans="7:13">
      <c r="G125" s="36">
        <f>'[15]Forward Price Curve'!D213</f>
        <v>45658</v>
      </c>
      <c r="H125" s="40">
        <f>VLOOKUP(G125,'[15]Forward Price Curve'!$D$75:$AZ$447,$M$17-3)</f>
        <v>3.2278455102040815</v>
      </c>
      <c r="I125" s="40">
        <f>VLOOKUP(G125,'[15]Forward Price Curve'!$D$75:$AZ$447,$N$17-3)</f>
        <v>3.2327164556962025</v>
      </c>
      <c r="J125" s="40">
        <f>VLOOKUP($G125,'[15]Forward Price Curve'!$D$75:$AZ$447,$O$17-3)</f>
        <v>3.1771437852238957</v>
      </c>
      <c r="K125" s="161">
        <f t="shared" si="6"/>
        <v>2025</v>
      </c>
      <c r="L125" s="4"/>
      <c r="M125" s="4"/>
    </row>
    <row r="126" spans="7:13">
      <c r="G126" s="36">
        <f>'[15]Forward Price Curve'!D214</f>
        <v>45689</v>
      </c>
      <c r="H126" s="40">
        <f>VLOOKUP(G126,'[15]Forward Price Curve'!$D$75:$AZ$447,$M$17-3)</f>
        <v>3.2544781632653064</v>
      </c>
      <c r="I126" s="40">
        <f>VLOOKUP(G126,'[15]Forward Price Curve'!$D$75:$AZ$447,$N$17-3)</f>
        <v>3.2458810126582276</v>
      </c>
      <c r="J126" s="40">
        <f>VLOOKUP($G126,'[15]Forward Price Curve'!$D$75:$AZ$447,$O$17-3)</f>
        <v>3.2243822317860436</v>
      </c>
      <c r="K126" s="161">
        <f t="shared" si="6"/>
        <v>2025</v>
      </c>
      <c r="L126" s="4"/>
      <c r="M126" s="4"/>
    </row>
    <row r="127" spans="7:13">
      <c r="G127" s="36">
        <f>'[15]Forward Price Curve'!D215</f>
        <v>45717</v>
      </c>
      <c r="H127" s="40">
        <f>VLOOKUP(G127,'[15]Forward Price Curve'!$D$75:$AZ$447,$M$17-3)</f>
        <v>3.2677434693877552</v>
      </c>
      <c r="I127" s="40">
        <f>VLOOKUP(G127,'[15]Forward Price Curve'!$D$75:$AZ$447,$N$17-3)</f>
        <v>3.2591468354430373</v>
      </c>
      <c r="J127" s="40">
        <f>VLOOKUP($G127,'[15]Forward Price Curve'!$D$75:$AZ$447,$O$17-3)</f>
        <v>3.2300180551285993</v>
      </c>
      <c r="K127" s="161">
        <f t="shared" si="6"/>
        <v>2025</v>
      </c>
      <c r="L127" s="4"/>
      <c r="M127" s="4"/>
    </row>
    <row r="128" spans="7:13">
      <c r="G128" s="36">
        <f>'[15]Forward Price Curve'!D216</f>
        <v>45748</v>
      </c>
      <c r="H128" s="40">
        <f>VLOOKUP(G128,'[15]Forward Price Curve'!$D$75:$AZ$447,$M$17-3)</f>
        <v>2.8960087755102042</v>
      </c>
      <c r="I128" s="40">
        <f>VLOOKUP(G128,'[15]Forward Price Curve'!$D$75:$AZ$447,$N$17-3)</f>
        <v>2.9033999999999995</v>
      </c>
      <c r="J128" s="40">
        <f>VLOOKUP($G128,'[15]Forward Price Curve'!$D$75:$AZ$447,$O$17-3)</f>
        <v>2.8618450865867402</v>
      </c>
      <c r="K128" s="161">
        <f t="shared" si="6"/>
        <v>2025</v>
      </c>
      <c r="L128" s="4"/>
      <c r="M128" s="4"/>
    </row>
    <row r="129" spans="7:13">
      <c r="G129" s="36">
        <f>'[15]Forward Price Curve'!D217</f>
        <v>45778</v>
      </c>
      <c r="H129" s="40">
        <f>VLOOKUP(G129,'[15]Forward Price Curve'!$D$75:$AZ$447,$M$17-3)</f>
        <v>2.8827434693877549</v>
      </c>
      <c r="I129" s="40">
        <f>VLOOKUP(G129,'[15]Forward Price Curve'!$D$75:$AZ$447,$N$17-3)</f>
        <v>2.8902354430379744</v>
      </c>
      <c r="J129" s="40">
        <f>VLOOKUP($G129,'[15]Forward Price Curve'!$D$75:$AZ$447,$O$17-3)</f>
        <v>2.8510857874782252</v>
      </c>
      <c r="K129" s="161">
        <f t="shared" si="6"/>
        <v>2025</v>
      </c>
      <c r="L129" s="4"/>
      <c r="M129" s="4"/>
    </row>
    <row r="130" spans="7:13">
      <c r="G130" s="36">
        <f>'[15]Forward Price Curve'!D218</f>
        <v>45809</v>
      </c>
      <c r="H130" s="40">
        <f>VLOOKUP(G130,'[15]Forward Price Curve'!$D$75:$AZ$447,$M$17-3)</f>
        <v>2.8694781632653061</v>
      </c>
      <c r="I130" s="40">
        <f>VLOOKUP(G130,'[15]Forward Price Curve'!$D$75:$AZ$447,$N$17-3)</f>
        <v>2.8770708860759489</v>
      </c>
      <c r="J130" s="40">
        <f>VLOOKUP($G130,'[15]Forward Price Curve'!$D$75:$AZ$447,$O$17-3)</f>
        <v>2.8352030126037504</v>
      </c>
      <c r="K130" s="161">
        <f t="shared" si="6"/>
        <v>2025</v>
      </c>
      <c r="L130" s="4"/>
      <c r="M130" s="4"/>
    </row>
    <row r="131" spans="7:13">
      <c r="G131" s="36">
        <f>'[15]Forward Price Curve'!D219</f>
        <v>45839</v>
      </c>
      <c r="H131" s="40">
        <f>VLOOKUP(G131,'[15]Forward Price Curve'!$D$75:$AZ$447,$M$17-3)</f>
        <v>2.9358046938775511</v>
      </c>
      <c r="I131" s="40">
        <f>VLOOKUP(G131,'[15]Forward Price Curve'!$D$75:$AZ$447,$N$17-3)</f>
        <v>2.8507417721518986</v>
      </c>
      <c r="J131" s="40">
        <f>VLOOKUP($G131,'[15]Forward Price Curve'!$D$75:$AZ$447,$O$17-3)</f>
        <v>2.9043699354442052</v>
      </c>
      <c r="K131" s="161">
        <f t="shared" si="6"/>
        <v>2025</v>
      </c>
      <c r="L131" s="4"/>
      <c r="M131" s="4"/>
    </row>
    <row r="132" spans="7:13">
      <c r="G132" s="36">
        <f>'[15]Forward Price Curve'!D220</f>
        <v>45870</v>
      </c>
      <c r="H132" s="40">
        <f>VLOOKUP(G132,'[15]Forward Price Curve'!$D$75:$AZ$447,$M$17-3)</f>
        <v>2.9225393877551022</v>
      </c>
      <c r="I132" s="40">
        <f>VLOOKUP(G132,'[15]Forward Price Curve'!$D$75:$AZ$447,$N$17-3)</f>
        <v>2.8243113924050629</v>
      </c>
      <c r="J132" s="40">
        <f>VLOOKUP($G132,'[15]Forward Price Curve'!$D$75:$AZ$447,$O$17-3)</f>
        <v>2.8910488984527105</v>
      </c>
      <c r="K132" s="161">
        <f t="shared" si="6"/>
        <v>2025</v>
      </c>
      <c r="L132" s="4"/>
      <c r="M132" s="4"/>
    </row>
    <row r="133" spans="7:13">
      <c r="G133" s="36">
        <f>'[15]Forward Price Curve'!D221</f>
        <v>45901</v>
      </c>
      <c r="H133" s="40">
        <f>VLOOKUP(G133,'[15]Forward Price Curve'!$D$75:$AZ$447,$M$17-3)</f>
        <v>3.0154985714285716</v>
      </c>
      <c r="I133" s="40">
        <f>VLOOKUP(G133,'[15]Forward Price Curve'!$D$75:$AZ$447,$N$17-3)</f>
        <v>2.9560582278481009</v>
      </c>
      <c r="J133" s="40">
        <f>VLOOKUP($G133,'[15]Forward Price Curve'!$D$75:$AZ$447,$O$17-3)</f>
        <v>2.9792751511425353</v>
      </c>
      <c r="K133" s="161">
        <f t="shared" si="6"/>
        <v>2025</v>
      </c>
      <c r="L133" s="4"/>
      <c r="M133" s="4"/>
    </row>
    <row r="134" spans="7:13">
      <c r="G134" s="36">
        <f>'[15]Forward Price Curve'!D222</f>
        <v>45931</v>
      </c>
      <c r="H134" s="40">
        <f>VLOOKUP(G134,'[15]Forward Price Curve'!$D$75:$AZ$447,$M$17-3)</f>
        <v>3.1880495918367346</v>
      </c>
      <c r="I134" s="40">
        <f>VLOOKUP(G134,'[15]Forward Price Curve'!$D$75:$AZ$447,$N$17-3)</f>
        <v>3.1273999999999997</v>
      </c>
      <c r="J134" s="40">
        <f>VLOOKUP($G134,'[15]Forward Price Curve'!$D$75:$AZ$447,$O$17-3)</f>
        <v>3.1576745773132493</v>
      </c>
      <c r="K134" s="161">
        <f t="shared" si="6"/>
        <v>2025</v>
      </c>
      <c r="L134" s="4"/>
      <c r="M134" s="4"/>
    </row>
    <row r="135" spans="7:13">
      <c r="G135" s="36">
        <f>'[15]Forward Price Curve'!D223</f>
        <v>45962</v>
      </c>
      <c r="H135" s="40">
        <f>VLOOKUP(G135,'[15]Forward Price Curve'!$D$75:$AZ$447,$M$17-3)</f>
        <v>3.3473353061224493</v>
      </c>
      <c r="I135" s="40">
        <f>VLOOKUP(G135,'[15]Forward Price Curve'!$D$75:$AZ$447,$N$17-3)</f>
        <v>3.3381341772151893</v>
      </c>
      <c r="J135" s="40">
        <f>VLOOKUP($G135,'[15]Forward Price Curve'!$D$75:$AZ$447,$O$17-3)</f>
        <v>3.2971355876626705</v>
      </c>
      <c r="K135" s="161">
        <f t="shared" si="6"/>
        <v>2025</v>
      </c>
      <c r="L135" s="4"/>
      <c r="M135" s="4"/>
    </row>
    <row r="136" spans="7:13">
      <c r="G136" s="36">
        <f>'[15]Forward Price Curve'!D224</f>
        <v>45992</v>
      </c>
      <c r="H136" s="40">
        <f>VLOOKUP(G136,'[15]Forward Price Curve'!$D$75:$AZ$447,$M$17-3)</f>
        <v>3.4800904081632651</v>
      </c>
      <c r="I136" s="40">
        <f>VLOOKUP(G136,'[15]Forward Price Curve'!$D$75:$AZ$447,$N$17-3)</f>
        <v>3.4698810126582278</v>
      </c>
      <c r="J136" s="40">
        <f>VLOOKUP($G136,'[15]Forward Price Curve'!$D$75:$AZ$447,$O$17-3)</f>
        <v>3.4330101649759199</v>
      </c>
      <c r="K136" s="161">
        <f t="shared" si="6"/>
        <v>2025</v>
      </c>
      <c r="L136" s="4"/>
      <c r="M136" s="4"/>
    </row>
    <row r="137" spans="7:13">
      <c r="G137" s="36">
        <f>'[15]Forward Price Curve'!D225</f>
        <v>46023</v>
      </c>
      <c r="H137" s="40">
        <f>VLOOKUP(G137,'[15]Forward Price Curve'!$D$75:$AZ$447,$M$17-3)</f>
        <v>3.5095802040816326</v>
      </c>
      <c r="I137" s="40">
        <f>VLOOKUP(G137,'[15]Forward Price Curve'!$D$75:$AZ$447,$N$17-3)</f>
        <v>3.5119063291139234</v>
      </c>
      <c r="J137" s="40">
        <f>VLOOKUP($G137,'[15]Forward Price Curve'!$D$75:$AZ$447,$O$17-3)</f>
        <v>3.4600621170201866</v>
      </c>
      <c r="K137" s="161">
        <f t="shared" ref="K137:K148" si="7">YEAR(G137)</f>
        <v>2026</v>
      </c>
      <c r="L137" s="4"/>
      <c r="M137" s="4"/>
    </row>
    <row r="138" spans="7:13">
      <c r="G138" s="36">
        <f>'[15]Forward Price Curve'!D226</f>
        <v>46054</v>
      </c>
      <c r="H138" s="40">
        <f>VLOOKUP(G138,'[15]Forward Price Curve'!$D$75:$AZ$447,$M$17-3)</f>
        <v>3.5231516326530614</v>
      </c>
      <c r="I138" s="40">
        <f>VLOOKUP(G138,'[15]Forward Price Curve'!$D$75:$AZ$447,$N$17-3)</f>
        <v>3.5119063291139234</v>
      </c>
      <c r="J138" s="40">
        <f>VLOOKUP($G138,'[15]Forward Price Curve'!$D$75:$AZ$447,$O$17-3)</f>
        <v>3.494184465621478</v>
      </c>
      <c r="K138" s="161">
        <f t="shared" si="7"/>
        <v>2026</v>
      </c>
      <c r="L138" s="4"/>
      <c r="M138" s="4"/>
    </row>
    <row r="139" spans="7:13">
      <c r="G139" s="36">
        <f>'[15]Forward Price Curve'!D227</f>
        <v>46082</v>
      </c>
      <c r="H139" s="40">
        <f>VLOOKUP(G139,'[15]Forward Price Curve'!$D$75:$AZ$447,$M$17-3)</f>
        <v>3.5095802040816326</v>
      </c>
      <c r="I139" s="40">
        <f>VLOOKUP(G139,'[15]Forward Price Curve'!$D$75:$AZ$447,$N$17-3)</f>
        <v>3.4984379746835441</v>
      </c>
      <c r="J139" s="40">
        <f>VLOOKUP($G139,'[15]Forward Price Curve'!$D$75:$AZ$447,$O$17-3)</f>
        <v>3.4728708064350857</v>
      </c>
      <c r="K139" s="161">
        <f t="shared" si="7"/>
        <v>2026</v>
      </c>
      <c r="L139" s="4"/>
      <c r="M139" s="4"/>
    </row>
    <row r="140" spans="7:13">
      <c r="G140" s="36">
        <f>'[15]Forward Price Curve'!D228</f>
        <v>46113</v>
      </c>
      <c r="H140" s="40">
        <f>VLOOKUP(G140,'[15]Forward Price Curve'!$D$75:$AZ$447,$M$17-3)</f>
        <v>3.142539387755102</v>
      </c>
      <c r="I140" s="40">
        <f>VLOOKUP(G140,'[15]Forward Price Curve'!$D$75:$AZ$447,$N$17-3)</f>
        <v>3.1207164556962019</v>
      </c>
      <c r="J140" s="40">
        <f>VLOOKUP($G140,'[15]Forward Price Curve'!$D$75:$AZ$447,$O$17-3)</f>
        <v>3.1094114355979094</v>
      </c>
      <c r="K140" s="161">
        <f t="shared" si="7"/>
        <v>2026</v>
      </c>
      <c r="L140" s="4"/>
      <c r="M140" s="4"/>
    </row>
    <row r="141" spans="7:13">
      <c r="G141" s="36">
        <f>'[15]Forward Price Curve'!D229</f>
        <v>46143</v>
      </c>
      <c r="H141" s="40">
        <f>VLOOKUP(G141,'[15]Forward Price Curve'!$D$75:$AZ$447,$M$17-3)</f>
        <v>3.1152944897959185</v>
      </c>
      <c r="I141" s="40">
        <f>VLOOKUP(G141,'[15]Forward Price Curve'!$D$75:$AZ$447,$N$17-3)</f>
        <v>3.1072481012658222</v>
      </c>
      <c r="J141" s="40">
        <f>VLOOKUP($G141,'[15]Forward Price Curve'!$D$75:$AZ$447,$O$17-3)</f>
        <v>3.0846138128906651</v>
      </c>
      <c r="K141" s="161">
        <f t="shared" si="7"/>
        <v>2026</v>
      </c>
      <c r="L141" s="4"/>
      <c r="M141" s="4"/>
    </row>
    <row r="142" spans="7:13">
      <c r="G142" s="36">
        <f>'[15]Forward Price Curve'!D230</f>
        <v>46174</v>
      </c>
      <c r="H142" s="40">
        <f>VLOOKUP(G142,'[15]Forward Price Curve'!$D$75:$AZ$447,$M$17-3)</f>
        <v>3.1152944897959185</v>
      </c>
      <c r="I142" s="40">
        <f>VLOOKUP(G142,'[15]Forward Price Curve'!$D$75:$AZ$447,$N$17-3)</f>
        <v>3.1072481012658222</v>
      </c>
      <c r="J142" s="40">
        <f>VLOOKUP($G142,'[15]Forward Price Curve'!$D$75:$AZ$447,$O$17-3)</f>
        <v>3.0820520750076854</v>
      </c>
      <c r="K142" s="161">
        <f t="shared" si="7"/>
        <v>2026</v>
      </c>
      <c r="L142" s="4"/>
      <c r="M142" s="4"/>
    </row>
    <row r="143" spans="7:13">
      <c r="G143" s="36">
        <f>'[15]Forward Price Curve'!D231</f>
        <v>46204</v>
      </c>
      <c r="H143" s="40">
        <f>VLOOKUP(G143,'[15]Forward Price Curve'!$D$75:$AZ$447,$M$17-3)</f>
        <v>3.1969271428571431</v>
      </c>
      <c r="I143" s="40">
        <f>VLOOKUP(G143,'[15]Forward Price Curve'!$D$75:$AZ$447,$N$17-3)</f>
        <v>3.1072481012658222</v>
      </c>
      <c r="J143" s="40">
        <f>VLOOKUP($G143,'[15]Forward Price Curve'!$D$75:$AZ$447,$O$17-3)</f>
        <v>3.1665894251460189</v>
      </c>
      <c r="K143" s="161">
        <f t="shared" si="7"/>
        <v>2026</v>
      </c>
      <c r="L143" s="4"/>
      <c r="M143" s="4"/>
    </row>
    <row r="144" spans="7:13">
      <c r="G144" s="36">
        <f>'[15]Forward Price Curve'!D232</f>
        <v>46235</v>
      </c>
      <c r="H144" s="40">
        <f>VLOOKUP(G144,'[15]Forward Price Curve'!$D$75:$AZ$447,$M$17-3)</f>
        <v>3.1832536734693879</v>
      </c>
      <c r="I144" s="40">
        <f>VLOOKUP(G144,'[15]Forward Price Curve'!$D$75:$AZ$447,$N$17-3)</f>
        <v>3.0802101265822781</v>
      </c>
      <c r="J144" s="40">
        <f>VLOOKUP($G144,'[15]Forward Price Curve'!$D$75:$AZ$447,$O$17-3)</f>
        <v>3.1528585100932474</v>
      </c>
      <c r="K144" s="161">
        <f t="shared" si="7"/>
        <v>2026</v>
      </c>
      <c r="L144" s="4"/>
      <c r="M144" s="4"/>
    </row>
    <row r="145" spans="7:13">
      <c r="G145" s="36">
        <f>'[15]Forward Price Curve'!D233</f>
        <v>46266</v>
      </c>
      <c r="H145" s="40">
        <f>VLOOKUP(G145,'[15]Forward Price Curve'!$D$75:$AZ$447,$M$17-3)</f>
        <v>3.2920291836734696</v>
      </c>
      <c r="I145" s="40">
        <f>VLOOKUP(G145,'[15]Forward Price Curve'!$D$75:$AZ$447,$N$17-3)</f>
        <v>3.2151974683544302</v>
      </c>
      <c r="J145" s="40">
        <f>VLOOKUP($G145,'[15]Forward Price Curve'!$D$75:$AZ$447,$O$17-3)</f>
        <v>3.2569675376575469</v>
      </c>
      <c r="K145" s="161">
        <f t="shared" si="7"/>
        <v>2026</v>
      </c>
      <c r="L145" s="4"/>
      <c r="M145" s="4"/>
    </row>
    <row r="146" spans="7:13">
      <c r="G146" s="36">
        <f>'[15]Forward Price Curve'!D234</f>
        <v>46296</v>
      </c>
      <c r="H146" s="40">
        <f>VLOOKUP(G146,'[15]Forward Price Curve'!$D$75:$AZ$447,$M$17-3)</f>
        <v>3.5095802040816326</v>
      </c>
      <c r="I146" s="40">
        <f>VLOOKUP(G146,'[15]Forward Price Curve'!$D$75:$AZ$447,$N$17-3)</f>
        <v>3.4444632911392401</v>
      </c>
      <c r="J146" s="40">
        <f>VLOOKUP($G146,'[15]Forward Price Curve'!$D$75:$AZ$447,$O$17-3)</f>
        <v>3.4805560200840251</v>
      </c>
      <c r="K146" s="161">
        <f t="shared" si="7"/>
        <v>2026</v>
      </c>
      <c r="L146" s="4"/>
      <c r="M146" s="4"/>
    </row>
    <row r="147" spans="7:13">
      <c r="G147" s="36">
        <f>'[15]Forward Price Curve'!D235</f>
        <v>46327</v>
      </c>
      <c r="H147" s="40">
        <f>VLOOKUP(G147,'[15]Forward Price Curve'!$D$75:$AZ$447,$M$17-3)</f>
        <v>3.7949883673469391</v>
      </c>
      <c r="I147" s="40">
        <f>VLOOKUP(G147,'[15]Forward Price Curve'!$D$75:$AZ$447,$N$17-3)</f>
        <v>3.7952481012658223</v>
      </c>
      <c r="J147" s="40">
        <f>VLOOKUP($G147,'[15]Forward Price Curve'!$D$75:$AZ$447,$O$17-3)</f>
        <v>3.7466693513679683</v>
      </c>
      <c r="K147" s="161">
        <f t="shared" si="7"/>
        <v>2026</v>
      </c>
      <c r="L147" s="4"/>
      <c r="M147" s="4"/>
    </row>
    <row r="148" spans="7:13">
      <c r="G148" s="36">
        <f>'[15]Forward Price Curve'!D236</f>
        <v>46357</v>
      </c>
      <c r="H148" s="40">
        <f>VLOOKUP(G148,'[15]Forward Price Curve'!$D$75:$AZ$447,$M$17-3)</f>
        <v>3.9717230612244898</v>
      </c>
      <c r="I148" s="40">
        <f>VLOOKUP(G148,'[15]Forward Price Curve'!$D$75:$AZ$447,$N$17-3)</f>
        <v>3.9706405063291137</v>
      </c>
      <c r="J148" s="40">
        <f>VLOOKUP($G148,'[15]Forward Price Curve'!$D$75:$AZ$447,$O$17-3)</f>
        <v>3.9267082897837895</v>
      </c>
      <c r="K148" s="161">
        <f t="shared" si="7"/>
        <v>2026</v>
      </c>
      <c r="L148" s="4"/>
      <c r="M148" s="4"/>
    </row>
    <row r="149" spans="7:13">
      <c r="G149" s="36">
        <f>'[15]Forward Price Curve'!D237</f>
        <v>46388</v>
      </c>
      <c r="H149" s="40">
        <f>VLOOKUP(G149,'[15]Forward Price Curve'!$D$75:$AZ$447,$M$17-3)</f>
        <v>4.0573353061224484</v>
      </c>
      <c r="I149" s="40">
        <f>VLOOKUP(G149,'[15]Forward Price Curve'!$D$75:$AZ$447,$N$17-3)</f>
        <v>4.0552987341772138</v>
      </c>
      <c r="J149" s="40">
        <f>VLOOKUP($G149,'[15]Forward Price Curve'!$D$75:$AZ$447,$O$17-3)</f>
        <v>4.0101184752536128</v>
      </c>
      <c r="K149" s="161">
        <f t="shared" si="6"/>
        <v>2027</v>
      </c>
      <c r="L149" s="4"/>
      <c r="M149" s="4"/>
    </row>
    <row r="150" spans="7:13">
      <c r="G150" s="36">
        <f>'[15]Forward Price Curve'!D238</f>
        <v>46419</v>
      </c>
      <c r="H150" s="40">
        <f>VLOOKUP(G150,'[15]Forward Price Curve'!$D$75:$AZ$447,$M$17-3)</f>
        <v>4.0294781632653063</v>
      </c>
      <c r="I150" s="40">
        <f>VLOOKUP(G150,'[15]Forward Price Curve'!$D$75:$AZ$447,$N$17-3)</f>
        <v>4.0276531645569609</v>
      </c>
      <c r="J150" s="40">
        <f>VLOOKUP($G150,'[15]Forward Price Curve'!$D$75:$AZ$447,$O$17-3)</f>
        <v>4.0026382006353112</v>
      </c>
      <c r="K150" s="161">
        <f t="shared" si="6"/>
        <v>2027</v>
      </c>
      <c r="L150" s="4"/>
      <c r="M150" s="4"/>
    </row>
    <row r="151" spans="7:13">
      <c r="G151" s="36">
        <f>'[15]Forward Price Curve'!D239</f>
        <v>46447</v>
      </c>
      <c r="H151" s="40">
        <f>VLOOKUP(G151,'[15]Forward Price Curve'!$D$75:$AZ$447,$M$17-3)</f>
        <v>3.9737638775510202</v>
      </c>
      <c r="I151" s="40">
        <f>VLOOKUP(G151,'[15]Forward Price Curve'!$D$75:$AZ$447,$N$17-3)</f>
        <v>3.9584886075949361</v>
      </c>
      <c r="J151" s="40">
        <f>VLOOKUP($G151,'[15]Forward Price Curve'!$D$75:$AZ$447,$O$17-3)</f>
        <v>3.9390046316220926</v>
      </c>
      <c r="K151" s="161">
        <f t="shared" si="6"/>
        <v>2027</v>
      </c>
      <c r="L151" s="4"/>
      <c r="M151" s="4"/>
    </row>
    <row r="152" spans="7:13">
      <c r="G152" s="36">
        <f>'[15]Forward Price Curve'!D240</f>
        <v>46478</v>
      </c>
      <c r="H152" s="40">
        <f>VLOOKUP(G152,'[15]Forward Price Curve'!$D$75:$AZ$447,$M$17-3)</f>
        <v>3.3885597959183675</v>
      </c>
      <c r="I152" s="40">
        <f>VLOOKUP(G152,'[15]Forward Price Curve'!$D$75:$AZ$447,$N$17-3)</f>
        <v>3.3638556962025312</v>
      </c>
      <c r="J152" s="40">
        <f>VLOOKUP($G152,'[15]Forward Price Curve'!$D$75:$AZ$447,$O$17-3)</f>
        <v>3.3564654370324831</v>
      </c>
      <c r="K152" s="161">
        <f t="shared" si="6"/>
        <v>2027</v>
      </c>
      <c r="L152" s="4"/>
      <c r="M152" s="4"/>
    </row>
    <row r="153" spans="7:13">
      <c r="G153" s="36">
        <f>'[15]Forward Price Curve'!D241</f>
        <v>46508</v>
      </c>
      <c r="H153" s="40">
        <f>VLOOKUP(G153,'[15]Forward Price Curve'!$D$75:$AZ$447,$M$17-3)</f>
        <v>3.3188659183673468</v>
      </c>
      <c r="I153" s="40">
        <f>VLOOKUP(G153,'[15]Forward Price Curve'!$D$75:$AZ$447,$N$17-3)</f>
        <v>3.308564556962025</v>
      </c>
      <c r="J153" s="40">
        <f>VLOOKUP($G153,'[15]Forward Price Curve'!$D$75:$AZ$447,$O$17-3)</f>
        <v>3.2890404959524542</v>
      </c>
      <c r="K153" s="161">
        <f t="shared" si="6"/>
        <v>2027</v>
      </c>
      <c r="L153" s="4"/>
      <c r="M153" s="4"/>
    </row>
    <row r="154" spans="7:13">
      <c r="G154" s="36">
        <f>'[15]Forward Price Curve'!D242</f>
        <v>46539</v>
      </c>
      <c r="H154" s="40">
        <f>VLOOKUP(G154,'[15]Forward Price Curve'!$D$75:$AZ$447,$M$17-3)</f>
        <v>3.3049883673469389</v>
      </c>
      <c r="I154" s="40">
        <f>VLOOKUP(G154,'[15]Forward Price Curve'!$D$75:$AZ$447,$N$17-3)</f>
        <v>3.308564556962025</v>
      </c>
      <c r="J154" s="40">
        <f>VLOOKUP($G154,'[15]Forward Price Curve'!$D$75:$AZ$447,$O$17-3)</f>
        <v>3.2725429039860643</v>
      </c>
      <c r="K154" s="161">
        <f t="shared" si="6"/>
        <v>2027</v>
      </c>
      <c r="L154" s="4"/>
      <c r="M154" s="4"/>
    </row>
    <row r="155" spans="7:13">
      <c r="G155" s="36">
        <f>'[15]Forward Price Curve'!D243</f>
        <v>46569</v>
      </c>
      <c r="H155" s="40">
        <f>VLOOKUP(G155,'[15]Forward Price Curve'!$D$75:$AZ$447,$M$17-3)</f>
        <v>3.3607026530612245</v>
      </c>
      <c r="I155" s="40">
        <f>VLOOKUP(G155,'[15]Forward Price Curve'!$D$75:$AZ$447,$N$17-3)</f>
        <v>3.2532734177215188</v>
      </c>
      <c r="J155" s="40">
        <f>VLOOKUP($G155,'[15]Forward Price Curve'!$D$75:$AZ$447,$O$17-3)</f>
        <v>3.3310529972333232</v>
      </c>
      <c r="K155" s="161">
        <f t="shared" si="6"/>
        <v>2027</v>
      </c>
      <c r="L155" s="4"/>
      <c r="M155" s="4"/>
    </row>
    <row r="156" spans="7:13">
      <c r="G156" s="36">
        <f>'[15]Forward Price Curve'!D244</f>
        <v>46600</v>
      </c>
      <c r="H156" s="40">
        <f>VLOOKUP(G156,'[15]Forward Price Curve'!$D$75:$AZ$447,$M$17-3)</f>
        <v>3.3328455102040819</v>
      </c>
      <c r="I156" s="40">
        <f>VLOOKUP(G156,'[15]Forward Price Curve'!$D$75:$AZ$447,$N$17-3)</f>
        <v>3.2117544303797465</v>
      </c>
      <c r="J156" s="40">
        <f>VLOOKUP($G156,'[15]Forward Price Curve'!$D$75:$AZ$447,$O$17-3)</f>
        <v>3.3030788195511835</v>
      </c>
      <c r="K156" s="161">
        <f t="shared" si="6"/>
        <v>2027</v>
      </c>
      <c r="L156" s="4"/>
      <c r="M156" s="4"/>
    </row>
    <row r="157" spans="7:13">
      <c r="G157" s="36">
        <f>'[15]Forward Price Curve'!D245</f>
        <v>46631</v>
      </c>
      <c r="H157" s="40">
        <f>VLOOKUP(G157,'[15]Forward Price Curve'!$D$75:$AZ$447,$M$17-3)</f>
        <v>3.4303965306122453</v>
      </c>
      <c r="I157" s="40">
        <f>VLOOKUP(G157,'[15]Forward Price Curve'!$D$75:$AZ$447,$N$17-3)</f>
        <v>3.3638556962025312</v>
      </c>
      <c r="J157" s="40">
        <f>VLOOKUP($G157,'[15]Forward Price Curve'!$D$75:$AZ$447,$O$17-3)</f>
        <v>3.3959162004303725</v>
      </c>
      <c r="K157" s="161">
        <f t="shared" si="6"/>
        <v>2027</v>
      </c>
      <c r="L157" s="4"/>
      <c r="M157" s="4"/>
    </row>
    <row r="158" spans="7:13">
      <c r="G158" s="36">
        <f>'[15]Forward Price Curve'!D246</f>
        <v>46661</v>
      </c>
      <c r="H158" s="40">
        <f>VLOOKUP(G158,'[15]Forward Price Curve'!$D$75:$AZ$447,$M$17-3)</f>
        <v>3.6253965306122451</v>
      </c>
      <c r="I158" s="40">
        <f>VLOOKUP(G158,'[15]Forward Price Curve'!$D$75:$AZ$447,$N$17-3)</f>
        <v>3.5851215189873415</v>
      </c>
      <c r="J158" s="40">
        <f>VLOOKUP($G158,'[15]Forward Price Curve'!$D$75:$AZ$447,$O$17-3)</f>
        <v>3.596858919971309</v>
      </c>
      <c r="K158" s="161">
        <f t="shared" si="6"/>
        <v>2027</v>
      </c>
      <c r="L158" s="4"/>
      <c r="M158" s="4"/>
    </row>
    <row r="159" spans="7:13">
      <c r="G159" s="36">
        <f>'[15]Forward Price Curve'!D247</f>
        <v>46692</v>
      </c>
      <c r="H159" s="40">
        <f>VLOOKUP(G159,'[15]Forward Price Curve'!$D$75:$AZ$447,$M$17-3)</f>
        <v>3.9459067346938776</v>
      </c>
      <c r="I159" s="40">
        <f>VLOOKUP(G159,'[15]Forward Price Curve'!$D$75:$AZ$447,$N$17-3)</f>
        <v>3.9446151898734172</v>
      </c>
      <c r="J159" s="40">
        <f>VLOOKUP($G159,'[15]Forward Price Curve'!$D$75:$AZ$447,$O$17-3)</f>
        <v>3.8982217645250539</v>
      </c>
      <c r="K159" s="161">
        <f t="shared" si="6"/>
        <v>2027</v>
      </c>
      <c r="L159" s="4"/>
      <c r="M159" s="4"/>
    </row>
    <row r="160" spans="7:13">
      <c r="G160" s="36">
        <f>'[15]Forward Price Curve'!D248</f>
        <v>46722</v>
      </c>
      <c r="H160" s="40">
        <f>VLOOKUP(G160,'[15]Forward Price Curve'!$D$75:$AZ$447,$M$17-3)</f>
        <v>4.1827434693877548</v>
      </c>
      <c r="I160" s="40">
        <f>VLOOKUP(G160,'[15]Forward Price Curve'!$D$75:$AZ$447,$N$17-3)</f>
        <v>4.19352658227848</v>
      </c>
      <c r="J160" s="40">
        <f>VLOOKUP($G160,'[15]Forward Price Curve'!$D$75:$AZ$447,$O$17-3)</f>
        <v>4.1386152474638793</v>
      </c>
      <c r="K160" s="161">
        <f t="shared" ref="K160:K223" si="8">YEAR(G160)</f>
        <v>2027</v>
      </c>
      <c r="L160" s="4"/>
      <c r="M160" s="4"/>
    </row>
    <row r="161" spans="7:13">
      <c r="G161" s="36">
        <f>'[15]Forward Price Curve'!D249</f>
        <v>46753</v>
      </c>
      <c r="H161" s="40">
        <f>VLOOKUP(G161,'[15]Forward Price Curve'!$D$75:$AZ$447,$M$17-3)</f>
        <v>4.3019271428571422</v>
      </c>
      <c r="I161" s="40">
        <f>VLOOKUP(G161,'[15]Forward Price Curve'!$D$75:$AZ$447,$N$17-3)</f>
        <v>4.2976278481012651</v>
      </c>
      <c r="J161" s="40">
        <f>VLOOKUP($G161,'[15]Forward Price Curve'!$D$75:$AZ$447,$O$17-3)</f>
        <v>4.2557379034737171</v>
      </c>
      <c r="K161" s="161">
        <f t="shared" si="8"/>
        <v>2028</v>
      </c>
      <c r="L161" s="4"/>
      <c r="M161" s="4"/>
    </row>
    <row r="162" spans="7:13">
      <c r="G162" s="36">
        <f>'[15]Forward Price Curve'!D250</f>
        <v>46784</v>
      </c>
      <c r="H162" s="40">
        <f>VLOOKUP(G162,'[15]Forward Price Curve'!$D$75:$AZ$447,$M$17-3)</f>
        <v>4.2162128571428568</v>
      </c>
      <c r="I162" s="40">
        <f>VLOOKUP(G162,'[15]Forward Price Curve'!$D$75:$AZ$447,$N$17-3)</f>
        <v>4.1983873417721504</v>
      </c>
      <c r="J162" s="40">
        <f>VLOOKUP($G162,'[15]Forward Price Curve'!$D$75:$AZ$447,$O$17-3)</f>
        <v>4.1901574136694331</v>
      </c>
      <c r="K162" s="161">
        <f t="shared" si="8"/>
        <v>2028</v>
      </c>
      <c r="L162" s="4"/>
      <c r="M162" s="4"/>
    </row>
    <row r="163" spans="7:13">
      <c r="G163" s="36">
        <f>'[15]Forward Price Curve'!D251</f>
        <v>46813</v>
      </c>
      <c r="H163" s="40">
        <f>VLOOKUP(G163,'[15]Forward Price Curve'!$D$75:$AZ$447,$M$17-3)</f>
        <v>4.230498571428571</v>
      </c>
      <c r="I163" s="40">
        <f>VLOOKUP(G163,'[15]Forward Price Curve'!$D$75:$AZ$447,$N$17-3)</f>
        <v>4.2267417721518976</v>
      </c>
      <c r="J163" s="40">
        <f>VLOOKUP($G163,'[15]Forward Price Curve'!$D$75:$AZ$447,$O$17-3)</f>
        <v>4.1968179321651808</v>
      </c>
      <c r="K163" s="161">
        <f t="shared" si="8"/>
        <v>2028</v>
      </c>
      <c r="L163" s="4"/>
      <c r="M163" s="4"/>
    </row>
    <row r="164" spans="7:13">
      <c r="G164" s="36">
        <f>'[15]Forward Price Curve'!D252</f>
        <v>46844</v>
      </c>
      <c r="H164" s="40">
        <f>VLOOKUP(G164,'[15]Forward Price Curve'!$D$75:$AZ$447,$M$17-3)</f>
        <v>3.8163148979591841</v>
      </c>
      <c r="I164" s="40">
        <f>VLOOKUP(G164,'[15]Forward Price Curve'!$D$75:$AZ$447,$N$17-3)</f>
        <v>3.8015265822784805</v>
      </c>
      <c r="J164" s="40">
        <f>VLOOKUP($G164,'[15]Forward Price Curve'!$D$75:$AZ$447,$O$17-3)</f>
        <v>3.7860176452505385</v>
      </c>
      <c r="K164" s="161">
        <f t="shared" si="8"/>
        <v>2028</v>
      </c>
      <c r="L164" s="4"/>
      <c r="M164" s="4"/>
    </row>
    <row r="165" spans="7:13">
      <c r="G165" s="36">
        <f>'[15]Forward Price Curve'!D253</f>
        <v>46874</v>
      </c>
      <c r="H165" s="40">
        <f>VLOOKUP(G165,'[15]Forward Price Curve'!$D$75:$AZ$447,$M$17-3)</f>
        <v>3.8020291836734694</v>
      </c>
      <c r="I165" s="40">
        <f>VLOOKUP(G165,'[15]Forward Price Curve'!$D$75:$AZ$447,$N$17-3)</f>
        <v>3.7731721518987333</v>
      </c>
      <c r="J165" s="40">
        <f>VLOOKUP($G165,'[15]Forward Price Curve'!$D$75:$AZ$447,$O$17-3)</f>
        <v>3.774233650988831</v>
      </c>
      <c r="K165" s="161">
        <f t="shared" si="8"/>
        <v>2028</v>
      </c>
      <c r="L165" s="4"/>
      <c r="M165" s="4"/>
    </row>
    <row r="166" spans="7:13">
      <c r="G166" s="36">
        <f>'[15]Forward Price Curve'!D254</f>
        <v>46905</v>
      </c>
      <c r="H166" s="40">
        <f>VLOOKUP(G166,'[15]Forward Price Curve'!$D$75:$AZ$447,$M$17-3)</f>
        <v>3.7448863265306125</v>
      </c>
      <c r="I166" s="40">
        <f>VLOOKUP(G166,'[15]Forward Price Curve'!$D$75:$AZ$447,$N$17-3)</f>
        <v>3.7306405063291135</v>
      </c>
      <c r="J166" s="40">
        <f>VLOOKUP($G166,'[15]Forward Price Curve'!$D$75:$AZ$447,$O$17-3)</f>
        <v>3.7142889845271032</v>
      </c>
      <c r="K166" s="161">
        <f t="shared" si="8"/>
        <v>2028</v>
      </c>
      <c r="L166" s="4"/>
      <c r="M166" s="4"/>
    </row>
    <row r="167" spans="7:13">
      <c r="G167" s="36">
        <f>'[15]Forward Price Curve'!D255</f>
        <v>46935</v>
      </c>
      <c r="H167" s="40">
        <f>VLOOKUP(G167,'[15]Forward Price Curve'!$D$75:$AZ$447,$M$17-3)</f>
        <v>3.7877434693877552</v>
      </c>
      <c r="I167" s="40">
        <f>VLOOKUP(G167,'[15]Forward Price Curve'!$D$75:$AZ$447,$N$17-3)</f>
        <v>3.6739316455696196</v>
      </c>
      <c r="J167" s="40">
        <f>VLOOKUP($G167,'[15]Forward Price Curve'!$D$75:$AZ$447,$O$17-3)</f>
        <v>3.7598879188441443</v>
      </c>
      <c r="K167" s="161">
        <f t="shared" si="8"/>
        <v>2028</v>
      </c>
      <c r="L167" s="4"/>
      <c r="M167" s="4"/>
    </row>
    <row r="168" spans="7:13">
      <c r="G168" s="36">
        <f>'[15]Forward Price Curve'!D256</f>
        <v>46966</v>
      </c>
      <c r="H168" s="40">
        <f>VLOOKUP(G168,'[15]Forward Price Curve'!$D$75:$AZ$447,$M$17-3)</f>
        <v>3.7591720408163267</v>
      </c>
      <c r="I168" s="40">
        <f>VLOOKUP(G168,'[15]Forward Price Curve'!$D$75:$AZ$447,$N$17-3)</f>
        <v>3.6455772151898729</v>
      </c>
      <c r="J168" s="40">
        <f>VLOOKUP($G168,'[15]Forward Price Curve'!$D$75:$AZ$447,$O$17-3)</f>
        <v>3.7311964545547704</v>
      </c>
      <c r="K168" s="161">
        <f t="shared" si="8"/>
        <v>2028</v>
      </c>
      <c r="L168" s="4"/>
      <c r="M168" s="4"/>
    </row>
    <row r="169" spans="7:13">
      <c r="G169" s="36">
        <f>'[15]Forward Price Curve'!D257</f>
        <v>46997</v>
      </c>
      <c r="H169" s="40">
        <f>VLOOKUP(G169,'[15]Forward Price Curve'!$D$75:$AZ$447,$M$17-3)</f>
        <v>3.8163148979591841</v>
      </c>
      <c r="I169" s="40">
        <f>VLOOKUP(G169,'[15]Forward Price Curve'!$D$75:$AZ$447,$N$17-3)</f>
        <v>3.7306405063291135</v>
      </c>
      <c r="J169" s="40">
        <f>VLOOKUP($G169,'[15]Forward Price Curve'!$D$75:$AZ$447,$O$17-3)</f>
        <v>3.783455907367558</v>
      </c>
      <c r="K169" s="161">
        <f t="shared" si="8"/>
        <v>2028</v>
      </c>
      <c r="L169" s="4"/>
      <c r="M169" s="4"/>
    </row>
    <row r="170" spans="7:13">
      <c r="G170" s="36">
        <f>'[15]Forward Price Curve'!D258</f>
        <v>47027</v>
      </c>
      <c r="H170" s="40">
        <f>VLOOKUP(G170,'[15]Forward Price Curve'!$D$75:$AZ$447,$M$17-3)</f>
        <v>4.0162128571428566</v>
      </c>
      <c r="I170" s="40">
        <f>VLOOKUP(G170,'[15]Forward Price Curve'!$D$75:$AZ$447,$N$17-3)</f>
        <v>3.9432987341772145</v>
      </c>
      <c r="J170" s="40">
        <f>VLOOKUP($G170,'[15]Forward Price Curve'!$D$75:$AZ$447,$O$17-3)</f>
        <v>3.9893171636438165</v>
      </c>
      <c r="K170" s="161">
        <f t="shared" si="8"/>
        <v>2028</v>
      </c>
      <c r="L170" s="4"/>
      <c r="M170" s="4"/>
    </row>
    <row r="171" spans="7:13">
      <c r="G171" s="36">
        <f>'[15]Forward Price Curve'!D259</f>
        <v>47058</v>
      </c>
      <c r="H171" s="40">
        <f>VLOOKUP(G171,'[15]Forward Price Curve'!$D$75:$AZ$447,$M$17-3)</f>
        <v>4.2162128571428568</v>
      </c>
      <c r="I171" s="40">
        <f>VLOOKUP(G171,'[15]Forward Price Curve'!$D$75:$AZ$447,$N$17-3)</f>
        <v>4.2125645569620245</v>
      </c>
      <c r="J171" s="40">
        <f>VLOOKUP($G171,'[15]Forward Price Curve'!$D$75:$AZ$447,$O$17-3)</f>
        <v>4.169663510605595</v>
      </c>
      <c r="K171" s="161">
        <f t="shared" si="8"/>
        <v>2028</v>
      </c>
      <c r="L171" s="4"/>
      <c r="M171" s="4"/>
    </row>
    <row r="172" spans="7:13">
      <c r="G172" s="36">
        <f>'[15]Forward Price Curve'!D260</f>
        <v>47088</v>
      </c>
      <c r="H172" s="40">
        <f>VLOOKUP(G172,'[15]Forward Price Curve'!$D$75:$AZ$447,$M$17-3)</f>
        <v>4.4589679591836733</v>
      </c>
      <c r="I172" s="40">
        <f>VLOOKUP(G172,'[15]Forward Price Curve'!$D$75:$AZ$447,$N$17-3)</f>
        <v>4.4534759493670872</v>
      </c>
      <c r="J172" s="40">
        <f>VLOOKUP($G172,'[15]Forward Price Curve'!$D$75:$AZ$447,$O$17-3)</f>
        <v>4.4160002254329331</v>
      </c>
      <c r="K172" s="161">
        <f t="shared" si="8"/>
        <v>2028</v>
      </c>
      <c r="L172" s="4"/>
      <c r="M172" s="4"/>
    </row>
    <row r="173" spans="7:13">
      <c r="G173" s="36">
        <f>'[15]Forward Price Curve'!D261</f>
        <v>47119</v>
      </c>
      <c r="H173" s="40">
        <f>VLOOKUP(G173,'[15]Forward Price Curve'!$D$75:$AZ$447,$M$17-3)</f>
        <v>4.57080469387755</v>
      </c>
      <c r="I173" s="40">
        <f>VLOOKUP(G173,'[15]Forward Price Curve'!$D$75:$AZ$447,$N$17-3)</f>
        <v>4.5786405063291129</v>
      </c>
      <c r="J173" s="40">
        <f>VLOOKUP($G173,'[15]Forward Price Curve'!$D$75:$AZ$447,$O$17-3)</f>
        <v>4.5257450763397893</v>
      </c>
      <c r="K173" s="161">
        <f t="shared" si="8"/>
        <v>2029</v>
      </c>
      <c r="L173" s="4"/>
      <c r="M173" s="4"/>
    </row>
    <row r="174" spans="7:13">
      <c r="G174" s="36">
        <f>'[15]Forward Price Curve'!D262</f>
        <v>47150</v>
      </c>
      <c r="H174" s="40">
        <f>VLOOKUP(G174,'[15]Forward Price Curve'!$D$75:$AZ$447,$M$17-3)</f>
        <v>4.4682536734693876</v>
      </c>
      <c r="I174" s="40">
        <f>VLOOKUP(G174,'[15]Forward Price Curve'!$D$75:$AZ$447,$N$17-3)</f>
        <v>4.4478050632911383</v>
      </c>
      <c r="J174" s="40">
        <f>VLOOKUP($G174,'[15]Forward Price Curve'!$D$75:$AZ$447,$O$17-3)</f>
        <v>4.4432571165078389</v>
      </c>
      <c r="K174" s="161">
        <f t="shared" si="8"/>
        <v>2029</v>
      </c>
      <c r="L174" s="4"/>
      <c r="M174" s="4"/>
    </row>
    <row r="175" spans="7:13">
      <c r="G175" s="36">
        <f>'[15]Forward Price Curve'!D263</f>
        <v>47178</v>
      </c>
      <c r="H175" s="40">
        <f>VLOOKUP(G175,'[15]Forward Price Curve'!$D$75:$AZ$447,$M$17-3)</f>
        <v>4.4682536734693876</v>
      </c>
      <c r="I175" s="40">
        <f>VLOOKUP(G175,'[15]Forward Price Curve'!$D$75:$AZ$447,$N$17-3)</f>
        <v>4.4623873417721516</v>
      </c>
      <c r="J175" s="40">
        <f>VLOOKUP($G175,'[15]Forward Price Curve'!$D$75:$AZ$447,$O$17-3)</f>
        <v>4.4355719028589</v>
      </c>
      <c r="K175" s="161">
        <f t="shared" si="8"/>
        <v>2029</v>
      </c>
      <c r="L175" s="4"/>
      <c r="M175" s="4"/>
    </row>
    <row r="176" spans="7:13">
      <c r="G176" s="36">
        <f>'[15]Forward Price Curve'!D264</f>
        <v>47209</v>
      </c>
      <c r="H176" s="40">
        <f>VLOOKUP(G176,'[15]Forward Price Curve'!$D$75:$AZ$447,$M$17-3)</f>
        <v>4.2633557142857139</v>
      </c>
      <c r="I176" s="40">
        <f>VLOOKUP(G176,'[15]Forward Price Curve'!$D$75:$AZ$447,$N$17-3)</f>
        <v>4.2153999999999998</v>
      </c>
      <c r="J176" s="40">
        <f>VLOOKUP($G176,'[15]Forward Price Curve'!$D$75:$AZ$447,$O$17-3)</f>
        <v>4.2349365918639208</v>
      </c>
      <c r="K176" s="161">
        <f t="shared" si="8"/>
        <v>2029</v>
      </c>
      <c r="L176" s="4"/>
      <c r="M176" s="4"/>
    </row>
    <row r="177" spans="7:13">
      <c r="G177" s="36">
        <f>'[15]Forward Price Curve'!D265</f>
        <v>47239</v>
      </c>
      <c r="H177" s="40">
        <f>VLOOKUP(G177,'[15]Forward Price Curve'!$D$75:$AZ$447,$M$17-3)</f>
        <v>4.2633557142857139</v>
      </c>
      <c r="I177" s="40">
        <f>VLOOKUP(G177,'[15]Forward Price Curve'!$D$75:$AZ$447,$N$17-3)</f>
        <v>4.2298810126582271</v>
      </c>
      <c r="J177" s="40">
        <f>VLOOKUP($G177,'[15]Forward Price Curve'!$D$75:$AZ$447,$O$17-3)</f>
        <v>4.2374983297469004</v>
      </c>
      <c r="K177" s="161">
        <f t="shared" si="8"/>
        <v>2029</v>
      </c>
      <c r="L177" s="4"/>
      <c r="M177" s="4"/>
    </row>
    <row r="178" spans="7:13">
      <c r="G178" s="36">
        <f>'[15]Forward Price Curve'!D266</f>
        <v>47270</v>
      </c>
      <c r="H178" s="40">
        <f>VLOOKUP(G178,'[15]Forward Price Curve'!$D$75:$AZ$447,$M$17-3)</f>
        <v>4.2633557142857139</v>
      </c>
      <c r="I178" s="40">
        <f>VLOOKUP(G178,'[15]Forward Price Curve'!$D$75:$AZ$447,$N$17-3)</f>
        <v>4.2298810126582271</v>
      </c>
      <c r="J178" s="40">
        <f>VLOOKUP($G178,'[15]Forward Price Curve'!$D$75:$AZ$447,$O$17-3)</f>
        <v>4.2349365918639208</v>
      </c>
      <c r="K178" s="161">
        <f t="shared" si="8"/>
        <v>2029</v>
      </c>
      <c r="L178" s="4"/>
      <c r="M178" s="4"/>
    </row>
    <row r="179" spans="7:13">
      <c r="G179" s="36">
        <f>'[15]Forward Price Curve'!D267</f>
        <v>47300</v>
      </c>
      <c r="H179" s="40">
        <f>VLOOKUP(G179,'[15]Forward Price Curve'!$D$75:$AZ$447,$M$17-3)</f>
        <v>4.3950904081632656</v>
      </c>
      <c r="I179" s="40">
        <f>VLOOKUP(G179,'[15]Forward Price Curve'!$D$75:$AZ$447,$N$17-3)</f>
        <v>4.2589443037974668</v>
      </c>
      <c r="J179" s="40">
        <f>VLOOKUP($G179,'[15]Forward Price Curve'!$D$75:$AZ$447,$O$17-3)</f>
        <v>4.3697864740239778</v>
      </c>
      <c r="K179" s="161">
        <f t="shared" si="8"/>
        <v>2029</v>
      </c>
      <c r="L179" s="4"/>
      <c r="M179" s="4"/>
    </row>
    <row r="180" spans="7:13">
      <c r="G180" s="36">
        <f>'[15]Forward Price Curve'!D268</f>
        <v>47331</v>
      </c>
      <c r="H180" s="40">
        <f>VLOOKUP(G180,'[15]Forward Price Curve'!$D$75:$AZ$447,$M$17-3)</f>
        <v>4.3804985714285714</v>
      </c>
      <c r="I180" s="40">
        <f>VLOOKUP(G180,'[15]Forward Price Curve'!$D$75:$AZ$447,$N$17-3)</f>
        <v>4.2589443037974668</v>
      </c>
      <c r="J180" s="40">
        <f>VLOOKUP($G180,'[15]Forward Price Curve'!$D$75:$AZ$447,$O$17-3)</f>
        <v>4.3551333333333337</v>
      </c>
      <c r="K180" s="161">
        <f t="shared" si="8"/>
        <v>2029</v>
      </c>
      <c r="L180" s="4"/>
      <c r="M180" s="4"/>
    </row>
    <row r="181" spans="7:13">
      <c r="G181" s="36">
        <f>'[15]Forward Price Curve'!D269</f>
        <v>47362</v>
      </c>
      <c r="H181" s="40">
        <f>VLOOKUP(G181,'[15]Forward Price Curve'!$D$75:$AZ$447,$M$17-3)</f>
        <v>4.4389679591836728</v>
      </c>
      <c r="I181" s="40">
        <f>VLOOKUP(G181,'[15]Forward Price Curve'!$D$75:$AZ$447,$N$17-3)</f>
        <v>4.3316531645569611</v>
      </c>
      <c r="J181" s="40">
        <f>VLOOKUP($G181,'[15]Forward Price Curve'!$D$75:$AZ$447,$O$17-3)</f>
        <v>4.4087248898452716</v>
      </c>
      <c r="K181" s="161">
        <f t="shared" si="8"/>
        <v>2029</v>
      </c>
      <c r="L181" s="4"/>
      <c r="M181" s="4"/>
    </row>
    <row r="182" spans="7:13">
      <c r="G182" s="36">
        <f>'[15]Forward Price Curve'!D270</f>
        <v>47392</v>
      </c>
      <c r="H182" s="40">
        <f>VLOOKUP(G182,'[15]Forward Price Curve'!$D$75:$AZ$447,$M$17-3)</f>
        <v>4.6585597959183671</v>
      </c>
      <c r="I182" s="40">
        <f>VLOOKUP(G182,'[15]Forward Price Curve'!$D$75:$AZ$447,$N$17-3)</f>
        <v>4.5640582278481006</v>
      </c>
      <c r="J182" s="40">
        <f>VLOOKUP($G182,'[15]Forward Price Curve'!$D$75:$AZ$447,$O$17-3)</f>
        <v>4.6343627625781334</v>
      </c>
      <c r="K182" s="161">
        <f t="shared" si="8"/>
        <v>2029</v>
      </c>
      <c r="L182" s="4"/>
      <c r="M182" s="4"/>
    </row>
    <row r="183" spans="7:13">
      <c r="G183" s="36">
        <f>'[15]Forward Price Curve'!D271</f>
        <v>47423</v>
      </c>
      <c r="H183" s="40">
        <f>VLOOKUP(G183,'[15]Forward Price Curve'!$D$75:$AZ$447,$M$17-3)</f>
        <v>4.8635597959183672</v>
      </c>
      <c r="I183" s="40">
        <f>VLOOKUP(G183,'[15]Forward Price Curve'!$D$75:$AZ$447,$N$17-3)</f>
        <v>4.8836531645569607</v>
      </c>
      <c r="J183" s="40">
        <f>VLOOKUP($G183,'[15]Forward Price Curve'!$D$75:$AZ$447,$O$17-3)</f>
        <v>4.8197301157905521</v>
      </c>
      <c r="K183" s="161">
        <f t="shared" si="8"/>
        <v>2029</v>
      </c>
      <c r="L183" s="4"/>
      <c r="M183" s="4"/>
    </row>
    <row r="184" spans="7:13">
      <c r="G184" s="36">
        <f>'[15]Forward Price Curve'!D272</f>
        <v>47453</v>
      </c>
      <c r="H184" s="40">
        <f>VLOOKUP(G184,'[15]Forward Price Curve'!$D$75:$AZ$447,$M$17-3)</f>
        <v>5.1709067346938777</v>
      </c>
      <c r="I184" s="40">
        <f>VLOOKUP(G184,'[15]Forward Price Curve'!$D$75:$AZ$447,$N$17-3)</f>
        <v>5.1597037974683531</v>
      </c>
      <c r="J184" s="40">
        <f>VLOOKUP($G184,'[15]Forward Price Curve'!$D$75:$AZ$447,$O$17-3)</f>
        <v>5.1309300338149404</v>
      </c>
      <c r="K184" s="161">
        <f t="shared" si="8"/>
        <v>2029</v>
      </c>
      <c r="L184" s="4"/>
      <c r="M184" s="4"/>
    </row>
    <row r="185" spans="7:13">
      <c r="G185" s="36">
        <f>'[15]Forward Price Curve'!D273</f>
        <v>47484</v>
      </c>
      <c r="H185" s="40">
        <f>VLOOKUP(G185,'[15]Forward Price Curve'!$D$75:$AZ$447,$M$17-3)</f>
        <v>5.2554985714285714</v>
      </c>
      <c r="I185" s="40">
        <f>VLOOKUP(G185,'[15]Forward Price Curve'!$D$75:$AZ$447,$N$17-3)</f>
        <v>5.2432481012658219</v>
      </c>
      <c r="J185" s="40">
        <f>VLOOKUP($G185,'[15]Forward Price Curve'!$D$75:$AZ$447,$O$17-3)</f>
        <v>5.2133155241315707</v>
      </c>
      <c r="K185" s="161">
        <f t="shared" si="8"/>
        <v>2030</v>
      </c>
      <c r="L185" s="4"/>
      <c r="M185" s="4"/>
    </row>
    <row r="186" spans="7:13">
      <c r="G186" s="36">
        <f>'[15]Forward Price Curve'!D274</f>
        <v>47515</v>
      </c>
      <c r="H186" s="40">
        <f>VLOOKUP(G186,'[15]Forward Price Curve'!$D$75:$AZ$447,$M$17-3)</f>
        <v>5.1204985714285707</v>
      </c>
      <c r="I186" s="40">
        <f>VLOOKUP(G186,'[15]Forward Price Curve'!$D$75:$AZ$447,$N$17-3)</f>
        <v>5.1091721518987336</v>
      </c>
      <c r="J186" s="40">
        <f>VLOOKUP($G186,'[15]Forward Price Curve'!$D$75:$AZ$447,$O$17-3)</f>
        <v>5.098242258428118</v>
      </c>
      <c r="K186" s="161">
        <f t="shared" si="8"/>
        <v>2030</v>
      </c>
      <c r="L186" s="4"/>
      <c r="M186" s="4"/>
    </row>
    <row r="187" spans="7:13">
      <c r="G187" s="36">
        <f>'[15]Forward Price Curve'!D275</f>
        <v>47543</v>
      </c>
      <c r="H187" s="40">
        <f>VLOOKUP(G187,'[15]Forward Price Curve'!$D$75:$AZ$447,$M$17-3)</f>
        <v>5.0003965306122442</v>
      </c>
      <c r="I187" s="40">
        <f>VLOOKUP(G187,'[15]Forward Price Curve'!$D$75:$AZ$447,$N$17-3)</f>
        <v>4.9751974683544287</v>
      </c>
      <c r="J187" s="40">
        <f>VLOOKUP($G187,'[15]Forward Price Curve'!$D$75:$AZ$447,$O$17-3)</f>
        <v>4.9699504252484887</v>
      </c>
      <c r="K187" s="161">
        <f t="shared" si="8"/>
        <v>2030</v>
      </c>
      <c r="L187" s="4"/>
      <c r="M187" s="4"/>
    </row>
    <row r="188" spans="7:13">
      <c r="G188" s="36">
        <f>'[15]Forward Price Curve'!D276</f>
        <v>47574</v>
      </c>
      <c r="H188" s="40">
        <f>VLOOKUP(G188,'[15]Forward Price Curve'!$D$75:$AZ$447,$M$17-3)</f>
        <v>4.5952944897959176</v>
      </c>
      <c r="I188" s="40">
        <f>VLOOKUP(G188,'[15]Forward Price Curve'!$D$75:$AZ$447,$N$17-3)</f>
        <v>4.5433999999999983</v>
      </c>
      <c r="J188" s="40">
        <f>VLOOKUP($G188,'[15]Forward Price Curve'!$D$75:$AZ$447,$O$17-3)</f>
        <v>4.5682699251972538</v>
      </c>
      <c r="K188" s="161">
        <f t="shared" si="8"/>
        <v>2030</v>
      </c>
      <c r="L188" s="4"/>
      <c r="M188" s="4"/>
    </row>
    <row r="189" spans="7:13">
      <c r="G189" s="36">
        <f>'[15]Forward Price Curve'!D277</f>
        <v>47604</v>
      </c>
      <c r="H189" s="40">
        <f>VLOOKUP(G189,'[15]Forward Price Curve'!$D$75:$AZ$447,$M$17-3)</f>
        <v>4.5652944897959182</v>
      </c>
      <c r="I189" s="40">
        <f>VLOOKUP(G189,'[15]Forward Price Curve'!$D$75:$AZ$447,$N$17-3)</f>
        <v>4.5136278481012644</v>
      </c>
      <c r="J189" s="40">
        <f>VLOOKUP($G189,'[15]Forward Price Curve'!$D$75:$AZ$447,$O$17-3)</f>
        <v>4.5407056255763916</v>
      </c>
      <c r="K189" s="161">
        <f t="shared" si="8"/>
        <v>2030</v>
      </c>
      <c r="L189" s="4"/>
      <c r="M189" s="4"/>
    </row>
    <row r="190" spans="7:13">
      <c r="G190" s="36">
        <f>'[15]Forward Price Curve'!D278</f>
        <v>47635</v>
      </c>
      <c r="H190" s="40">
        <f>VLOOKUP(G190,'[15]Forward Price Curve'!$D$75:$AZ$447,$M$17-3)</f>
        <v>4.5502944897959186</v>
      </c>
      <c r="I190" s="40">
        <f>VLOOKUP(G190,'[15]Forward Price Curve'!$D$75:$AZ$447,$N$17-3)</f>
        <v>4.4987417721518979</v>
      </c>
      <c r="J190" s="40">
        <f>VLOOKUP($G190,'[15]Forward Price Curve'!$D$75:$AZ$447,$O$17-3)</f>
        <v>4.5230808689414905</v>
      </c>
      <c r="K190" s="161">
        <f t="shared" si="8"/>
        <v>2030</v>
      </c>
      <c r="L190" s="4"/>
      <c r="M190" s="4"/>
    </row>
    <row r="191" spans="7:13">
      <c r="G191" s="36">
        <f>'[15]Forward Price Curve'!D279</f>
        <v>47665</v>
      </c>
      <c r="H191" s="40">
        <f>VLOOKUP(G191,'[15]Forward Price Curve'!$D$75:$AZ$447,$M$17-3)</f>
        <v>4.6402944897959175</v>
      </c>
      <c r="I191" s="40">
        <f>VLOOKUP(G191,'[15]Forward Price Curve'!$D$75:$AZ$447,$N$17-3)</f>
        <v>4.5136278481012644</v>
      </c>
      <c r="J191" s="40">
        <f>VLOOKUP($G191,'[15]Forward Price Curve'!$D$75:$AZ$447,$O$17-3)</f>
        <v>4.6160207193359977</v>
      </c>
      <c r="K191" s="161">
        <f t="shared" si="8"/>
        <v>2030</v>
      </c>
      <c r="L191" s="4"/>
      <c r="M191" s="4"/>
    </row>
    <row r="192" spans="7:13">
      <c r="G192" s="36">
        <f>'[15]Forward Price Curve'!D280</f>
        <v>47696</v>
      </c>
      <c r="H192" s="40">
        <f>VLOOKUP(G192,'[15]Forward Price Curve'!$D$75:$AZ$447,$M$17-3)</f>
        <v>4.6252944897959187</v>
      </c>
      <c r="I192" s="40">
        <f>VLOOKUP(G192,'[15]Forward Price Curve'!$D$75:$AZ$447,$N$17-3)</f>
        <v>4.4837544303797463</v>
      </c>
      <c r="J192" s="40">
        <f>VLOOKUP($G192,'[15]Forward Price Curve'!$D$75:$AZ$447,$O$17-3)</f>
        <v>4.6009577005840763</v>
      </c>
      <c r="K192" s="161">
        <f t="shared" si="8"/>
        <v>2030</v>
      </c>
      <c r="L192" s="4"/>
      <c r="M192" s="4"/>
    </row>
    <row r="193" spans="7:13">
      <c r="G193" s="36">
        <f>'[15]Forward Price Curve'!D281</f>
        <v>47727</v>
      </c>
      <c r="H193" s="40">
        <f>VLOOKUP(G193,'[15]Forward Price Curve'!$D$75:$AZ$447,$M$17-3)</f>
        <v>4.6402944897959175</v>
      </c>
      <c r="I193" s="40">
        <f>VLOOKUP(G193,'[15]Forward Price Curve'!$D$75:$AZ$447,$N$17-3)</f>
        <v>4.5136278481012644</v>
      </c>
      <c r="J193" s="40">
        <f>VLOOKUP($G193,'[15]Forward Price Curve'!$D$75:$AZ$447,$O$17-3)</f>
        <v>4.6108972435700384</v>
      </c>
      <c r="K193" s="161">
        <f t="shared" si="8"/>
        <v>2030</v>
      </c>
      <c r="L193" s="4"/>
      <c r="M193" s="4"/>
    </row>
    <row r="194" spans="7:13">
      <c r="G194" s="36">
        <f>'[15]Forward Price Curve'!D282</f>
        <v>47757</v>
      </c>
      <c r="H194" s="40">
        <f>VLOOKUP(G194,'[15]Forward Price Curve'!$D$75:$AZ$447,$M$17-3)</f>
        <v>4.8503965306122439</v>
      </c>
      <c r="I194" s="40">
        <f>VLOOKUP(G194,'[15]Forward Price Curve'!$D$75:$AZ$447,$N$17-3)</f>
        <v>4.7369189873417712</v>
      </c>
      <c r="J194" s="40">
        <f>VLOOKUP($G194,'[15]Forward Price Curve'!$D$75:$AZ$447,$O$17-3)</f>
        <v>4.8270054513782155</v>
      </c>
      <c r="K194" s="161">
        <f t="shared" si="8"/>
        <v>2030</v>
      </c>
      <c r="L194" s="4"/>
      <c r="M194" s="4"/>
    </row>
    <row r="195" spans="7:13">
      <c r="G195" s="36">
        <f>'[15]Forward Price Curve'!D283</f>
        <v>47788</v>
      </c>
      <c r="H195" s="40">
        <f>VLOOKUP(G195,'[15]Forward Price Curve'!$D$75:$AZ$447,$M$17-3)</f>
        <v>5.0603965306122438</v>
      </c>
      <c r="I195" s="40">
        <f>VLOOKUP(G195,'[15]Forward Price Curve'!$D$75:$AZ$447,$N$17-3)</f>
        <v>5.0496278481012649</v>
      </c>
      <c r="J195" s="40">
        <f>VLOOKUP($G195,'[15]Forward Price Curve'!$D$75:$AZ$447,$O$17-3)</f>
        <v>5.0173938108412752</v>
      </c>
      <c r="K195" s="161">
        <f t="shared" si="8"/>
        <v>2030</v>
      </c>
      <c r="L195" s="4"/>
      <c r="M195" s="4"/>
    </row>
    <row r="196" spans="7:13">
      <c r="G196" s="36">
        <f>'[15]Forward Price Curve'!D284</f>
        <v>47818</v>
      </c>
      <c r="H196" s="40">
        <f>VLOOKUP(G196,'[15]Forward Price Curve'!$D$75:$AZ$447,$M$17-3)</f>
        <v>5.4206006122448978</v>
      </c>
      <c r="I196" s="40">
        <f>VLOOKUP(G196,'[15]Forward Price Curve'!$D$75:$AZ$447,$N$17-3)</f>
        <v>5.4219822784810114</v>
      </c>
      <c r="J196" s="40">
        <f>VLOOKUP($G196,'[15]Forward Price Curve'!$D$75:$AZ$447,$O$17-3)</f>
        <v>5.381672937801004</v>
      </c>
      <c r="K196" s="161">
        <f t="shared" si="8"/>
        <v>2030</v>
      </c>
      <c r="L196" s="4"/>
      <c r="M196" s="4"/>
    </row>
    <row r="197" spans="7:13">
      <c r="G197" s="36">
        <f>'[15]Forward Price Curve'!D285</f>
        <v>47849</v>
      </c>
      <c r="H197" s="40">
        <f>VLOOKUP(G197,'[15]Forward Price Curve'!$D$75:$AZ$447,$M$17-3)</f>
        <v>5.5101924489795913</v>
      </c>
      <c r="I197" s="40">
        <f>VLOOKUP(G197,'[15]Forward Price Curve'!$D$75:$AZ$447,$N$17-3)</f>
        <v>5.4956025316455683</v>
      </c>
      <c r="J197" s="40">
        <f>VLOOKUP($G197,'[15]Forward Price Curve'!$D$75:$AZ$447,$O$17-3)</f>
        <v>5.4690794343682754</v>
      </c>
      <c r="K197" s="161">
        <f t="shared" si="8"/>
        <v>2031</v>
      </c>
      <c r="L197" s="4"/>
      <c r="M197" s="4"/>
    </row>
    <row r="198" spans="7:13">
      <c r="G198" s="36">
        <f>'[15]Forward Price Curve'!D286</f>
        <v>47880</v>
      </c>
      <c r="H198" s="40">
        <f>VLOOKUP(G198,'[15]Forward Price Curve'!$D$75:$AZ$447,$M$17-3)</f>
        <v>5.4025393877551018</v>
      </c>
      <c r="I198" s="40">
        <f>VLOOKUP(G198,'[15]Forward Price Curve'!$D$75:$AZ$447,$N$17-3)</f>
        <v>5.4040582278481004</v>
      </c>
      <c r="J198" s="40">
        <f>VLOOKUP($G198,'[15]Forward Price Curve'!$D$75:$AZ$447,$O$17-3)</f>
        <v>5.3814679987703666</v>
      </c>
      <c r="K198" s="161">
        <f t="shared" si="8"/>
        <v>2031</v>
      </c>
      <c r="L198" s="4"/>
      <c r="M198" s="4"/>
    </row>
    <row r="199" spans="7:13">
      <c r="G199" s="36">
        <f>'[15]Forward Price Curve'!D287</f>
        <v>47908</v>
      </c>
      <c r="H199" s="40">
        <f>VLOOKUP(G199,'[15]Forward Price Curve'!$D$75:$AZ$447,$M$17-3)</f>
        <v>5.3102944897959183</v>
      </c>
      <c r="I199" s="40">
        <f>VLOOKUP(G199,'[15]Forward Price Curve'!$D$75:$AZ$447,$N$17-3)</f>
        <v>5.2819316455696192</v>
      </c>
      <c r="J199" s="40">
        <f>VLOOKUP($G199,'[15]Forward Price Curve'!$D$75:$AZ$447,$O$17-3)</f>
        <v>5.281150343272877</v>
      </c>
      <c r="K199" s="161">
        <f t="shared" si="8"/>
        <v>2031</v>
      </c>
      <c r="L199" s="4"/>
      <c r="M199" s="4"/>
    </row>
    <row r="200" spans="7:13">
      <c r="G200" s="36">
        <f>'[15]Forward Price Curve'!D288</f>
        <v>47939</v>
      </c>
      <c r="H200" s="40">
        <f>VLOOKUP(G200,'[15]Forward Price Curve'!$D$75:$AZ$447,$M$17-3)</f>
        <v>4.9565189795918361</v>
      </c>
      <c r="I200" s="40">
        <f>VLOOKUP(G200,'[15]Forward Price Curve'!$D$75:$AZ$447,$N$17-3)</f>
        <v>4.9003620253164542</v>
      </c>
      <c r="J200" s="40">
        <f>VLOOKUP($G200,'[15]Forward Price Curve'!$D$75:$AZ$447,$O$17-3)</f>
        <v>4.931012009427195</v>
      </c>
      <c r="K200" s="161">
        <f t="shared" si="8"/>
        <v>2031</v>
      </c>
      <c r="L200" s="4"/>
      <c r="M200" s="4"/>
    </row>
    <row r="201" spans="7:13">
      <c r="G201" s="36">
        <f>'[15]Forward Price Curve'!D289</f>
        <v>47969</v>
      </c>
      <c r="H201" s="40">
        <f>VLOOKUP(G201,'[15]Forward Price Curve'!$D$75:$AZ$447,$M$17-3)</f>
        <v>4.9565189795918361</v>
      </c>
      <c r="I201" s="40">
        <f>VLOOKUP(G201,'[15]Forward Price Curve'!$D$75:$AZ$447,$N$17-3)</f>
        <v>4.8850708860759484</v>
      </c>
      <c r="J201" s="40">
        <f>VLOOKUP($G201,'[15]Forward Price Curve'!$D$75:$AZ$447,$O$17-3)</f>
        <v>4.9335737473101755</v>
      </c>
      <c r="K201" s="161">
        <f t="shared" si="8"/>
        <v>2031</v>
      </c>
      <c r="L201" s="4"/>
      <c r="M201" s="4"/>
    </row>
    <row r="202" spans="7:13">
      <c r="G202" s="36">
        <f>'[15]Forward Price Curve'!D290</f>
        <v>48000</v>
      </c>
      <c r="H202" s="40">
        <f>VLOOKUP(G202,'[15]Forward Price Curve'!$D$75:$AZ$447,$M$17-3)</f>
        <v>4.9103965306122452</v>
      </c>
      <c r="I202" s="40">
        <f>VLOOKUP(G202,'[15]Forward Price Curve'!$D$75:$AZ$447,$N$17-3)</f>
        <v>4.8392987341772136</v>
      </c>
      <c r="J202" s="40">
        <f>VLOOKUP($G202,'[15]Forward Price Curve'!$D$75:$AZ$447,$O$17-3)</f>
        <v>4.8846957885029205</v>
      </c>
      <c r="K202" s="161">
        <f t="shared" si="8"/>
        <v>2031</v>
      </c>
      <c r="L202" s="4"/>
      <c r="M202" s="4"/>
    </row>
    <row r="203" spans="7:13">
      <c r="G203" s="36">
        <f>'[15]Forward Price Curve'!D291</f>
        <v>48030</v>
      </c>
      <c r="H203" s="40">
        <f>VLOOKUP(G203,'[15]Forward Price Curve'!$D$75:$AZ$447,$M$17-3)</f>
        <v>5.0334577551020407</v>
      </c>
      <c r="I203" s="40">
        <f>VLOOKUP(G203,'[15]Forward Price Curve'!$D$75:$AZ$447,$N$17-3)</f>
        <v>4.9003620253164542</v>
      </c>
      <c r="J203" s="40">
        <f>VLOOKUP($G203,'[15]Forward Price Curve'!$D$75:$AZ$447,$O$17-3)</f>
        <v>5.0108357618608466</v>
      </c>
      <c r="K203" s="161">
        <f t="shared" si="8"/>
        <v>2031</v>
      </c>
      <c r="L203" s="4"/>
      <c r="M203" s="4"/>
    </row>
    <row r="204" spans="7:13">
      <c r="G204" s="36">
        <f>'[15]Forward Price Curve'!D292</f>
        <v>48061</v>
      </c>
      <c r="H204" s="40">
        <f>VLOOKUP(G204,'[15]Forward Price Curve'!$D$75:$AZ$447,$M$17-3)</f>
        <v>5.0180495918367347</v>
      </c>
      <c r="I204" s="40">
        <f>VLOOKUP(G204,'[15]Forward Price Curve'!$D$75:$AZ$447,$N$17-3)</f>
        <v>4.8850708860759484</v>
      </c>
      <c r="J204" s="40">
        <f>VLOOKUP($G204,'[15]Forward Price Curve'!$D$75:$AZ$447,$O$17-3)</f>
        <v>4.9953628650476487</v>
      </c>
      <c r="K204" s="161">
        <f t="shared" si="8"/>
        <v>2031</v>
      </c>
      <c r="L204" s="4"/>
      <c r="M204" s="4"/>
    </row>
    <row r="205" spans="7:13">
      <c r="G205" s="36">
        <f>'[15]Forward Price Curve'!D293</f>
        <v>48092</v>
      </c>
      <c r="H205" s="40">
        <f>VLOOKUP(G205,'[15]Forward Price Curve'!$D$75:$AZ$447,$M$17-3)</f>
        <v>5.0641720408163264</v>
      </c>
      <c r="I205" s="40">
        <f>VLOOKUP(G205,'[15]Forward Price Curve'!$D$75:$AZ$447,$N$17-3)</f>
        <v>4.9309443037974674</v>
      </c>
      <c r="J205" s="40">
        <f>VLOOKUP($G205,'[15]Forward Price Curve'!$D$75:$AZ$447,$O$17-3)</f>
        <v>5.0365556102059648</v>
      </c>
      <c r="K205" s="161">
        <f t="shared" si="8"/>
        <v>2031</v>
      </c>
      <c r="L205" s="4"/>
      <c r="M205" s="4"/>
    </row>
    <row r="206" spans="7:13">
      <c r="G206" s="36">
        <f>'[15]Forward Price Curve'!D294</f>
        <v>48122</v>
      </c>
      <c r="H206" s="40">
        <f>VLOOKUP(G206,'[15]Forward Price Curve'!$D$75:$AZ$447,$M$17-3)</f>
        <v>5.2794781632653063</v>
      </c>
      <c r="I206" s="40">
        <f>VLOOKUP(G206,'[15]Forward Price Curve'!$D$75:$AZ$447,$N$17-3)</f>
        <v>5.1598050632911381</v>
      </c>
      <c r="J206" s="40">
        <f>VLOOKUP($G206,'[15]Forward Price Curve'!$D$75:$AZ$447,$O$17-3)</f>
        <v>5.2578897632954193</v>
      </c>
      <c r="K206" s="161">
        <f t="shared" si="8"/>
        <v>2031</v>
      </c>
      <c r="L206" s="4"/>
      <c r="M206" s="4"/>
    </row>
    <row r="207" spans="7:13">
      <c r="G207" s="36">
        <f>'[15]Forward Price Curve'!D295</f>
        <v>48153</v>
      </c>
      <c r="H207" s="40">
        <f>VLOOKUP(G207,'[15]Forward Price Curve'!$D$75:$AZ$447,$M$17-3)</f>
        <v>5.4947842857142852</v>
      </c>
      <c r="I207" s="40">
        <f>VLOOKUP(G207,'[15]Forward Price Curve'!$D$75:$AZ$447,$N$17-3)</f>
        <v>5.4956025316455683</v>
      </c>
      <c r="J207" s="40">
        <f>VLOOKUP($G207,'[15]Forward Price Curve'!$D$75:$AZ$447,$O$17-3)</f>
        <v>5.4536065375550784</v>
      </c>
      <c r="K207" s="161">
        <f t="shared" si="8"/>
        <v>2031</v>
      </c>
      <c r="L207" s="4"/>
      <c r="M207" s="4"/>
    </row>
    <row r="208" spans="7:13">
      <c r="G208" s="36">
        <f>'[15]Forward Price Curve'!D296</f>
        <v>48183</v>
      </c>
      <c r="H208" s="40">
        <f>VLOOKUP(G208,'[15]Forward Price Curve'!$D$75:$AZ$447,$M$17-3)</f>
        <v>5.956212857142857</v>
      </c>
      <c r="I208" s="40">
        <f>VLOOKUP(G208,'[15]Forward Price Curve'!$D$75:$AZ$447,$N$17-3)</f>
        <v>5.9688177215189864</v>
      </c>
      <c r="J208" s="40">
        <f>VLOOKUP($G208,'[15]Forward Price Curve'!$D$75:$AZ$447,$O$17-3)</f>
        <v>5.9195354237114461</v>
      </c>
      <c r="K208" s="161">
        <f t="shared" si="8"/>
        <v>2031</v>
      </c>
      <c r="L208" s="4"/>
      <c r="M208" s="4"/>
    </row>
    <row r="209" spans="7:13">
      <c r="G209" s="36">
        <f>'[15]Forward Price Curve'!D297</f>
        <v>48214</v>
      </c>
      <c r="H209" s="40">
        <f>VLOOKUP(G209,'[15]Forward Price Curve'!$D$75:$AZ$447,$M$17-3)</f>
        <v>6.0266210204081627</v>
      </c>
      <c r="I209" s="40">
        <f>VLOOKUP(G209,'[15]Forward Price Curve'!$D$75:$AZ$447,$N$17-3)</f>
        <v>6.0546911392405054</v>
      </c>
      <c r="J209" s="40">
        <f>VLOOKUP($G209,'[15]Forward Price Curve'!$D$75:$AZ$447,$O$17-3)</f>
        <v>5.9876776513987089</v>
      </c>
      <c r="K209" s="161">
        <f t="shared" si="8"/>
        <v>2032</v>
      </c>
      <c r="L209" s="4"/>
      <c r="M209" s="4"/>
    </row>
    <row r="210" spans="7:13">
      <c r="G210" s="36">
        <f>'[15]Forward Price Curve'!D298</f>
        <v>48245</v>
      </c>
      <c r="H210" s="40">
        <f>VLOOKUP(G210,'[15]Forward Price Curve'!$D$75:$AZ$447,$M$17-3)</f>
        <v>5.8846822448979585</v>
      </c>
      <c r="I210" s="40">
        <f>VLOOKUP(G210,'[15]Forward Price Curve'!$D$75:$AZ$447,$N$17-3)</f>
        <v>5.8669443037974673</v>
      </c>
      <c r="J210" s="40">
        <f>VLOOKUP($G210,'[15]Forward Price Curve'!$D$75:$AZ$447,$O$17-3)</f>
        <v>5.865636458653551</v>
      </c>
      <c r="K210" s="161">
        <f t="shared" si="8"/>
        <v>2032</v>
      </c>
      <c r="L210" s="4"/>
      <c r="M210" s="4"/>
    </row>
    <row r="211" spans="7:13">
      <c r="G211" s="36">
        <f>'[15]Forward Price Curve'!D299</f>
        <v>48274</v>
      </c>
      <c r="H211" s="40">
        <f>VLOOKUP(G211,'[15]Forward Price Curve'!$D$75:$AZ$447,$M$17-3)</f>
        <v>5.7743761224489791</v>
      </c>
      <c r="I211" s="40">
        <f>VLOOKUP(G211,'[15]Forward Price Curve'!$D$75:$AZ$447,$N$17-3)</f>
        <v>5.7417797468354417</v>
      </c>
      <c r="J211" s="40">
        <f>VLOOKUP($G211,'[15]Forward Price Curve'!$D$75:$AZ$447,$O$17-3)</f>
        <v>5.7471816989445639</v>
      </c>
      <c r="K211" s="161">
        <f t="shared" si="8"/>
        <v>2032</v>
      </c>
      <c r="L211" s="4"/>
      <c r="M211" s="4"/>
    </row>
    <row r="212" spans="7:13">
      <c r="G212" s="36">
        <f>'[15]Forward Price Curve'!D300</f>
        <v>48305</v>
      </c>
      <c r="H212" s="40">
        <f>VLOOKUP(G212,'[15]Forward Price Curve'!$D$75:$AZ$447,$M$17-3)</f>
        <v>5.3014169387755095</v>
      </c>
      <c r="I212" s="40">
        <f>VLOOKUP(G212,'[15]Forward Price Curve'!$D$75:$AZ$447,$N$17-3)</f>
        <v>5.2411215189873399</v>
      </c>
      <c r="J212" s="40">
        <f>VLOOKUP($G212,'[15]Forward Price Curve'!$D$75:$AZ$447,$O$17-3)</f>
        <v>5.2773589712060662</v>
      </c>
      <c r="K212" s="161">
        <f t="shared" si="8"/>
        <v>2032</v>
      </c>
      <c r="L212" s="4"/>
      <c r="M212" s="4"/>
    </row>
    <row r="213" spans="7:13">
      <c r="G213" s="36">
        <f>'[15]Forward Price Curve'!D301</f>
        <v>48335</v>
      </c>
      <c r="H213" s="40">
        <f>VLOOKUP(G213,'[15]Forward Price Curve'!$D$75:$AZ$447,$M$17-3)</f>
        <v>5.3014169387755095</v>
      </c>
      <c r="I213" s="40">
        <f>VLOOKUP(G213,'[15]Forward Price Curve'!$D$75:$AZ$447,$N$17-3)</f>
        <v>5.22552658227848</v>
      </c>
      <c r="J213" s="40">
        <f>VLOOKUP($G213,'[15]Forward Price Curve'!$D$75:$AZ$447,$O$17-3)</f>
        <v>5.2799207090890468</v>
      </c>
      <c r="K213" s="161">
        <f t="shared" si="8"/>
        <v>2032</v>
      </c>
      <c r="L213" s="4"/>
      <c r="M213" s="4"/>
    </row>
    <row r="214" spans="7:13">
      <c r="G214" s="36">
        <f>'[15]Forward Price Curve'!D302</f>
        <v>48366</v>
      </c>
      <c r="H214" s="40">
        <f>VLOOKUP(G214,'[15]Forward Price Curve'!$D$75:$AZ$447,$M$17-3)</f>
        <v>5.269886326530612</v>
      </c>
      <c r="I214" s="40">
        <f>VLOOKUP(G214,'[15]Forward Price Curve'!$D$75:$AZ$447,$N$17-3)</f>
        <v>5.1942354430379734</v>
      </c>
      <c r="J214" s="40">
        <f>VLOOKUP($G214,'[15]Forward Price Curve'!$D$75:$AZ$447,$O$17-3)</f>
        <v>5.2456958909724358</v>
      </c>
      <c r="K214" s="161">
        <f t="shared" si="8"/>
        <v>2032</v>
      </c>
      <c r="L214" s="4"/>
      <c r="M214" s="4"/>
    </row>
    <row r="215" spans="7:13">
      <c r="G215" s="36">
        <f>'[15]Forward Price Curve'!D303</f>
        <v>48396</v>
      </c>
      <c r="H215" s="40">
        <f>VLOOKUP(G215,'[15]Forward Price Curve'!$D$75:$AZ$447,$M$17-3)</f>
        <v>5.3172332653061218</v>
      </c>
      <c r="I215" s="40">
        <f>VLOOKUP(G215,'[15]Forward Price Curve'!$D$75:$AZ$447,$N$17-3)</f>
        <v>5.1785392405063275</v>
      </c>
      <c r="J215" s="40">
        <f>VLOOKUP($G215,'[15]Forward Price Curve'!$D$75:$AZ$447,$O$17-3)</f>
        <v>5.2958034839635211</v>
      </c>
      <c r="K215" s="161">
        <f t="shared" si="8"/>
        <v>2032</v>
      </c>
      <c r="L215" s="4"/>
      <c r="M215" s="4"/>
    </row>
    <row r="216" spans="7:13">
      <c r="G216" s="36">
        <f>'[15]Forward Price Curve'!D304</f>
        <v>48427</v>
      </c>
      <c r="H216" s="40">
        <f>VLOOKUP(G216,'[15]Forward Price Curve'!$D$75:$AZ$447,$M$17-3)</f>
        <v>5.2857026530612243</v>
      </c>
      <c r="I216" s="40">
        <f>VLOOKUP(G216,'[15]Forward Price Curve'!$D$75:$AZ$447,$N$17-3)</f>
        <v>5.1472481012658218</v>
      </c>
      <c r="J216" s="40">
        <f>VLOOKUP($G216,'[15]Forward Price Curve'!$D$75:$AZ$447,$O$17-3)</f>
        <v>5.2641404037298907</v>
      </c>
      <c r="K216" s="161">
        <f t="shared" si="8"/>
        <v>2032</v>
      </c>
      <c r="L216" s="4"/>
      <c r="M216" s="4"/>
    </row>
    <row r="217" spans="7:13">
      <c r="G217" s="36">
        <f>'[15]Forward Price Curve'!D305</f>
        <v>48458</v>
      </c>
      <c r="H217" s="40">
        <f>VLOOKUP(G217,'[15]Forward Price Curve'!$D$75:$AZ$447,$M$17-3)</f>
        <v>5.1437638775510202</v>
      </c>
      <c r="I217" s="40">
        <f>VLOOKUP(G217,'[15]Forward Price Curve'!$D$75:$AZ$447,$N$17-3)</f>
        <v>5.0220835443037961</v>
      </c>
      <c r="J217" s="40">
        <f>VLOOKUP($G217,'[15]Forward Price Curve'!$D$75:$AZ$447,$O$17-3)</f>
        <v>5.1164818321549337</v>
      </c>
      <c r="K217" s="161">
        <f t="shared" si="8"/>
        <v>2032</v>
      </c>
      <c r="L217" s="4"/>
      <c r="M217" s="4"/>
    </row>
    <row r="218" spans="7:13">
      <c r="G218" s="36">
        <f>'[15]Forward Price Curve'!D306</f>
        <v>48488</v>
      </c>
      <c r="H218" s="40">
        <f>VLOOKUP(G218,'[15]Forward Price Curve'!$D$75:$AZ$447,$M$17-3)</f>
        <v>5.3960087755102037</v>
      </c>
      <c r="I218" s="40">
        <f>VLOOKUP(G218,'[15]Forward Price Curve'!$D$75:$AZ$447,$N$17-3)</f>
        <v>5.2724126582278474</v>
      </c>
      <c r="J218" s="40">
        <f>VLOOKUP($G218,'[15]Forward Price Curve'!$D$75:$AZ$447,$O$17-3)</f>
        <v>5.374909949789938</v>
      </c>
      <c r="K218" s="161">
        <f t="shared" si="8"/>
        <v>2032</v>
      </c>
      <c r="L218" s="4"/>
      <c r="M218" s="4"/>
    </row>
    <row r="219" spans="7:13">
      <c r="G219" s="36">
        <f>'[15]Forward Price Curve'!D307</f>
        <v>48519</v>
      </c>
      <c r="H219" s="40">
        <f>VLOOKUP(G219,'[15]Forward Price Curve'!$D$75:$AZ$447,$M$17-3)</f>
        <v>5.5221312244897955</v>
      </c>
      <c r="I219" s="40">
        <f>VLOOKUP(G219,'[15]Forward Price Curve'!$D$75:$AZ$447,$N$17-3)</f>
        <v>5.5383367088607587</v>
      </c>
      <c r="J219" s="40">
        <f>VLOOKUP($G219,'[15]Forward Price Curve'!$D$75:$AZ$447,$O$17-3)</f>
        <v>5.4810683676606216</v>
      </c>
      <c r="K219" s="161">
        <f t="shared" si="8"/>
        <v>2032</v>
      </c>
      <c r="L219" s="4"/>
      <c r="M219" s="4"/>
    </row>
    <row r="220" spans="7:13">
      <c r="G220" s="36">
        <f>'[15]Forward Price Curve'!D308</f>
        <v>48549</v>
      </c>
      <c r="H220" s="40">
        <f>VLOOKUP(G220,'[15]Forward Price Curve'!$D$75:$AZ$447,$M$17-3)</f>
        <v>6.0738659183673471</v>
      </c>
      <c r="I220" s="40">
        <f>VLOOKUP(G220,'[15]Forward Price Curve'!$D$75:$AZ$447,$N$17-3)</f>
        <v>6.0702860759493662</v>
      </c>
      <c r="J220" s="40">
        <f>VLOOKUP($G220,'[15]Forward Price Curve'!$D$75:$AZ$447,$O$17-3)</f>
        <v>6.037682774874475</v>
      </c>
      <c r="K220" s="161">
        <f t="shared" si="8"/>
        <v>2032</v>
      </c>
      <c r="L220" s="4"/>
      <c r="M220" s="4"/>
    </row>
    <row r="221" spans="7:13">
      <c r="G221" s="36">
        <f>'[15]Forward Price Curve'!D309</f>
        <v>48580</v>
      </c>
      <c r="H221" s="40">
        <f>VLOOKUP(G221,'[15]Forward Price Curve'!$D$75:$AZ$447,$M$17-3)</f>
        <v>6.1451924489795919</v>
      </c>
      <c r="I221" s="40">
        <f>VLOOKUP(G221,'[15]Forward Price Curve'!$D$75:$AZ$447,$N$17-3)</f>
        <v>6.1410708860759478</v>
      </c>
      <c r="J221" s="40">
        <f>VLOOKUP($G221,'[15]Forward Price Curve'!$D$75:$AZ$447,$O$17-3)</f>
        <v>6.1067472281996107</v>
      </c>
      <c r="K221" s="161">
        <f t="shared" si="8"/>
        <v>2033</v>
      </c>
      <c r="L221" s="4"/>
      <c r="M221" s="4"/>
    </row>
    <row r="222" spans="7:13">
      <c r="G222" s="36">
        <f>'[15]Forward Price Curve'!D310</f>
        <v>48611</v>
      </c>
      <c r="H222" s="40">
        <f>VLOOKUP(G222,'[15]Forward Price Curve'!$D$75:$AZ$447,$M$17-3)</f>
        <v>5.9997842857142851</v>
      </c>
      <c r="I222" s="40">
        <f>VLOOKUP(G222,'[15]Forward Price Curve'!$D$75:$AZ$447,$N$17-3)</f>
        <v>5.9646658227848084</v>
      </c>
      <c r="J222" s="40">
        <f>VLOOKUP($G222,'[15]Forward Price Curve'!$D$75:$AZ$447,$O$17-3)</f>
        <v>5.9812220719336002</v>
      </c>
      <c r="K222" s="161">
        <f t="shared" si="8"/>
        <v>2033</v>
      </c>
      <c r="L222" s="4"/>
      <c r="M222" s="4"/>
    </row>
    <row r="223" spans="7:13">
      <c r="G223" s="36">
        <f>'[15]Forward Price Curve'!D311</f>
        <v>48639</v>
      </c>
      <c r="H223" s="40">
        <f>VLOOKUP(G223,'[15]Forward Price Curve'!$D$75:$AZ$447,$M$17-3)</f>
        <v>5.7896822448979588</v>
      </c>
      <c r="I223" s="40">
        <f>VLOOKUP(G223,'[15]Forward Price Curve'!$D$75:$AZ$447,$N$17-3)</f>
        <v>5.756260759493669</v>
      </c>
      <c r="J223" s="40">
        <f>VLOOKUP($G223,'[15]Forward Price Curve'!$D$75:$AZ$447,$O$17-3)</f>
        <v>5.7625521262424435</v>
      </c>
      <c r="K223" s="161">
        <f t="shared" si="8"/>
        <v>2033</v>
      </c>
      <c r="L223" s="4"/>
      <c r="M223" s="4"/>
    </row>
    <row r="224" spans="7:13">
      <c r="G224" s="36">
        <f>'[15]Forward Price Curve'!D312</f>
        <v>48670</v>
      </c>
      <c r="H224" s="40">
        <f>VLOOKUP(G224,'[15]Forward Price Curve'!$D$75:$AZ$447,$M$17-3)</f>
        <v>5.5149883673469384</v>
      </c>
      <c r="I224" s="40">
        <f>VLOOKUP(G224,'[15]Forward Price Curve'!$D$75:$AZ$447,$N$17-3)</f>
        <v>5.4355518987341762</v>
      </c>
      <c r="J224" s="40">
        <f>VLOOKUP($G224,'[15]Forward Price Curve'!$D$75:$AZ$447,$O$17-3)</f>
        <v>5.4918276667691357</v>
      </c>
      <c r="K224" s="161">
        <f t="shared" ref="K224:K311" si="9">YEAR(G224)</f>
        <v>2033</v>
      </c>
      <c r="L224" s="4"/>
      <c r="M224" s="4"/>
    </row>
    <row r="225" spans="7:13">
      <c r="G225" s="36">
        <f>'[15]Forward Price Curve'!D313</f>
        <v>48700</v>
      </c>
      <c r="H225" s="40">
        <f>VLOOKUP(G225,'[15]Forward Price Curve'!$D$75:$AZ$447,$M$17-3)</f>
        <v>5.4988659183673469</v>
      </c>
      <c r="I225" s="40">
        <f>VLOOKUP(G225,'[15]Forward Price Curve'!$D$75:$AZ$447,$N$17-3)</f>
        <v>5.4194506329113921</v>
      </c>
      <c r="J225" s="40">
        <f>VLOOKUP($G225,'[15]Forward Price Curve'!$D$75:$AZ$447,$O$17-3)</f>
        <v>5.4781992212316846</v>
      </c>
      <c r="K225" s="161">
        <f t="shared" si="9"/>
        <v>2033</v>
      </c>
      <c r="L225" s="4"/>
      <c r="M225" s="4"/>
    </row>
    <row r="226" spans="7:13">
      <c r="G226" s="36">
        <f>'[15]Forward Price Curve'!D314</f>
        <v>48731</v>
      </c>
      <c r="H226" s="40">
        <f>VLOOKUP(G226,'[15]Forward Price Curve'!$D$75:$AZ$447,$M$17-3)</f>
        <v>5.4827434693877555</v>
      </c>
      <c r="I226" s="40">
        <f>VLOOKUP(G226,'[15]Forward Price Curve'!$D$75:$AZ$447,$N$17-3)</f>
        <v>5.4034506329113912</v>
      </c>
      <c r="J226" s="40">
        <f>VLOOKUP($G226,'[15]Forward Price Curve'!$D$75:$AZ$447,$O$17-3)</f>
        <v>5.4594472999282724</v>
      </c>
      <c r="K226" s="161">
        <f t="shared" si="9"/>
        <v>2033</v>
      </c>
      <c r="L226" s="4"/>
      <c r="M226" s="4"/>
    </row>
    <row r="227" spans="7:13">
      <c r="G227" s="36">
        <f>'[15]Forward Price Curve'!D315</f>
        <v>48761</v>
      </c>
      <c r="H227" s="40">
        <f>VLOOKUP(G227,'[15]Forward Price Curve'!$D$75:$AZ$447,$M$17-3)</f>
        <v>5.6281516326530605</v>
      </c>
      <c r="I227" s="40">
        <f>VLOOKUP(G227,'[15]Forward Price Curve'!$D$75:$AZ$447,$N$17-3)</f>
        <v>5.4836531645569613</v>
      </c>
      <c r="J227" s="40">
        <f>VLOOKUP($G227,'[15]Forward Price Curve'!$D$75:$AZ$447,$O$17-3)</f>
        <v>5.6080280971411005</v>
      </c>
      <c r="K227" s="161">
        <f t="shared" si="9"/>
        <v>2033</v>
      </c>
      <c r="L227" s="4"/>
      <c r="M227" s="4"/>
    </row>
    <row r="228" spans="7:13">
      <c r="G228" s="36">
        <f>'[15]Forward Price Curve'!D316</f>
        <v>48792</v>
      </c>
      <c r="H228" s="40">
        <f>VLOOKUP(G228,'[15]Forward Price Curve'!$D$75:$AZ$447,$M$17-3)</f>
        <v>5.5958046938775503</v>
      </c>
      <c r="I228" s="40">
        <f>VLOOKUP(G228,'[15]Forward Price Curve'!$D$75:$AZ$447,$N$17-3)</f>
        <v>5.4515518987341762</v>
      </c>
      <c r="J228" s="40">
        <f>VLOOKUP($G228,'[15]Forward Price Curve'!$D$75:$AZ$447,$O$17-3)</f>
        <v>5.5755452607849172</v>
      </c>
      <c r="K228" s="161">
        <f t="shared" si="9"/>
        <v>2033</v>
      </c>
      <c r="L228" s="4"/>
      <c r="M228" s="4"/>
    </row>
    <row r="229" spans="7:13">
      <c r="G229" s="36">
        <f>'[15]Forward Price Curve'!D317</f>
        <v>48823</v>
      </c>
      <c r="H229" s="40">
        <f>VLOOKUP(G229,'[15]Forward Price Curve'!$D$75:$AZ$447,$M$17-3)</f>
        <v>5.6766210204081631</v>
      </c>
      <c r="I229" s="40">
        <f>VLOOKUP(G229,'[15]Forward Price Curve'!$D$75:$AZ$447,$N$17-3)</f>
        <v>5.5477544303797455</v>
      </c>
      <c r="J229" s="40">
        <f>VLOOKUP($G229,'[15]Forward Price Curve'!$D$75:$AZ$447,$O$17-3)</f>
        <v>5.651577641151758</v>
      </c>
      <c r="K229" s="161">
        <f t="shared" si="9"/>
        <v>2033</v>
      </c>
      <c r="L229" s="4"/>
      <c r="M229" s="4"/>
    </row>
    <row r="230" spans="7:13">
      <c r="G230" s="36">
        <f>'[15]Forward Price Curve'!D318</f>
        <v>48853</v>
      </c>
      <c r="H230" s="40">
        <f>VLOOKUP(G230,'[15]Forward Price Curve'!$D$75:$AZ$447,$M$17-3)</f>
        <v>5.935192448979592</v>
      </c>
      <c r="I230" s="40">
        <f>VLOOKUP(G230,'[15]Forward Price Curve'!$D$75:$AZ$447,$N$17-3)</f>
        <v>5.8203620253164541</v>
      </c>
      <c r="J230" s="40">
        <f>VLOOKUP($G230,'[15]Forward Price Curve'!$D$75:$AZ$447,$O$17-3)</f>
        <v>5.9163588687365518</v>
      </c>
      <c r="K230" s="161">
        <f t="shared" si="9"/>
        <v>2033</v>
      </c>
      <c r="L230" s="4"/>
      <c r="M230" s="4"/>
    </row>
    <row r="231" spans="7:13">
      <c r="G231" s="36">
        <f>'[15]Forward Price Curve'!D319</f>
        <v>48884</v>
      </c>
      <c r="H231" s="40">
        <f>VLOOKUP(G231,'[15]Forward Price Curve'!$D$75:$AZ$447,$M$17-3)</f>
        <v>6.1451924489795919</v>
      </c>
      <c r="I231" s="40">
        <f>VLOOKUP(G231,'[15]Forward Price Curve'!$D$75:$AZ$447,$N$17-3)</f>
        <v>6.1250708860759477</v>
      </c>
      <c r="J231" s="40">
        <f>VLOOKUP($G231,'[15]Forward Price Curve'!$D$75:$AZ$447,$O$17-3)</f>
        <v>6.1067472281996107</v>
      </c>
      <c r="K231" s="161">
        <f t="shared" si="9"/>
        <v>2033</v>
      </c>
      <c r="L231" s="4"/>
      <c r="M231" s="4"/>
    </row>
    <row r="232" spans="7:13">
      <c r="G232" s="36">
        <f>'[15]Forward Price Curve'!D320</f>
        <v>48914</v>
      </c>
      <c r="H232" s="40">
        <f>VLOOKUP(G232,'[15]Forward Price Curve'!$D$75:$AZ$447,$M$17-3)</f>
        <v>6.4845802040816327</v>
      </c>
      <c r="I232" s="40">
        <f>VLOOKUP(G232,'[15]Forward Price Curve'!$D$75:$AZ$447,$N$17-3)</f>
        <v>6.4938810126582265</v>
      </c>
      <c r="J232" s="40">
        <f>VLOOKUP($G232,'[15]Forward Price Curve'!$D$75:$AZ$447,$O$17-3)</f>
        <v>6.450122574034225</v>
      </c>
      <c r="K232" s="161">
        <f t="shared" si="9"/>
        <v>2033</v>
      </c>
      <c r="L232" s="4"/>
      <c r="M232" s="4"/>
    </row>
    <row r="233" spans="7:13">
      <c r="G233" s="36">
        <f>'[15]Forward Price Curve'!D321</f>
        <v>48945</v>
      </c>
      <c r="H233" s="40">
        <f>VLOOKUP(G233,'[15]Forward Price Curve'!$D$75:$AZ$447,$M$17-3)</f>
        <v>6.5807026530612243</v>
      </c>
      <c r="I233" s="40">
        <f>VLOOKUP(G233,'[15]Forward Price Curve'!$D$75:$AZ$447,$N$17-3)</f>
        <v>6.5896784810126574</v>
      </c>
      <c r="J233" s="40">
        <f>VLOOKUP($G233,'[15]Forward Price Curve'!$D$75:$AZ$447,$O$17-3)</f>
        <v>6.544087119581925</v>
      </c>
      <c r="K233" s="161">
        <f t="shared" si="9"/>
        <v>2034</v>
      </c>
      <c r="L233" s="4"/>
      <c r="M233" s="4"/>
    </row>
    <row r="234" spans="7:13">
      <c r="G234" s="36">
        <f>'[15]Forward Price Curve'!D322</f>
        <v>48976</v>
      </c>
      <c r="H234" s="40">
        <f>VLOOKUP(G234,'[15]Forward Price Curve'!$D$75:$AZ$447,$M$17-3)</f>
        <v>6.5475393877551022</v>
      </c>
      <c r="I234" s="40">
        <f>VLOOKUP(G234,'[15]Forward Price Curve'!$D$75:$AZ$447,$N$17-3)</f>
        <v>6.556868354430379</v>
      </c>
      <c r="J234" s="40">
        <f>VLOOKUP($G234,'[15]Forward Price Curve'!$D$75:$AZ$447,$O$17-3)</f>
        <v>6.5312784301670259</v>
      </c>
      <c r="K234" s="161">
        <f t="shared" si="9"/>
        <v>2034</v>
      </c>
      <c r="L234" s="4"/>
      <c r="M234" s="4"/>
    </row>
    <row r="235" spans="7:13">
      <c r="G235" s="36">
        <f>'[15]Forward Price Curve'!D323</f>
        <v>49004</v>
      </c>
      <c r="H235" s="40">
        <f>VLOOKUP(G235,'[15]Forward Price Curve'!$D$75:$AZ$447,$M$17-3)</f>
        <v>6.2991720408163259</v>
      </c>
      <c r="I235" s="40">
        <f>VLOOKUP(G235,'[15]Forward Price Curve'!$D$75:$AZ$447,$N$17-3)</f>
        <v>6.2609696202531628</v>
      </c>
      <c r="J235" s="40">
        <f>VLOOKUP($G235,'[15]Forward Price Curve'!$D$75:$AZ$447,$O$17-3)</f>
        <v>6.2741824162311719</v>
      </c>
      <c r="K235" s="161">
        <f t="shared" si="9"/>
        <v>2034</v>
      </c>
      <c r="L235" s="4"/>
      <c r="M235" s="4"/>
    </row>
    <row r="236" spans="7:13">
      <c r="G236" s="36">
        <f>'[15]Forward Price Curve'!D324</f>
        <v>49035</v>
      </c>
      <c r="H236" s="40">
        <f>VLOOKUP(G236,'[15]Forward Price Curve'!$D$75:$AZ$447,$M$17-3)</f>
        <v>5.8187638775510209</v>
      </c>
      <c r="I236" s="40">
        <f>VLOOKUP(G236,'[15]Forward Price Curve'!$D$75:$AZ$447,$N$17-3)</f>
        <v>5.7349949367088593</v>
      </c>
      <c r="J236" s="40">
        <f>VLOOKUP($G236,'[15]Forward Price Curve'!$D$75:$AZ$447,$O$17-3)</f>
        <v>5.7968794138743736</v>
      </c>
      <c r="K236" s="161">
        <f t="shared" si="9"/>
        <v>2034</v>
      </c>
      <c r="L236" s="4"/>
      <c r="M236" s="4"/>
    </row>
    <row r="237" spans="7:13">
      <c r="G237" s="36">
        <f>'[15]Forward Price Curve'!D325</f>
        <v>49065</v>
      </c>
      <c r="H237" s="40">
        <f>VLOOKUP(G237,'[15]Forward Price Curve'!$D$75:$AZ$447,$M$17-3)</f>
        <v>5.7691720408163265</v>
      </c>
      <c r="I237" s="40">
        <f>VLOOKUP(G237,'[15]Forward Price Curve'!$D$75:$AZ$447,$N$17-3)</f>
        <v>5.6856784810126566</v>
      </c>
      <c r="J237" s="40">
        <f>VLOOKUP($G237,'[15]Forward Price Curve'!$D$75:$AZ$447,$O$17-3)</f>
        <v>5.7496409673122253</v>
      </c>
      <c r="K237" s="161">
        <f t="shared" si="9"/>
        <v>2034</v>
      </c>
      <c r="L237" s="4"/>
      <c r="M237" s="4"/>
    </row>
    <row r="238" spans="7:13">
      <c r="G238" s="36">
        <f>'[15]Forward Price Curve'!D326</f>
        <v>49096</v>
      </c>
      <c r="H238" s="40">
        <f>VLOOKUP(G238,'[15]Forward Price Curve'!$D$75:$AZ$447,$M$17-3)</f>
        <v>5.7857026530612243</v>
      </c>
      <c r="I238" s="40">
        <f>VLOOKUP(G238,'[15]Forward Price Curve'!$D$75:$AZ$447,$N$17-3)</f>
        <v>5.7020835443037967</v>
      </c>
      <c r="J238" s="40">
        <f>VLOOKUP($G238,'[15]Forward Price Curve'!$D$75:$AZ$447,$O$17-3)</f>
        <v>5.7636792909109547</v>
      </c>
      <c r="K238" s="161">
        <f t="shared" si="9"/>
        <v>2034</v>
      </c>
      <c r="L238" s="4"/>
      <c r="M238" s="4"/>
    </row>
    <row r="239" spans="7:13">
      <c r="G239" s="36">
        <f>'[15]Forward Price Curve'!D327</f>
        <v>49126</v>
      </c>
      <c r="H239" s="40">
        <f>VLOOKUP(G239,'[15]Forward Price Curve'!$D$75:$AZ$447,$M$17-3)</f>
        <v>5.9181516326530605</v>
      </c>
      <c r="I239" s="40">
        <f>VLOOKUP(G239,'[15]Forward Price Curve'!$D$75:$AZ$447,$N$17-3)</f>
        <v>5.7513999999999994</v>
      </c>
      <c r="J239" s="40">
        <f>VLOOKUP($G239,'[15]Forward Price Curve'!$D$75:$AZ$447,$O$17-3)</f>
        <v>5.8992464596782463</v>
      </c>
      <c r="K239" s="161">
        <f t="shared" si="9"/>
        <v>2034</v>
      </c>
      <c r="L239" s="4"/>
      <c r="M239" s="4"/>
    </row>
    <row r="240" spans="7:13">
      <c r="G240" s="36">
        <f>'[15]Forward Price Curve'!D328</f>
        <v>49157</v>
      </c>
      <c r="H240" s="40">
        <f>VLOOKUP(G240,'[15]Forward Price Curve'!$D$75:$AZ$447,$M$17-3)</f>
        <v>5.8684577551020398</v>
      </c>
      <c r="I240" s="40">
        <f>VLOOKUP(G240,'[15]Forward Price Curve'!$D$75:$AZ$447,$N$17-3)</f>
        <v>5.718589873417721</v>
      </c>
      <c r="J240" s="40">
        <f>VLOOKUP($G240,'[15]Forward Price Curve'!$D$75:$AZ$447,$O$17-3)</f>
        <v>5.8493438057177993</v>
      </c>
      <c r="K240" s="161">
        <f t="shared" si="9"/>
        <v>2034</v>
      </c>
      <c r="L240" s="4"/>
      <c r="M240" s="4"/>
    </row>
    <row r="241" spans="7:13">
      <c r="G241" s="36">
        <f>'[15]Forward Price Curve'!D329</f>
        <v>49188</v>
      </c>
      <c r="H241" s="40">
        <f>VLOOKUP(G241,'[15]Forward Price Curve'!$D$75:$AZ$447,$M$17-3)</f>
        <v>5.8519271428571429</v>
      </c>
      <c r="I241" s="40">
        <f>VLOOKUP(G241,'[15]Forward Price Curve'!$D$75:$AZ$447,$N$17-3)</f>
        <v>5.6856784810126566</v>
      </c>
      <c r="J241" s="40">
        <f>VLOOKUP($G241,'[15]Forward Price Curve'!$D$75:$AZ$447,$O$17-3)</f>
        <v>5.8276202684701301</v>
      </c>
      <c r="K241" s="161">
        <f t="shared" si="9"/>
        <v>2034</v>
      </c>
      <c r="L241" s="4"/>
      <c r="M241" s="4"/>
    </row>
    <row r="242" spans="7:13">
      <c r="G242" s="36">
        <f>'[15]Forward Price Curve'!D330</f>
        <v>49218</v>
      </c>
      <c r="H242" s="40">
        <f>VLOOKUP(G242,'[15]Forward Price Curve'!$D$75:$AZ$447,$M$17-3)</f>
        <v>6.0672332653061227</v>
      </c>
      <c r="I242" s="40">
        <f>VLOOKUP(G242,'[15]Forward Price Curve'!$D$75:$AZ$447,$N$17-3)</f>
        <v>5.9322607594936692</v>
      </c>
      <c r="J242" s="40">
        <f>VLOOKUP($G242,'[15]Forward Price Curve'!$D$75:$AZ$447,$O$17-3)</f>
        <v>6.0489544215595865</v>
      </c>
      <c r="K242" s="161">
        <f t="shared" si="9"/>
        <v>2034</v>
      </c>
      <c r="L242" s="4"/>
      <c r="M242" s="4"/>
    </row>
    <row r="243" spans="7:13">
      <c r="G243" s="36">
        <f>'[15]Forward Price Curve'!D331</f>
        <v>49249</v>
      </c>
      <c r="H243" s="40">
        <f>VLOOKUP(G243,'[15]Forward Price Curve'!$D$75:$AZ$447,$M$17-3)</f>
        <v>6.3488659183673466</v>
      </c>
      <c r="I243" s="40">
        <f>VLOOKUP(G243,'[15]Forward Price Curve'!$D$75:$AZ$447,$N$17-3)</f>
        <v>6.3596025316455682</v>
      </c>
      <c r="J243" s="40">
        <f>VLOOKUP($G243,'[15]Forward Price Curve'!$D$75:$AZ$447,$O$17-3)</f>
        <v>6.3112763807767198</v>
      </c>
      <c r="K243" s="161">
        <f t="shared" si="9"/>
        <v>2034</v>
      </c>
      <c r="L243" s="4"/>
      <c r="M243" s="4"/>
    </row>
    <row r="244" spans="7:13">
      <c r="G244" s="36">
        <f>'[15]Forward Price Curve'!D332</f>
        <v>49279</v>
      </c>
      <c r="H244" s="40">
        <f>VLOOKUP(G244,'[15]Forward Price Curve'!$D$75:$AZ$447,$M$17-3)</f>
        <v>6.7628455102040812</v>
      </c>
      <c r="I244" s="40">
        <f>VLOOKUP(G244,'[15]Forward Price Curve'!$D$75:$AZ$447,$N$17-3)</f>
        <v>6.7869443037974673</v>
      </c>
      <c r="J244" s="40">
        <f>VLOOKUP($G244,'[15]Forward Price Curve'!$D$75:$AZ$447,$O$17-3)</f>
        <v>6.7295569423096637</v>
      </c>
      <c r="K244" s="161">
        <f t="shared" si="9"/>
        <v>2034</v>
      </c>
      <c r="L244" s="4"/>
      <c r="M244" s="4"/>
    </row>
    <row r="245" spans="7:13">
      <c r="G245" s="36">
        <f>'[15]Forward Price Curve'!D333</f>
        <v>49310</v>
      </c>
      <c r="H245" s="40">
        <f>VLOOKUP(G245,'[15]Forward Price Curve'!$D$75:$AZ$447,$M$17-3)</f>
        <v>6.8813148979591832</v>
      </c>
      <c r="I245" s="40">
        <f>VLOOKUP(G245,'[15]Forward Price Curve'!$D$75:$AZ$447,$N$17-3)</f>
        <v>6.8884126582278471</v>
      </c>
      <c r="J245" s="40">
        <f>VLOOKUP($G245,'[15]Forward Price Curve'!$D$75:$AZ$447,$O$17-3)</f>
        <v>6.8459623117122659</v>
      </c>
      <c r="K245" s="161">
        <f t="shared" si="9"/>
        <v>2035</v>
      </c>
      <c r="L245" s="4"/>
      <c r="M245" s="4"/>
    </row>
    <row r="246" spans="7:13">
      <c r="G246" s="36">
        <f>'[15]Forward Price Curve'!D334</f>
        <v>49341</v>
      </c>
      <c r="H246" s="40">
        <f>VLOOKUP(G246,'[15]Forward Price Curve'!$D$75:$AZ$447,$M$17-3)</f>
        <v>6.9152944897959179</v>
      </c>
      <c r="I246" s="40">
        <f>VLOOKUP(G246,'[15]Forward Price Curve'!$D$75:$AZ$447,$N$17-3)</f>
        <v>6.9221341772151881</v>
      </c>
      <c r="J246" s="40">
        <f>VLOOKUP($G246,'[15]Forward Price Curve'!$D$75:$AZ$447,$O$17-3)</f>
        <v>6.9005785633773957</v>
      </c>
      <c r="K246" s="161">
        <f t="shared" si="9"/>
        <v>2035</v>
      </c>
      <c r="L246" s="4"/>
      <c r="M246" s="4"/>
    </row>
    <row r="247" spans="7:13">
      <c r="G247" s="36">
        <f>'[15]Forward Price Curve'!D335</f>
        <v>49369</v>
      </c>
      <c r="H247" s="40">
        <f>VLOOKUP(G247,'[15]Forward Price Curve'!$D$75:$AZ$447,$M$17-3)</f>
        <v>6.7454985714285716</v>
      </c>
      <c r="I247" s="40">
        <f>VLOOKUP(G247,'[15]Forward Price Curve'!$D$75:$AZ$447,$N$17-3)</f>
        <v>6.7030962025316443</v>
      </c>
      <c r="J247" s="40">
        <f>VLOOKUP($G247,'[15]Forward Price Curve'!$D$75:$AZ$447,$O$17-3)</f>
        <v>6.7223840762373204</v>
      </c>
      <c r="K247" s="161">
        <f t="shared" si="9"/>
        <v>2035</v>
      </c>
      <c r="L247" s="4"/>
      <c r="M247" s="4"/>
    </row>
    <row r="248" spans="7:13">
      <c r="G248" s="36">
        <f>'[15]Forward Price Curve'!D336</f>
        <v>49400</v>
      </c>
      <c r="H248" s="40">
        <f>VLOOKUP(G248,'[15]Forward Price Curve'!$D$75:$AZ$447,$M$17-3)</f>
        <v>6.2362128571428572</v>
      </c>
      <c r="I248" s="40">
        <f>VLOOKUP(G248,'[15]Forward Price Curve'!$D$75:$AZ$447,$N$17-3)</f>
        <v>6.1471468354430367</v>
      </c>
      <c r="J248" s="40">
        <f>VLOOKUP($G248,'[15]Forward Price Curve'!$D$75:$AZ$447,$O$17-3)</f>
        <v>6.2160822010451895</v>
      </c>
      <c r="K248" s="161">
        <f t="shared" si="9"/>
        <v>2035</v>
      </c>
      <c r="L248" s="4"/>
      <c r="M248" s="4"/>
    </row>
    <row r="249" spans="7:13">
      <c r="G249" s="36">
        <f>'[15]Forward Price Curve'!D337</f>
        <v>49430</v>
      </c>
      <c r="H249" s="40">
        <f>VLOOKUP(G249,'[15]Forward Price Curve'!$D$75:$AZ$447,$M$17-3)</f>
        <v>6.0664169387755091</v>
      </c>
      <c r="I249" s="40">
        <f>VLOOKUP(G249,'[15]Forward Price Curve'!$D$75:$AZ$447,$N$17-3)</f>
        <v>5.9449189873417705</v>
      </c>
      <c r="J249" s="40">
        <f>VLOOKUP($G249,'[15]Forward Price Curve'!$D$75:$AZ$447,$O$17-3)</f>
        <v>6.0481346654370327</v>
      </c>
      <c r="K249" s="161">
        <f t="shared" si="9"/>
        <v>2035</v>
      </c>
      <c r="L249" s="4"/>
      <c r="M249" s="4"/>
    </row>
    <row r="250" spans="7:13">
      <c r="G250" s="36">
        <f>'[15]Forward Price Curve'!D338</f>
        <v>49461</v>
      </c>
      <c r="H250" s="40">
        <f>VLOOKUP(G250,'[15]Forward Price Curve'!$D$75:$AZ$447,$M$17-3)</f>
        <v>5.998559795918367</v>
      </c>
      <c r="I250" s="40">
        <f>VLOOKUP(G250,'[15]Forward Price Curve'!$D$75:$AZ$447,$N$17-3)</f>
        <v>5.8943873417721502</v>
      </c>
      <c r="J250" s="40">
        <f>VLOOKUP($G250,'[15]Forward Price Curve'!$D$75:$AZ$447,$O$17-3)</f>
        <v>5.9774306998667903</v>
      </c>
      <c r="K250" s="161">
        <f t="shared" si="9"/>
        <v>2035</v>
      </c>
      <c r="L250" s="4"/>
      <c r="M250" s="4"/>
    </row>
    <row r="251" spans="7:13">
      <c r="G251" s="36">
        <f>'[15]Forward Price Curve'!D339</f>
        <v>49491</v>
      </c>
      <c r="H251" s="40">
        <f>VLOOKUP(G251,'[15]Forward Price Curve'!$D$75:$AZ$447,$M$17-3)</f>
        <v>6.117335306122448</v>
      </c>
      <c r="I251" s="40">
        <f>VLOOKUP(G251,'[15]Forward Price Curve'!$D$75:$AZ$447,$N$17-3)</f>
        <v>5.9112987341772136</v>
      </c>
      <c r="J251" s="40">
        <f>VLOOKUP($G251,'[15]Forward Price Curve'!$D$75:$AZ$447,$O$17-3)</f>
        <v>6.09926695358131</v>
      </c>
      <c r="K251" s="161">
        <f t="shared" si="9"/>
        <v>2035</v>
      </c>
      <c r="L251" s="4"/>
      <c r="M251" s="4"/>
    </row>
    <row r="252" spans="7:13">
      <c r="G252" s="36">
        <f>'[15]Forward Price Curve'!D340</f>
        <v>49522</v>
      </c>
      <c r="H252" s="40">
        <f>VLOOKUP(G252,'[15]Forward Price Curve'!$D$75:$AZ$447,$M$17-3)</f>
        <v>6.0664169387755091</v>
      </c>
      <c r="I252" s="40">
        <f>VLOOKUP(G252,'[15]Forward Price Curve'!$D$75:$AZ$447,$N$17-3)</f>
        <v>5.8775772151898726</v>
      </c>
      <c r="J252" s="40">
        <f>VLOOKUP($G252,'[15]Forward Price Curve'!$D$75:$AZ$447,$O$17-3)</f>
        <v>6.0481346654370327</v>
      </c>
      <c r="K252" s="161">
        <f t="shared" si="9"/>
        <v>2035</v>
      </c>
      <c r="L252" s="4"/>
      <c r="M252" s="4"/>
    </row>
    <row r="253" spans="7:13">
      <c r="G253" s="36">
        <f>'[15]Forward Price Curve'!D341</f>
        <v>49553</v>
      </c>
      <c r="H253" s="40">
        <f>VLOOKUP(G253,'[15]Forward Price Curve'!$D$75:$AZ$447,$M$17-3)</f>
        <v>5.8966210204081628</v>
      </c>
      <c r="I253" s="40">
        <f>VLOOKUP(G253,'[15]Forward Price Curve'!$D$75:$AZ$447,$N$17-3)</f>
        <v>5.7090708860759483</v>
      </c>
      <c r="J253" s="40">
        <f>VLOOKUP($G253,'[15]Forward Price Curve'!$D$75:$AZ$447,$O$17-3)</f>
        <v>5.872501916179937</v>
      </c>
      <c r="K253" s="161">
        <f t="shared" si="9"/>
        <v>2035</v>
      </c>
      <c r="L253" s="4"/>
      <c r="M253" s="4"/>
    </row>
    <row r="254" spans="7:13">
      <c r="G254" s="36">
        <f>'[15]Forward Price Curve'!D342</f>
        <v>49583</v>
      </c>
      <c r="H254" s="40">
        <f>VLOOKUP(G254,'[15]Forward Price Curve'!$D$75:$AZ$447,$M$17-3)</f>
        <v>6.1003965306122447</v>
      </c>
      <c r="I254" s="40">
        <f>VLOOKUP(G254,'[15]Forward Price Curve'!$D$75:$AZ$447,$N$17-3)</f>
        <v>5.9618303797468339</v>
      </c>
      <c r="J254" s="40">
        <f>VLOOKUP($G254,'[15]Forward Price Curve'!$D$75:$AZ$447,$O$17-3)</f>
        <v>6.0822570140383236</v>
      </c>
      <c r="K254" s="161">
        <f t="shared" si="9"/>
        <v>2035</v>
      </c>
      <c r="L254" s="4"/>
      <c r="M254" s="4"/>
    </row>
    <row r="255" spans="7:13">
      <c r="G255" s="36">
        <f>'[15]Forward Price Curve'!D343</f>
        <v>49614</v>
      </c>
      <c r="H255" s="40">
        <f>VLOOKUP(G255,'[15]Forward Price Curve'!$D$75:$AZ$447,$M$17-3)</f>
        <v>6.3040700000000003</v>
      </c>
      <c r="I255" s="40">
        <f>VLOOKUP(G255,'[15]Forward Price Curve'!$D$75:$AZ$447,$N$17-3)</f>
        <v>6.2819316455696184</v>
      </c>
      <c r="J255" s="40">
        <f>VLOOKUP($G255,'[15]Forward Price Curve'!$D$75:$AZ$447,$O$17-3)</f>
        <v>6.2662922635515939</v>
      </c>
      <c r="K255" s="161">
        <f t="shared" si="9"/>
        <v>2035</v>
      </c>
      <c r="L255" s="4"/>
      <c r="M255" s="4"/>
    </row>
    <row r="256" spans="7:13">
      <c r="G256" s="36">
        <f>'[15]Forward Price Curve'!D344</f>
        <v>49644</v>
      </c>
      <c r="H256" s="40">
        <f>VLOOKUP(G256,'[15]Forward Price Curve'!$D$75:$AZ$447,$M$17-3)</f>
        <v>6.7285597959183665</v>
      </c>
      <c r="I256" s="40">
        <f>VLOOKUP(G256,'[15]Forward Price Curve'!$D$75:$AZ$447,$N$17-3)</f>
        <v>6.7368177215189862</v>
      </c>
      <c r="J256" s="40">
        <f>VLOOKUP($G256,'[15]Forward Price Curve'!$D$75:$AZ$447,$O$17-3)</f>
        <v>6.6951271851624146</v>
      </c>
      <c r="K256" s="161">
        <f t="shared" si="9"/>
        <v>2035</v>
      </c>
      <c r="L256" s="4"/>
      <c r="M256" s="4"/>
    </row>
    <row r="257" spans="7:13">
      <c r="G257" s="36">
        <f>'[15]Forward Price Curve'!D345</f>
        <v>49675</v>
      </c>
      <c r="H257" s="40">
        <f>VLOOKUP(G257,'[15]Forward Price Curve'!$D$75:$AZ$447,$M$17-3)</f>
        <v>6.8515189795918365</v>
      </c>
      <c r="I257" s="40">
        <f>VLOOKUP(G257,'[15]Forward Price Curve'!$D$75:$AZ$447,$N$17-3)</f>
        <v>6.8592481012658215</v>
      </c>
      <c r="J257" s="40">
        <f>VLOOKUP($G257,'[15]Forward Price Curve'!$D$75:$AZ$447,$O$17-3)</f>
        <v>6.8160412132390613</v>
      </c>
      <c r="K257" s="161">
        <f t="shared" si="9"/>
        <v>2036</v>
      </c>
      <c r="L257" s="4"/>
      <c r="M257" s="4"/>
    </row>
    <row r="258" spans="7:13">
      <c r="G258" s="36">
        <f>'[15]Forward Price Curve'!D346</f>
        <v>49706</v>
      </c>
      <c r="H258" s="40">
        <f>VLOOKUP(G258,'[15]Forward Price Curve'!$D$75:$AZ$447,$M$17-3)</f>
        <v>6.8863148979591839</v>
      </c>
      <c r="I258" s="40">
        <f>VLOOKUP(G258,'[15]Forward Price Curve'!$D$75:$AZ$447,$N$17-3)</f>
        <v>6.8592481012658215</v>
      </c>
      <c r="J258" s="40">
        <f>VLOOKUP($G258,'[15]Forward Price Curve'!$D$75:$AZ$447,$O$17-3)</f>
        <v>6.871477221026745</v>
      </c>
      <c r="K258" s="161">
        <f t="shared" si="9"/>
        <v>2036</v>
      </c>
      <c r="L258" s="4"/>
      <c r="M258" s="4"/>
    </row>
    <row r="259" spans="7:13">
      <c r="G259" s="36">
        <f>'[15]Forward Price Curve'!D347</f>
        <v>49735</v>
      </c>
      <c r="H259" s="40">
        <f>VLOOKUP(G259,'[15]Forward Price Curve'!$D$75:$AZ$447,$M$17-3)</f>
        <v>6.7992740816326531</v>
      </c>
      <c r="I259" s="40">
        <f>VLOOKUP(G259,'[15]Forward Price Curve'!$D$75:$AZ$447,$N$17-3)</f>
        <v>6.738336708860758</v>
      </c>
      <c r="J259" s="40">
        <f>VLOOKUP($G259,'[15]Forward Price Curve'!$D$75:$AZ$447,$O$17-3)</f>
        <v>6.7763855108105346</v>
      </c>
      <c r="K259" s="161">
        <f t="shared" si="9"/>
        <v>2036</v>
      </c>
      <c r="L259" s="4"/>
      <c r="M259" s="4"/>
    </row>
    <row r="260" spans="7:13">
      <c r="G260" s="36">
        <f>'[15]Forward Price Curve'!D348</f>
        <v>49766</v>
      </c>
      <c r="H260" s="40">
        <f>VLOOKUP(G260,'[15]Forward Price Curve'!$D$75:$AZ$447,$M$17-3)</f>
        <v>6.5206006122448974</v>
      </c>
      <c r="I260" s="40">
        <f>VLOOKUP(G260,'[15]Forward Price Curve'!$D$75:$AZ$447,$N$17-3)</f>
        <v>6.4444632911392397</v>
      </c>
      <c r="J260" s="40">
        <f>VLOOKUP($G260,'[15]Forward Price Curve'!$D$75:$AZ$447,$O$17-3)</f>
        <v>6.5016647402397787</v>
      </c>
      <c r="K260" s="161">
        <f t="shared" si="9"/>
        <v>2036</v>
      </c>
      <c r="L260" s="4"/>
      <c r="M260" s="4"/>
    </row>
    <row r="261" spans="7:13">
      <c r="G261" s="36">
        <f>'[15]Forward Price Curve'!D349</f>
        <v>49796</v>
      </c>
      <c r="H261" s="40">
        <f>VLOOKUP(G261,'[15]Forward Price Curve'!$D$75:$AZ$447,$M$17-3)</f>
        <v>6.5031516326530614</v>
      </c>
      <c r="I261" s="40">
        <f>VLOOKUP(G261,'[15]Forward Price Curve'!$D$75:$AZ$447,$N$17-3)</f>
        <v>6.3926151898734158</v>
      </c>
      <c r="J261" s="40">
        <f>VLOOKUP($G261,'[15]Forward Price Curve'!$D$75:$AZ$447,$O$17-3)</f>
        <v>6.4867041910031773</v>
      </c>
      <c r="K261" s="161">
        <f t="shared" si="9"/>
        <v>2036</v>
      </c>
      <c r="L261" s="4"/>
      <c r="M261" s="4"/>
    </row>
    <row r="262" spans="7:13">
      <c r="G262" s="36">
        <f>'[15]Forward Price Curve'!D350</f>
        <v>49827</v>
      </c>
      <c r="H262" s="40">
        <f>VLOOKUP(G262,'[15]Forward Price Curve'!$D$75:$AZ$447,$M$17-3)</f>
        <v>6.5031516326530614</v>
      </c>
      <c r="I262" s="40">
        <f>VLOOKUP(G262,'[15]Forward Price Curve'!$D$75:$AZ$447,$N$17-3)</f>
        <v>6.3926151898734158</v>
      </c>
      <c r="J262" s="40">
        <f>VLOOKUP($G262,'[15]Forward Price Curve'!$D$75:$AZ$447,$O$17-3)</f>
        <v>6.4841424531201977</v>
      </c>
      <c r="K262" s="161">
        <f t="shared" si="9"/>
        <v>2036</v>
      </c>
      <c r="L262" s="4"/>
      <c r="M262" s="4"/>
    </row>
    <row r="263" spans="7:13">
      <c r="G263" s="36">
        <f>'[15]Forward Price Curve'!D351</f>
        <v>49857</v>
      </c>
      <c r="H263" s="40">
        <f>VLOOKUP(G263,'[15]Forward Price Curve'!$D$75:$AZ$447,$M$17-3)</f>
        <v>6.6424373469387756</v>
      </c>
      <c r="I263" s="40">
        <f>VLOOKUP(G263,'[15]Forward Price Curve'!$D$75:$AZ$447,$N$17-3)</f>
        <v>6.4616784810126564</v>
      </c>
      <c r="J263" s="40">
        <f>VLOOKUP($G263,'[15]Forward Price Curve'!$D$75:$AZ$447,$O$17-3)</f>
        <v>6.6265750794138745</v>
      </c>
      <c r="K263" s="161">
        <f t="shared" si="9"/>
        <v>2036</v>
      </c>
      <c r="L263" s="4"/>
      <c r="M263" s="4"/>
    </row>
    <row r="264" spans="7:13">
      <c r="G264" s="36">
        <f>'[15]Forward Price Curve'!D352</f>
        <v>49888</v>
      </c>
      <c r="H264" s="40">
        <f>VLOOKUP(G264,'[15]Forward Price Curve'!$D$75:$AZ$447,$M$17-3)</f>
        <v>6.6250904081632651</v>
      </c>
      <c r="I264" s="40">
        <f>VLOOKUP(G264,'[15]Forward Price Curve'!$D$75:$AZ$447,$N$17-3)</f>
        <v>6.4098303797468343</v>
      </c>
      <c r="J264" s="40">
        <f>VLOOKUP($G264,'[15]Forward Price Curve'!$D$75:$AZ$447,$O$17-3)</f>
        <v>6.6091552618096125</v>
      </c>
      <c r="K264" s="161">
        <f t="shared" si="9"/>
        <v>2036</v>
      </c>
      <c r="L264" s="4"/>
      <c r="M264" s="4"/>
    </row>
    <row r="265" spans="7:13">
      <c r="G265" s="36">
        <f>'[15]Forward Price Curve'!D353</f>
        <v>49919</v>
      </c>
      <c r="H265" s="40">
        <f>VLOOKUP(G265,'[15]Forward Price Curve'!$D$75:$AZ$447,$M$17-3)</f>
        <v>6.4334577551020402</v>
      </c>
      <c r="I265" s="40">
        <f>VLOOKUP(G265,'[15]Forward Price Curve'!$D$75:$AZ$447,$N$17-3)</f>
        <v>6.2197544303797452</v>
      </c>
      <c r="J265" s="40">
        <f>VLOOKUP($G265,'[15]Forward Price Curve'!$D$75:$AZ$447,$O$17-3)</f>
        <v>6.4115940362742094</v>
      </c>
      <c r="K265" s="161">
        <f t="shared" si="9"/>
        <v>2036</v>
      </c>
      <c r="L265" s="4"/>
      <c r="M265" s="4"/>
    </row>
    <row r="266" spans="7:13">
      <c r="G266" s="36">
        <f>'[15]Forward Price Curve'!D354</f>
        <v>49949</v>
      </c>
      <c r="H266" s="40">
        <f>VLOOKUP(G266,'[15]Forward Price Curve'!$D$75:$AZ$447,$M$17-3)</f>
        <v>6.6598863265306125</v>
      </c>
      <c r="I266" s="40">
        <f>VLOOKUP(G266,'[15]Forward Price Curve'!$D$75:$AZ$447,$N$17-3)</f>
        <v>6.5136278481012644</v>
      </c>
      <c r="J266" s="40">
        <f>VLOOKUP($G266,'[15]Forward Price Curve'!$D$75:$AZ$447,$O$17-3)</f>
        <v>6.6440973665334564</v>
      </c>
      <c r="K266" s="161">
        <f t="shared" si="9"/>
        <v>2036</v>
      </c>
      <c r="L266" s="4"/>
      <c r="M266" s="4"/>
    </row>
    <row r="267" spans="7:13">
      <c r="G267" s="36">
        <f>'[15]Forward Price Curve'!D355</f>
        <v>49980</v>
      </c>
      <c r="H267" s="40">
        <f>VLOOKUP(G267,'[15]Forward Price Curve'!$D$75:$AZ$447,$M$17-3)</f>
        <v>7.0082536734693868</v>
      </c>
      <c r="I267" s="40">
        <f>VLOOKUP(G267,'[15]Forward Price Curve'!$D$75:$AZ$447,$N$17-3)</f>
        <v>6.9975772151898719</v>
      </c>
      <c r="J267" s="40">
        <f>VLOOKUP($G267,'[15]Forward Price Curve'!$D$75:$AZ$447,$O$17-3)</f>
        <v>6.9734343887693413</v>
      </c>
      <c r="K267" s="161">
        <f t="shared" si="9"/>
        <v>2036</v>
      </c>
      <c r="L267" s="4"/>
      <c r="M267" s="4"/>
    </row>
    <row r="268" spans="7:13">
      <c r="G268" s="36">
        <f>'[15]Forward Price Curve'!D356</f>
        <v>50010</v>
      </c>
      <c r="H268" s="40">
        <f>VLOOKUP(G268,'[15]Forward Price Curve'!$D$75:$AZ$447,$M$17-3)</f>
        <v>7.3391720408163259</v>
      </c>
      <c r="I268" s="40">
        <f>VLOOKUP(G268,'[15]Forward Price Curve'!$D$75:$AZ$447,$N$17-3)</f>
        <v>7.3087670886075937</v>
      </c>
      <c r="J268" s="40">
        <f>VLOOKUP($G268,'[15]Forward Price Curve'!$D$75:$AZ$447,$O$17-3)</f>
        <v>7.3083047648324628</v>
      </c>
      <c r="K268" s="161">
        <f t="shared" si="9"/>
        <v>2036</v>
      </c>
      <c r="L268" s="4"/>
      <c r="M268" s="4"/>
    </row>
    <row r="269" spans="7:13">
      <c r="G269" s="36">
        <f>'[15]Forward Price Curve'!D357</f>
        <v>50041</v>
      </c>
      <c r="H269" s="40">
        <f>VLOOKUP(G269,'[15]Forward Price Curve'!$D$75:$AZ$447,$M$17-3)</f>
        <v>7.4158046938775506</v>
      </c>
      <c r="I269" s="40">
        <f>VLOOKUP(G269,'[15]Forward Price Curve'!$D$75:$AZ$447,$N$17-3)</f>
        <v>7.3843113924050616</v>
      </c>
      <c r="J269" s="40">
        <f>VLOOKUP($G269,'[15]Forward Price Curve'!$D$75:$AZ$447,$O$17-3)</f>
        <v>7.3826976329541969</v>
      </c>
      <c r="K269" s="161">
        <f t="shared" si="9"/>
        <v>2037</v>
      </c>
      <c r="L269" s="4"/>
      <c r="M269" s="4"/>
    </row>
    <row r="270" spans="7:13">
      <c r="G270" s="36">
        <f>'[15]Forward Price Curve'!D358</f>
        <v>50072</v>
      </c>
      <c r="H270" s="40">
        <f>VLOOKUP(G270,'[15]Forward Price Curve'!$D$75:$AZ$447,$M$17-3)</f>
        <v>7.4693761224489794</v>
      </c>
      <c r="I270" s="40">
        <f>VLOOKUP(G270,'[15]Forward Price Curve'!$D$75:$AZ$447,$N$17-3)</f>
        <v>7.4197544303797454</v>
      </c>
      <c r="J270" s="40">
        <f>VLOOKUP($G270,'[15]Forward Price Curve'!$D$75:$AZ$447,$O$17-3)</f>
        <v>7.4569880315606119</v>
      </c>
      <c r="K270" s="161">
        <f t="shared" si="9"/>
        <v>2037</v>
      </c>
      <c r="L270" s="4"/>
      <c r="M270" s="4"/>
    </row>
    <row r="271" spans="7:13">
      <c r="G271" s="36">
        <f>'[15]Forward Price Curve'!D359</f>
        <v>50100</v>
      </c>
      <c r="H271" s="40">
        <f>VLOOKUP(G271,'[15]Forward Price Curve'!$D$75:$AZ$447,$M$17-3)</f>
        <v>7.2016210204081634</v>
      </c>
      <c r="I271" s="40">
        <f>VLOOKUP(G271,'[15]Forward Price Curve'!$D$75:$AZ$447,$N$17-3)</f>
        <v>7.1540329113924033</v>
      </c>
      <c r="J271" s="40">
        <f>VLOOKUP($G271,'[15]Forward Price Curve'!$D$75:$AZ$447,$O$17-3)</f>
        <v>7.180422809714111</v>
      </c>
      <c r="K271" s="161">
        <f t="shared" si="9"/>
        <v>2037</v>
      </c>
      <c r="L271" s="4"/>
      <c r="M271" s="4"/>
    </row>
    <row r="272" spans="7:13">
      <c r="G272" s="36">
        <f>'[15]Forward Price Curve'!D360</f>
        <v>50131</v>
      </c>
      <c r="H272" s="40">
        <f>VLOOKUP(G272,'[15]Forward Price Curve'!$D$75:$AZ$447,$M$17-3)</f>
        <v>6.7017230612244898</v>
      </c>
      <c r="I272" s="40">
        <f>VLOOKUP(G272,'[15]Forward Price Curve'!$D$75:$AZ$447,$N$17-3)</f>
        <v>6.5693240506329103</v>
      </c>
      <c r="J272" s="40">
        <f>VLOOKUP($G272,'[15]Forward Price Curve'!$D$75:$AZ$447,$O$17-3)</f>
        <v>6.6835481299313457</v>
      </c>
      <c r="K272" s="161">
        <f t="shared" si="9"/>
        <v>2037</v>
      </c>
      <c r="L272" s="4"/>
      <c r="M272" s="4"/>
    </row>
    <row r="273" spans="7:13">
      <c r="G273" s="36">
        <f>'[15]Forward Price Curve'!D361</f>
        <v>50161</v>
      </c>
      <c r="H273" s="40">
        <f>VLOOKUP(G273,'[15]Forward Price Curve'!$D$75:$AZ$447,$M$17-3)</f>
        <v>6.648151632653061</v>
      </c>
      <c r="I273" s="40">
        <f>VLOOKUP(G273,'[15]Forward Price Curve'!$D$75:$AZ$447,$N$17-3)</f>
        <v>6.5338810126582265</v>
      </c>
      <c r="J273" s="40">
        <f>VLOOKUP($G273,'[15]Forward Price Curve'!$D$75:$AZ$447,$O$17-3)</f>
        <v>6.6323133722717493</v>
      </c>
      <c r="K273" s="161">
        <f t="shared" si="9"/>
        <v>2037</v>
      </c>
      <c r="L273" s="4"/>
      <c r="M273" s="4"/>
    </row>
    <row r="274" spans="7:13">
      <c r="G274" s="36">
        <f>'[15]Forward Price Curve'!D362</f>
        <v>50192</v>
      </c>
      <c r="H274" s="40">
        <f>VLOOKUP(G274,'[15]Forward Price Curve'!$D$75:$AZ$447,$M$17-3)</f>
        <v>6.6302944897959177</v>
      </c>
      <c r="I274" s="40">
        <f>VLOOKUP(G274,'[15]Forward Price Curve'!$D$75:$AZ$447,$N$17-3)</f>
        <v>6.4807164556962009</v>
      </c>
      <c r="J274" s="40">
        <f>VLOOKUP($G274,'[15]Forward Price Curve'!$D$75:$AZ$447,$O$17-3)</f>
        <v>6.6118194692079104</v>
      </c>
      <c r="K274" s="161">
        <f t="shared" si="9"/>
        <v>2037</v>
      </c>
      <c r="L274" s="4"/>
      <c r="M274" s="4"/>
    </row>
    <row r="275" spans="7:13">
      <c r="G275" s="36">
        <f>'[15]Forward Price Curve'!D363</f>
        <v>50222</v>
      </c>
      <c r="H275" s="40">
        <f>VLOOKUP(G275,'[15]Forward Price Curve'!$D$75:$AZ$447,$M$17-3)</f>
        <v>6.7552944897959177</v>
      </c>
      <c r="I275" s="40">
        <f>VLOOKUP(G275,'[15]Forward Price Curve'!$D$75:$AZ$447,$N$17-3)</f>
        <v>6.5516025316455684</v>
      </c>
      <c r="J275" s="40">
        <f>VLOOKUP($G275,'[15]Forward Price Curve'!$D$75:$AZ$447,$O$17-3)</f>
        <v>6.7399063633569014</v>
      </c>
      <c r="K275" s="161">
        <f t="shared" si="9"/>
        <v>2037</v>
      </c>
      <c r="L275" s="4"/>
      <c r="M275" s="4"/>
    </row>
    <row r="276" spans="7:13">
      <c r="G276" s="36">
        <f>'[15]Forward Price Curve'!D364</f>
        <v>50253</v>
      </c>
      <c r="H276" s="40">
        <f>VLOOKUP(G276,'[15]Forward Price Curve'!$D$75:$AZ$447,$M$17-3)</f>
        <v>6.7374373469387754</v>
      </c>
      <c r="I276" s="40">
        <f>VLOOKUP(G276,'[15]Forward Price Curve'!$D$75:$AZ$447,$N$17-3)</f>
        <v>6.5161594936708847</v>
      </c>
      <c r="J276" s="40">
        <f>VLOOKUP($G276,'[15]Forward Price Curve'!$D$75:$AZ$447,$O$17-3)</f>
        <v>6.7219741981760439</v>
      </c>
      <c r="K276" s="161">
        <f t="shared" si="9"/>
        <v>2037</v>
      </c>
      <c r="L276" s="4"/>
      <c r="M276" s="4"/>
    </row>
    <row r="277" spans="7:13">
      <c r="G277" s="36">
        <f>'[15]Forward Price Curve'!D365</f>
        <v>50284</v>
      </c>
      <c r="H277" s="40">
        <f>VLOOKUP(G277,'[15]Forward Price Curve'!$D$75:$AZ$447,$M$17-3)</f>
        <v>6.523151632653061</v>
      </c>
      <c r="I277" s="40">
        <f>VLOOKUP(G277,'[15]Forward Price Curve'!$D$75:$AZ$447,$N$17-3)</f>
        <v>6.32132405063291</v>
      </c>
      <c r="J277" s="40">
        <f>VLOOKUP($G277,'[15]Forward Price Curve'!$D$75:$AZ$447,$O$17-3)</f>
        <v>6.5016647402397787</v>
      </c>
      <c r="K277" s="161">
        <f t="shared" si="9"/>
        <v>2037</v>
      </c>
      <c r="L277" s="4"/>
      <c r="M277" s="4"/>
    </row>
    <row r="278" spans="7:13">
      <c r="G278" s="36">
        <f>'[15]Forward Price Curve'!D366</f>
        <v>50314</v>
      </c>
      <c r="H278" s="40">
        <f>VLOOKUP(G278,'[15]Forward Price Curve'!$D$75:$AZ$447,$M$17-3)</f>
        <v>6.8980495918367346</v>
      </c>
      <c r="I278" s="40">
        <f>VLOOKUP(G278,'[15]Forward Price Curve'!$D$75:$AZ$447,$N$17-3)</f>
        <v>6.7465392405063271</v>
      </c>
      <c r="J278" s="40">
        <f>VLOOKUP($G278,'[15]Forward Price Curve'!$D$75:$AZ$447,$O$17-3)</f>
        <v>6.8832612152884529</v>
      </c>
      <c r="K278" s="161">
        <f t="shared" si="9"/>
        <v>2037</v>
      </c>
      <c r="L278" s="4"/>
      <c r="M278" s="4"/>
    </row>
    <row r="279" spans="7:13">
      <c r="G279" s="36">
        <f>'[15]Forward Price Curve'!D367</f>
        <v>50345</v>
      </c>
      <c r="H279" s="40">
        <f>VLOOKUP(G279,'[15]Forward Price Curve'!$D$75:$AZ$447,$M$17-3)</f>
        <v>7.2016210204081634</v>
      </c>
      <c r="I279" s="40">
        <f>VLOOKUP(G279,'[15]Forward Price Curve'!$D$75:$AZ$447,$N$17-3)</f>
        <v>7.189475949367087</v>
      </c>
      <c r="J279" s="40">
        <f>VLOOKUP($G279,'[15]Forward Price Curve'!$D$75:$AZ$447,$O$17-3)</f>
        <v>7.1676141202992119</v>
      </c>
      <c r="K279" s="161">
        <f t="shared" si="9"/>
        <v>2037</v>
      </c>
      <c r="L279" s="4"/>
      <c r="M279" s="4"/>
    </row>
    <row r="280" spans="7:13">
      <c r="G280" s="36">
        <f>'[15]Forward Price Curve'!D368</f>
        <v>50375</v>
      </c>
      <c r="H280" s="40">
        <f>VLOOKUP(G280,'[15]Forward Price Curve'!$D$75:$AZ$447,$M$17-3)</f>
        <v>7.7015189795918362</v>
      </c>
      <c r="I280" s="40">
        <f>VLOOKUP(G280,'[15]Forward Price Curve'!$D$75:$AZ$447,$N$17-3)</f>
        <v>7.7210202531645553</v>
      </c>
      <c r="J280" s="40">
        <f>VLOOKUP($G280,'[15]Forward Price Curve'!$D$75:$AZ$447,$O$17-3)</f>
        <v>7.672174013730916</v>
      </c>
      <c r="K280" s="161">
        <f t="shared" si="9"/>
        <v>2037</v>
      </c>
      <c r="L280" s="4"/>
      <c r="M280" s="4"/>
    </row>
    <row r="281" spans="7:13">
      <c r="G281" s="36">
        <f>'[15]Forward Price Curve'!D369</f>
        <v>50406</v>
      </c>
      <c r="H281" s="40">
        <f>VLOOKUP(G281,'[15]Forward Price Curve'!$D$75:$AZ$447,$M$17-3)</f>
        <v>7.8103965306122447</v>
      </c>
      <c r="I281" s="40">
        <f>VLOOKUP(G281,'[15]Forward Price Curve'!$D$75:$AZ$447,$N$17-3)</f>
        <v>7.7755012658227836</v>
      </c>
      <c r="J281" s="40">
        <f>VLOOKUP($G281,'[15]Forward Price Curve'!$D$75:$AZ$447,$O$17-3)</f>
        <v>7.7789472486935143</v>
      </c>
      <c r="K281" s="161">
        <f t="shared" ref="K281:K304" si="10">YEAR(G281)</f>
        <v>2038</v>
      </c>
      <c r="L281" s="4"/>
      <c r="M281" s="4"/>
    </row>
    <row r="282" spans="7:13">
      <c r="G282" s="36">
        <f>'[15]Forward Price Curve'!D370</f>
        <v>50437</v>
      </c>
      <c r="H282" s="40">
        <f>VLOOKUP(G282,'[15]Forward Price Curve'!$D$75:$AZ$447,$M$17-3)</f>
        <v>7.8470291836734685</v>
      </c>
      <c r="I282" s="40">
        <f>VLOOKUP(G282,'[15]Forward Price Curve'!$D$75:$AZ$447,$N$17-3)</f>
        <v>7.7936278481012637</v>
      </c>
      <c r="J282" s="40">
        <f>VLOOKUP($G282,'[15]Forward Price Curve'!$D$75:$AZ$447,$O$17-3)</f>
        <v>7.8362277077569429</v>
      </c>
      <c r="K282" s="161">
        <f t="shared" si="10"/>
        <v>2038</v>
      </c>
      <c r="L282" s="4"/>
      <c r="M282" s="4"/>
    </row>
    <row r="283" spans="7:13">
      <c r="G283" s="36">
        <f>'[15]Forward Price Curve'!D371</f>
        <v>50465</v>
      </c>
      <c r="H283" s="40">
        <f>VLOOKUP(G283,'[15]Forward Price Curve'!$D$75:$AZ$447,$M$17-3)</f>
        <v>7.6638659183673461</v>
      </c>
      <c r="I283" s="40">
        <f>VLOOKUP(G283,'[15]Forward Price Curve'!$D$75:$AZ$447,$N$17-3)</f>
        <v>7.5937291139240495</v>
      </c>
      <c r="J283" s="40">
        <f>VLOOKUP($G283,'[15]Forward Price Curve'!$D$75:$AZ$447,$O$17-3)</f>
        <v>7.6446097141100529</v>
      </c>
      <c r="K283" s="161">
        <f t="shared" si="10"/>
        <v>2038</v>
      </c>
      <c r="L283" s="4"/>
      <c r="M283" s="4"/>
    </row>
    <row r="284" spans="7:13">
      <c r="G284" s="36">
        <f>'[15]Forward Price Curve'!D372</f>
        <v>50496</v>
      </c>
      <c r="H284" s="40">
        <f>VLOOKUP(G284,'[15]Forward Price Curve'!$D$75:$AZ$447,$M$17-3)</f>
        <v>7.1510087755102036</v>
      </c>
      <c r="I284" s="40">
        <f>VLOOKUP(G284,'[15]Forward Price Curve'!$D$75:$AZ$447,$N$17-3)</f>
        <v>7.0483113924050613</v>
      </c>
      <c r="J284" s="40">
        <f>VLOOKUP($G284,'[15]Forward Price Curve'!$D$75:$AZ$447,$O$17-3)</f>
        <v>7.1347214058817503</v>
      </c>
      <c r="K284" s="161">
        <f t="shared" si="10"/>
        <v>2038</v>
      </c>
      <c r="L284" s="4"/>
      <c r="M284" s="4"/>
    </row>
    <row r="285" spans="7:13">
      <c r="G285" s="36">
        <f>'[15]Forward Price Curve'!D373</f>
        <v>50526</v>
      </c>
      <c r="H285" s="40">
        <f>VLOOKUP(G285,'[15]Forward Price Curve'!$D$75:$AZ$447,$M$17-3)</f>
        <v>7.1326414285714277</v>
      </c>
      <c r="I285" s="40">
        <f>VLOOKUP(G285,'[15]Forward Price Curve'!$D$75:$AZ$447,$N$17-3)</f>
        <v>7.011956962025315</v>
      </c>
      <c r="J285" s="40">
        <f>VLOOKUP($G285,'[15]Forward Price Curve'!$D$75:$AZ$447,$O$17-3)</f>
        <v>7.118838631007276</v>
      </c>
      <c r="K285" s="161">
        <f t="shared" si="10"/>
        <v>2038</v>
      </c>
      <c r="L285" s="4"/>
      <c r="M285" s="4"/>
    </row>
    <row r="286" spans="7:13">
      <c r="G286" s="36">
        <f>'[15]Forward Price Curve'!D374</f>
        <v>50557</v>
      </c>
      <c r="H286" s="40">
        <f>VLOOKUP(G286,'[15]Forward Price Curve'!$D$75:$AZ$447,$M$17-3)</f>
        <v>7.0960087755102039</v>
      </c>
      <c r="I286" s="40">
        <f>VLOOKUP(G286,'[15]Forward Price Curve'!$D$75:$AZ$447,$N$17-3)</f>
        <v>6.9574759493670877</v>
      </c>
      <c r="J286" s="40">
        <f>VLOOKUP($G286,'[15]Forward Price Curve'!$D$75:$AZ$447,$O$17-3)</f>
        <v>7.0794903371247058</v>
      </c>
      <c r="K286" s="161">
        <f t="shared" si="10"/>
        <v>2038</v>
      </c>
      <c r="L286" s="4"/>
      <c r="M286" s="4"/>
    </row>
    <row r="287" spans="7:13">
      <c r="G287" s="36">
        <f>'[15]Forward Price Curve'!D375</f>
        <v>50587</v>
      </c>
      <c r="H287" s="40">
        <f>VLOOKUP(G287,'[15]Forward Price Curve'!$D$75:$AZ$447,$M$17-3)</f>
        <v>7.1876414285714283</v>
      </c>
      <c r="I287" s="40">
        <f>VLOOKUP(G287,'[15]Forward Price Curve'!$D$75:$AZ$447,$N$17-3)</f>
        <v>6.9756025316455688</v>
      </c>
      <c r="J287" s="40">
        <f>VLOOKUP($G287,'[15]Forward Price Curve'!$D$75:$AZ$447,$O$17-3)</f>
        <v>7.1740696997643205</v>
      </c>
      <c r="K287" s="161">
        <f t="shared" si="10"/>
        <v>2038</v>
      </c>
      <c r="L287" s="4"/>
      <c r="M287" s="4"/>
    </row>
    <row r="288" spans="7:13">
      <c r="G288" s="36">
        <f>'[15]Forward Price Curve'!D376</f>
        <v>50618</v>
      </c>
      <c r="H288" s="40">
        <f>VLOOKUP(G288,'[15]Forward Price Curve'!$D$75:$AZ$447,$M$17-3)</f>
        <v>7.1510087755102036</v>
      </c>
      <c r="I288" s="40">
        <f>VLOOKUP(G288,'[15]Forward Price Curve'!$D$75:$AZ$447,$N$17-3)</f>
        <v>6.9392481012658216</v>
      </c>
      <c r="J288" s="40">
        <f>VLOOKUP($G288,'[15]Forward Price Curve'!$D$75:$AZ$447,$O$17-3)</f>
        <v>7.1372831437647308</v>
      </c>
      <c r="K288" s="161">
        <f t="shared" si="10"/>
        <v>2038</v>
      </c>
      <c r="L288" s="4"/>
      <c r="M288" s="4"/>
    </row>
    <row r="289" spans="7:13">
      <c r="G289" s="36">
        <f>'[15]Forward Price Curve'!D377</f>
        <v>50649</v>
      </c>
      <c r="H289" s="40">
        <f>VLOOKUP(G289,'[15]Forward Price Curve'!$D$75:$AZ$447,$M$17-3)</f>
        <v>6.7114169387755096</v>
      </c>
      <c r="I289" s="40">
        <f>VLOOKUP(G289,'[15]Forward Price Curve'!$D$75:$AZ$447,$N$17-3)</f>
        <v>6.5029949367088591</v>
      </c>
      <c r="J289" s="40">
        <f>VLOOKUP($G289,'[15]Forward Price Curve'!$D$75:$AZ$447,$O$17-3)</f>
        <v>6.69072099600369</v>
      </c>
      <c r="K289" s="161">
        <f t="shared" si="10"/>
        <v>2038</v>
      </c>
      <c r="L289" s="4"/>
      <c r="M289" s="4"/>
    </row>
    <row r="290" spans="7:13">
      <c r="G290" s="36">
        <f>'[15]Forward Price Curve'!D378</f>
        <v>50679</v>
      </c>
      <c r="H290" s="40">
        <f>VLOOKUP(G290,'[15]Forward Price Curve'!$D$75:$AZ$447,$M$17-3)</f>
        <v>6.9494781632653053</v>
      </c>
      <c r="I290" s="40">
        <f>VLOOKUP(G290,'[15]Forward Price Curve'!$D$75:$AZ$447,$N$17-3)</f>
        <v>6.7938303797468338</v>
      </c>
      <c r="J290" s="40">
        <f>VLOOKUP($G290,'[15]Forward Price Curve'!$D$75:$AZ$447,$O$17-3)</f>
        <v>6.9349058510093258</v>
      </c>
      <c r="K290" s="161">
        <f t="shared" si="10"/>
        <v>2038</v>
      </c>
      <c r="L290" s="4"/>
      <c r="M290" s="4"/>
    </row>
    <row r="291" spans="7:13">
      <c r="G291" s="36">
        <f>'[15]Forward Price Curve'!D379</f>
        <v>50710</v>
      </c>
      <c r="H291" s="40">
        <f>VLOOKUP(G291,'[15]Forward Price Curve'!$D$75:$AZ$447,$M$17-3)</f>
        <v>7.3891720408163266</v>
      </c>
      <c r="I291" s="40">
        <f>VLOOKUP(G291,'[15]Forward Price Curve'!$D$75:$AZ$447,$N$17-3)</f>
        <v>7.3210202531645558</v>
      </c>
      <c r="J291" s="40">
        <f>VLOOKUP($G291,'[15]Forward Price Curve'!$D$75:$AZ$447,$O$17-3)</f>
        <v>7.3559530894558876</v>
      </c>
      <c r="K291" s="161">
        <f t="shared" si="10"/>
        <v>2038</v>
      </c>
      <c r="L291" s="4"/>
      <c r="M291" s="4"/>
    </row>
    <row r="292" spans="7:13">
      <c r="G292" s="36">
        <f>'[15]Forward Price Curve'!D380</f>
        <v>50740</v>
      </c>
      <c r="H292" s="40">
        <f>VLOOKUP(G292,'[15]Forward Price Curve'!$D$75:$AZ$447,$M$17-3)</f>
        <v>7.8103965306122447</v>
      </c>
      <c r="I292" s="40">
        <f>VLOOKUP(G292,'[15]Forward Price Curve'!$D$75:$AZ$447,$N$17-3)</f>
        <v>7.7755012658227836</v>
      </c>
      <c r="J292" s="40">
        <f>VLOOKUP($G292,'[15]Forward Price Curve'!$D$75:$AZ$447,$O$17-3)</f>
        <v>7.7815089865764939</v>
      </c>
      <c r="K292" s="161">
        <f t="shared" si="10"/>
        <v>2038</v>
      </c>
      <c r="L292" s="4"/>
      <c r="M292" s="4"/>
    </row>
    <row r="293" spans="7:13">
      <c r="G293" s="36">
        <f>'[15]Forward Price Curve'!D381</f>
        <v>50771</v>
      </c>
      <c r="H293" s="40">
        <f>VLOOKUP(G293,'[15]Forward Price Curve'!$D$75:$AZ$447,$M$17-3)</f>
        <v>7.9386618367346937</v>
      </c>
      <c r="I293" s="40">
        <f>VLOOKUP(G293,'[15]Forward Price Curve'!$D$75:$AZ$447,$N$17-3)</f>
        <v>7.9395518987341758</v>
      </c>
      <c r="J293" s="40">
        <f>VLOOKUP($G293,'[15]Forward Price Curve'!$D$75:$AZ$447,$O$17-3)</f>
        <v>7.9077514294497391</v>
      </c>
      <c r="K293" s="161">
        <f t="shared" si="10"/>
        <v>2039</v>
      </c>
      <c r="L293" s="4"/>
      <c r="M293" s="4"/>
    </row>
    <row r="294" spans="7:13">
      <c r="G294" s="36">
        <f>'[15]Forward Price Curve'!D382</f>
        <v>50802</v>
      </c>
      <c r="H294" s="40">
        <f>VLOOKUP(G294,'[15]Forward Price Curve'!$D$75:$AZ$447,$M$17-3)</f>
        <v>7.9949883673469389</v>
      </c>
      <c r="I294" s="40">
        <f>VLOOKUP(G294,'[15]Forward Price Curve'!$D$75:$AZ$447,$N$17-3)</f>
        <v>7.9209189873417705</v>
      </c>
      <c r="J294" s="40">
        <f>VLOOKUP($G294,'[15]Forward Price Curve'!$D$75:$AZ$447,$O$17-3)</f>
        <v>7.9848085049697719</v>
      </c>
      <c r="K294" s="161">
        <f t="shared" si="10"/>
        <v>2039</v>
      </c>
      <c r="L294" s="4"/>
      <c r="M294" s="4"/>
    </row>
    <row r="295" spans="7:13">
      <c r="G295" s="36">
        <f>'[15]Forward Price Curve'!D383</f>
        <v>50830</v>
      </c>
      <c r="H295" s="40">
        <f>VLOOKUP(G295,'[15]Forward Price Curve'!$D$75:$AZ$447,$M$17-3)</f>
        <v>7.7507026530612242</v>
      </c>
      <c r="I295" s="40">
        <f>VLOOKUP(G295,'[15]Forward Price Curve'!$D$75:$AZ$447,$N$17-3)</f>
        <v>7.6411215189873403</v>
      </c>
      <c r="J295" s="40">
        <f>VLOOKUP($G295,'[15]Forward Price Curve'!$D$75:$AZ$447,$O$17-3)</f>
        <v>7.731811271646686</v>
      </c>
      <c r="K295" s="161">
        <f t="shared" si="10"/>
        <v>2039</v>
      </c>
      <c r="L295" s="4"/>
      <c r="M295" s="4"/>
    </row>
    <row r="296" spans="7:13">
      <c r="G296" s="36">
        <f>'[15]Forward Price Curve'!D384</f>
        <v>50861</v>
      </c>
      <c r="H296" s="40">
        <f>VLOOKUP(G296,'[15]Forward Price Curve'!$D$75:$AZ$447,$M$17-3)</f>
        <v>7.2244781632653057</v>
      </c>
      <c r="I296" s="40">
        <f>VLOOKUP(G296,'[15]Forward Price Curve'!$D$75:$AZ$447,$N$17-3)</f>
        <v>7.0816278481012649</v>
      </c>
      <c r="J296" s="40">
        <f>VLOOKUP($G296,'[15]Forward Price Curve'!$D$75:$AZ$447,$O$17-3)</f>
        <v>7.2084994569115688</v>
      </c>
      <c r="K296" s="161">
        <f t="shared" si="10"/>
        <v>2039</v>
      </c>
      <c r="L296" s="4"/>
      <c r="M296" s="4"/>
    </row>
    <row r="297" spans="7:13">
      <c r="G297" s="36">
        <f>'[15]Forward Price Curve'!D385</f>
        <v>50891</v>
      </c>
      <c r="H297" s="40">
        <f>VLOOKUP(G297,'[15]Forward Price Curve'!$D$75:$AZ$447,$M$17-3)</f>
        <v>7.2057026530612243</v>
      </c>
      <c r="I297" s="40">
        <f>VLOOKUP(G297,'[15]Forward Price Curve'!$D$75:$AZ$447,$N$17-3)</f>
        <v>7.0816278481012649</v>
      </c>
      <c r="J297" s="40">
        <f>VLOOKUP($G297,'[15]Forward Price Curve'!$D$75:$AZ$447,$O$17-3)</f>
        <v>7.192206803975818</v>
      </c>
      <c r="K297" s="161">
        <f t="shared" si="10"/>
        <v>2039</v>
      </c>
      <c r="L297" s="4"/>
      <c r="M297" s="4"/>
    </row>
    <row r="298" spans="7:13">
      <c r="G298" s="36">
        <f>'[15]Forward Price Curve'!D386</f>
        <v>50922</v>
      </c>
      <c r="H298" s="40">
        <f>VLOOKUP(G298,'[15]Forward Price Curve'!$D$75:$AZ$447,$M$17-3)</f>
        <v>7.1868251020408165</v>
      </c>
      <c r="I298" s="40">
        <f>VLOOKUP(G298,'[15]Forward Price Curve'!$D$75:$AZ$447,$N$17-3)</f>
        <v>7.0628936708860746</v>
      </c>
      <c r="J298" s="40">
        <f>VLOOKUP($G298,'[15]Forward Price Curve'!$D$75:$AZ$447,$O$17-3)</f>
        <v>7.170688205758788</v>
      </c>
      <c r="K298" s="161">
        <f t="shared" si="10"/>
        <v>2039</v>
      </c>
      <c r="L298" s="4"/>
      <c r="M298" s="4"/>
    </row>
    <row r="299" spans="7:13">
      <c r="G299" s="36">
        <f>'[15]Forward Price Curve'!D387</f>
        <v>50952</v>
      </c>
      <c r="H299" s="40">
        <f>VLOOKUP(G299,'[15]Forward Price Curve'!$D$75:$AZ$447,$M$17-3)</f>
        <v>7.2808046938775508</v>
      </c>
      <c r="I299" s="40">
        <f>VLOOKUP(G299,'[15]Forward Price Curve'!$D$75:$AZ$447,$N$17-3)</f>
        <v>7.0628936708860746</v>
      </c>
      <c r="J299" s="40">
        <f>VLOOKUP($G299,'[15]Forward Price Curve'!$D$75:$AZ$447,$O$17-3)</f>
        <v>7.2676243672507432</v>
      </c>
      <c r="K299" s="161">
        <f t="shared" si="10"/>
        <v>2039</v>
      </c>
      <c r="L299" s="4"/>
      <c r="M299" s="4"/>
    </row>
    <row r="300" spans="7:13">
      <c r="G300" s="36">
        <f>'[15]Forward Price Curve'!D388</f>
        <v>50983</v>
      </c>
      <c r="H300" s="40">
        <f>VLOOKUP(G300,'[15]Forward Price Curve'!$D$75:$AZ$447,$M$17-3)</f>
        <v>7.243253673469388</v>
      </c>
      <c r="I300" s="40">
        <f>VLOOKUP(G300,'[15]Forward Price Curve'!$D$75:$AZ$447,$N$17-3)</f>
        <v>7.025627848101264</v>
      </c>
      <c r="J300" s="40">
        <f>VLOOKUP($G300,'[15]Forward Price Curve'!$D$75:$AZ$447,$O$17-3)</f>
        <v>7.2299155856132806</v>
      </c>
      <c r="K300" s="161">
        <f t="shared" si="10"/>
        <v>2039</v>
      </c>
      <c r="L300" s="4"/>
      <c r="M300" s="4"/>
    </row>
    <row r="301" spans="7:13">
      <c r="G301" s="36">
        <f>'[15]Forward Price Curve'!D389</f>
        <v>51014</v>
      </c>
      <c r="H301" s="40">
        <f>VLOOKUP(G301,'[15]Forward Price Curve'!$D$75:$AZ$447,$M$17-3)</f>
        <v>6.9425393877551018</v>
      </c>
      <c r="I301" s="40">
        <f>VLOOKUP(G301,'[15]Forward Price Curve'!$D$75:$AZ$447,$N$17-3)</f>
        <v>6.7271974683544284</v>
      </c>
      <c r="J301" s="40">
        <f>VLOOKUP($G301,'[15]Forward Price Curve'!$D$75:$AZ$447,$O$17-3)</f>
        <v>6.9228144482016605</v>
      </c>
      <c r="K301" s="161">
        <f t="shared" si="10"/>
        <v>2039</v>
      </c>
      <c r="L301" s="4"/>
      <c r="M301" s="4"/>
    </row>
    <row r="302" spans="7:13">
      <c r="G302" s="36">
        <f>'[15]Forward Price Curve'!D390</f>
        <v>51044</v>
      </c>
      <c r="H302" s="40">
        <f>VLOOKUP(G302,'[15]Forward Price Curve'!$D$75:$AZ$447,$M$17-3)</f>
        <v>7.2244781632653057</v>
      </c>
      <c r="I302" s="40">
        <f>VLOOKUP(G302,'[15]Forward Price Curve'!$D$75:$AZ$447,$N$17-3)</f>
        <v>7.0442607594936701</v>
      </c>
      <c r="J302" s="40">
        <f>VLOOKUP($G302,'[15]Forward Price Curve'!$D$75:$AZ$447,$O$17-3)</f>
        <v>7.2110611947945493</v>
      </c>
      <c r="K302" s="161">
        <f t="shared" si="10"/>
        <v>2039</v>
      </c>
      <c r="L302" s="4"/>
      <c r="M302" s="4"/>
    </row>
    <row r="303" spans="7:13">
      <c r="G303" s="36">
        <f>'[15]Forward Price Curve'!D391</f>
        <v>51075</v>
      </c>
      <c r="H303" s="40">
        <f>VLOOKUP(G303,'[15]Forward Price Curve'!$D$75:$AZ$447,$M$17-3)</f>
        <v>7.6002944897959184</v>
      </c>
      <c r="I303" s="40">
        <f>VLOOKUP(G303,'[15]Forward Price Curve'!$D$75:$AZ$447,$N$17-3)</f>
        <v>7.5292227848101252</v>
      </c>
      <c r="J303" s="40">
        <f>VLOOKUP($G303,'[15]Forward Price Curve'!$D$75:$AZ$447,$O$17-3)</f>
        <v>7.5679625166512965</v>
      </c>
      <c r="K303" s="161">
        <f t="shared" si="10"/>
        <v>2039</v>
      </c>
      <c r="L303" s="4"/>
      <c r="M303" s="4"/>
    </row>
    <row r="304" spans="7:13">
      <c r="G304" s="36">
        <f>'[15]Forward Price Curve'!D392</f>
        <v>51105</v>
      </c>
      <c r="H304" s="40">
        <f>VLOOKUP(G304,'[15]Forward Price Curve'!$D$75:$AZ$447,$M$17-3)</f>
        <v>8.0889679591836732</v>
      </c>
      <c r="I304" s="40">
        <f>VLOOKUP(G304,'[15]Forward Price Curve'!$D$75:$AZ$447,$N$17-3)</f>
        <v>8.0328177215189847</v>
      </c>
      <c r="J304" s="40">
        <f>VLOOKUP($G304,'[15]Forward Price Curve'!$D$75:$AZ$447,$O$17-3)</f>
        <v>8.06125076339789</v>
      </c>
      <c r="K304" s="161">
        <f t="shared" si="10"/>
        <v>2039</v>
      </c>
      <c r="L304" s="4"/>
      <c r="M304" s="4"/>
    </row>
    <row r="305" spans="7:13">
      <c r="G305" s="36">
        <f>'[15]Forward Price Curve'!D393</f>
        <v>51136</v>
      </c>
      <c r="H305" s="40">
        <f>VLOOKUP(G305,'[15]Forward Price Curve'!$D$75:$AZ$447,$M$17-3)</f>
        <v>8.1838659183673474</v>
      </c>
      <c r="I305" s="40">
        <f>VLOOKUP(G305,'[15]Forward Price Curve'!$D$75:$AZ$447,$N$17-3)</f>
        <v>8.1833999999999989</v>
      </c>
      <c r="J305" s="40">
        <f>VLOOKUP($G305,'[15]Forward Price Curve'!$D$75:$AZ$447,$O$17-3)</f>
        <v>8.1539856747617598</v>
      </c>
      <c r="K305" s="161">
        <f t="shared" si="9"/>
        <v>2040</v>
      </c>
      <c r="L305" s="4"/>
      <c r="M305" s="4"/>
    </row>
    <row r="306" spans="7:13">
      <c r="G306" s="36">
        <f>'[15]Forward Price Curve'!D394</f>
        <v>51167</v>
      </c>
      <c r="H306" s="40">
        <f>VLOOKUP(G306,'[15]Forward Price Curve'!$D$75:$AZ$447,$M$17-3)</f>
        <v>8.1838659183673474</v>
      </c>
      <c r="I306" s="40">
        <f>VLOOKUP(G306,'[15]Forward Price Curve'!$D$75:$AZ$447,$N$17-3)</f>
        <v>8.1642607594936702</v>
      </c>
      <c r="J306" s="40">
        <f>VLOOKUP($G306,'[15]Forward Price Curve'!$D$75:$AZ$447,$O$17-3)</f>
        <v>8.1744795778255988</v>
      </c>
      <c r="K306" s="161">
        <f t="shared" si="9"/>
        <v>2040</v>
      </c>
      <c r="L306" s="4"/>
      <c r="M306" s="4"/>
    </row>
    <row r="307" spans="7:13">
      <c r="G307" s="36">
        <f>'[15]Forward Price Curve'!D395</f>
        <v>51196</v>
      </c>
      <c r="H307" s="40">
        <f>VLOOKUP(G307,'[15]Forward Price Curve'!$D$75:$AZ$447,$M$17-3)</f>
        <v>7.9332536734693875</v>
      </c>
      <c r="I307" s="40">
        <f>VLOOKUP(G307,'[15]Forward Price Curve'!$D$75:$AZ$447,$N$17-3)</f>
        <v>7.8581341772151889</v>
      </c>
      <c r="J307" s="40">
        <f>VLOOKUP($G307,'[15]Forward Price Curve'!$D$75:$AZ$447,$O$17-3)</f>
        <v>7.9151292345527215</v>
      </c>
      <c r="K307" s="161">
        <f t="shared" si="9"/>
        <v>2040</v>
      </c>
      <c r="L307" s="4"/>
      <c r="M307" s="4"/>
    </row>
    <row r="308" spans="7:13">
      <c r="G308" s="36">
        <f>'[15]Forward Price Curve'!D396</f>
        <v>51227</v>
      </c>
      <c r="H308" s="40">
        <f>VLOOKUP(G308,'[15]Forward Price Curve'!$D$75:$AZ$447,$M$17-3)</f>
        <v>7.5282536734693881</v>
      </c>
      <c r="I308" s="40">
        <f>VLOOKUP(G308,'[15]Forward Price Curve'!$D$75:$AZ$447,$N$17-3)</f>
        <v>7.4179316455696185</v>
      </c>
      <c r="J308" s="40">
        <f>VLOOKUP($G308,'[15]Forward Price Curve'!$D$75:$AZ$447,$O$17-3)</f>
        <v>7.5135512040168058</v>
      </c>
      <c r="K308" s="161">
        <f t="shared" si="9"/>
        <v>2040</v>
      </c>
      <c r="L308" s="4"/>
      <c r="M308" s="4"/>
    </row>
    <row r="309" spans="7:13">
      <c r="G309" s="36">
        <f>'[15]Forward Price Curve'!D397</f>
        <v>51257</v>
      </c>
      <c r="H309" s="40">
        <f>VLOOKUP(G309,'[15]Forward Price Curve'!$D$75:$AZ$447,$M$17-3)</f>
        <v>7.5282536734693881</v>
      </c>
      <c r="I309" s="40">
        <f>VLOOKUP(G309,'[15]Forward Price Curve'!$D$75:$AZ$447,$N$17-3)</f>
        <v>7.4179316455696185</v>
      </c>
      <c r="J309" s="40">
        <f>VLOOKUP($G309,'[15]Forward Price Curve'!$D$75:$AZ$447,$O$17-3)</f>
        <v>7.5161129418997854</v>
      </c>
      <c r="K309" s="161">
        <f t="shared" si="9"/>
        <v>2040</v>
      </c>
      <c r="L309" s="4"/>
      <c r="M309" s="4"/>
    </row>
    <row r="310" spans="7:13">
      <c r="G310" s="36">
        <f>'[15]Forward Price Curve'!D398</f>
        <v>51288</v>
      </c>
      <c r="H310" s="40">
        <f>VLOOKUP(G310,'[15]Forward Price Curve'!$D$75:$AZ$447,$M$17-3)</f>
        <v>7.5475393877551014</v>
      </c>
      <c r="I310" s="40">
        <f>VLOOKUP(G310,'[15]Forward Price Curve'!$D$75:$AZ$447,$N$17-3)</f>
        <v>7.3796531645569603</v>
      </c>
      <c r="J310" s="40">
        <f>VLOOKUP($G310,'[15]Forward Price Curve'!$D$75:$AZ$447,$O$17-3)</f>
        <v>7.5329179424121326</v>
      </c>
      <c r="K310" s="161">
        <f t="shared" si="9"/>
        <v>2040</v>
      </c>
      <c r="L310" s="4"/>
      <c r="M310" s="4"/>
    </row>
    <row r="311" spans="7:13">
      <c r="G311" s="36">
        <f>'[15]Forward Price Curve'!D399</f>
        <v>51318</v>
      </c>
      <c r="H311" s="40">
        <f>VLOOKUP(G311,'[15]Forward Price Curve'!$D$75:$AZ$447,$M$17-3)</f>
        <v>7.5861108163265296</v>
      </c>
      <c r="I311" s="40">
        <f>VLOOKUP(G311,'[15]Forward Price Curve'!$D$75:$AZ$447,$N$17-3)</f>
        <v>7.3796531645569603</v>
      </c>
      <c r="J311" s="40">
        <f>VLOOKUP($G311,'[15]Forward Price Curve'!$D$75:$AZ$447,$O$17-3)</f>
        <v>7.5742131570857678</v>
      </c>
      <c r="K311" s="161">
        <f t="shared" si="9"/>
        <v>2040</v>
      </c>
      <c r="L311" s="4"/>
      <c r="M311" s="4"/>
    </row>
    <row r="312" spans="7:13">
      <c r="G312" s="36">
        <f>'[15]Forward Price Curve'!D400</f>
        <v>51349</v>
      </c>
      <c r="H312" s="40">
        <f>VLOOKUP(G312,'[15]Forward Price Curve'!$D$75:$AZ$447,$M$17-3)</f>
        <v>7.5668251020408164</v>
      </c>
      <c r="I312" s="40">
        <f>VLOOKUP(G312,'[15]Forward Price Curve'!$D$75:$AZ$447,$N$17-3)</f>
        <v>7.3414759493670871</v>
      </c>
      <c r="J312" s="40">
        <f>VLOOKUP($G312,'[15]Forward Price Curve'!$D$75:$AZ$447,$O$17-3)</f>
        <v>7.55484641869044</v>
      </c>
      <c r="K312" s="161">
        <f t="shared" ref="K312:K328" si="11">YEAR(G312)</f>
        <v>2040</v>
      </c>
      <c r="L312" s="4"/>
      <c r="M312" s="4"/>
    </row>
    <row r="313" spans="7:13">
      <c r="G313" s="36">
        <f>'[15]Forward Price Curve'!D401</f>
        <v>51380</v>
      </c>
      <c r="H313" s="40">
        <f>VLOOKUP(G313,'[15]Forward Price Curve'!$D$75:$AZ$447,$M$17-3)</f>
        <v>7.1619271428571434</v>
      </c>
      <c r="I313" s="40">
        <f>VLOOKUP(G313,'[15]Forward Price Curve'!$D$75:$AZ$447,$N$17-3)</f>
        <v>6.9395518987341758</v>
      </c>
      <c r="J313" s="40">
        <f>VLOOKUP($G313,'[15]Forward Price Curve'!$D$75:$AZ$447,$O$17-3)</f>
        <v>7.1431239061379248</v>
      </c>
      <c r="K313" s="161">
        <f t="shared" si="11"/>
        <v>2040</v>
      </c>
      <c r="L313" s="4"/>
      <c r="M313" s="4"/>
    </row>
    <row r="314" spans="7:13">
      <c r="G314" s="36">
        <f>'[15]Forward Price Curve'!D402</f>
        <v>51410</v>
      </c>
      <c r="H314" s="40">
        <f>VLOOKUP(G314,'[15]Forward Price Curve'!$D$75:$AZ$447,$M$17-3)</f>
        <v>7.3739679591836733</v>
      </c>
      <c r="I314" s="40">
        <f>VLOOKUP(G314,'[15]Forward Price Curve'!$D$75:$AZ$447,$N$17-3)</f>
        <v>7.2266405063291126</v>
      </c>
      <c r="J314" s="40">
        <f>VLOOKUP($G314,'[15]Forward Price Curve'!$D$75:$AZ$447,$O$17-3)</f>
        <v>7.3611790347371659</v>
      </c>
      <c r="K314" s="161">
        <f t="shared" si="11"/>
        <v>2040</v>
      </c>
      <c r="L314" s="4"/>
      <c r="M314" s="4"/>
    </row>
    <row r="315" spans="7:13">
      <c r="G315" s="36">
        <f>'[15]Forward Price Curve'!D403</f>
        <v>51441</v>
      </c>
      <c r="H315" s="40">
        <f>VLOOKUP(G315,'[15]Forward Price Curve'!$D$75:$AZ$447,$M$17-3)</f>
        <v>7.7789679591836727</v>
      </c>
      <c r="I315" s="40">
        <f>VLOOKUP(G315,'[15]Forward Price Curve'!$D$75:$AZ$447,$N$17-3)</f>
        <v>7.6858810126582258</v>
      </c>
      <c r="J315" s="40">
        <f>VLOOKUP($G315,'[15]Forward Price Curve'!$D$75:$AZ$447,$O$17-3)</f>
        <v>7.747386637975203</v>
      </c>
      <c r="K315" s="161">
        <f t="shared" si="11"/>
        <v>2040</v>
      </c>
      <c r="L315" s="4"/>
      <c r="M315" s="4"/>
    </row>
    <row r="316" spans="7:13">
      <c r="G316" s="36">
        <f>'[15]Forward Price Curve'!D404</f>
        <v>51471</v>
      </c>
      <c r="H316" s="40">
        <f>VLOOKUP(G316,'[15]Forward Price Curve'!$D$75:$AZ$447,$M$17-3)</f>
        <v>8.1067230612244909</v>
      </c>
      <c r="I316" s="40">
        <f>VLOOKUP(G316,'[15]Forward Price Curve'!$D$75:$AZ$447,$N$17-3)</f>
        <v>8.1068430379746825</v>
      </c>
      <c r="J316" s="40">
        <f>VLOOKUP($G316,'[15]Forward Price Curve'!$D$75:$AZ$447,$O$17-3)</f>
        <v>8.0790804590634302</v>
      </c>
      <c r="K316" s="161">
        <f t="shared" si="11"/>
        <v>2040</v>
      </c>
      <c r="L316" s="4"/>
      <c r="M316" s="4"/>
    </row>
    <row r="317" spans="7:13">
      <c r="G317" s="36">
        <f>'[15]Forward Price Curve'!D405</f>
        <v>51502</v>
      </c>
      <c r="H317" s="40">
        <f>VLOOKUP(G317,'[15]Forward Price Curve'!$D$75:$AZ$447,$M$17-3)</f>
        <v>8.3969271428571428</v>
      </c>
      <c r="I317" s="40">
        <f>VLOOKUP(G317,'[15]Forward Price Curve'!$D$75:$AZ$447,$N$17-3)</f>
        <v>8.3953493670886061</v>
      </c>
      <c r="J317" s="40">
        <f>VLOOKUP($G317,'[15]Forward Price Curve'!$D$75:$AZ$447,$O$17-3)</f>
        <v>8.3679420227482328</v>
      </c>
      <c r="K317" s="161">
        <f t="shared" si="11"/>
        <v>2041</v>
      </c>
      <c r="L317" s="4"/>
      <c r="M317" s="4"/>
    </row>
    <row r="318" spans="7:13">
      <c r="G318" s="36">
        <f>'[15]Forward Price Curve'!D406</f>
        <v>51533</v>
      </c>
      <c r="H318" s="40">
        <f>VLOOKUP(G318,'[15]Forward Price Curve'!$D$75:$AZ$447,$M$17-3)</f>
        <v>8.3969271428571428</v>
      </c>
      <c r="I318" s="40">
        <f>VLOOKUP(G318,'[15]Forward Price Curve'!$D$75:$AZ$447,$N$17-3)</f>
        <v>8.3757037974683524</v>
      </c>
      <c r="J318" s="40">
        <f>VLOOKUP($G318,'[15]Forward Price Curve'!$D$75:$AZ$447,$O$17-3)</f>
        <v>8.3884359258120718</v>
      </c>
      <c r="K318" s="161">
        <f t="shared" si="11"/>
        <v>2041</v>
      </c>
      <c r="L318" s="4"/>
      <c r="M318" s="4"/>
    </row>
    <row r="319" spans="7:13">
      <c r="G319" s="36">
        <f>'[15]Forward Price Curve'!D407</f>
        <v>51561</v>
      </c>
      <c r="H319" s="40">
        <f>VLOOKUP(G319,'[15]Forward Price Curve'!$D$75:$AZ$447,$M$17-3)</f>
        <v>8.1397842857142866</v>
      </c>
      <c r="I319" s="40">
        <f>VLOOKUP(G319,'[15]Forward Price Curve'!$D$75:$AZ$447,$N$17-3)</f>
        <v>8.0615772151898728</v>
      </c>
      <c r="J319" s="40">
        <f>VLOOKUP($G319,'[15]Forward Price Curve'!$D$75:$AZ$447,$O$17-3)</f>
        <v>8.1225275335587686</v>
      </c>
      <c r="K319" s="161">
        <f t="shared" si="11"/>
        <v>2041</v>
      </c>
      <c r="L319" s="4"/>
      <c r="M319" s="4"/>
    </row>
    <row r="320" spans="7:13">
      <c r="G320" s="36">
        <f>'[15]Forward Price Curve'!D408</f>
        <v>51592</v>
      </c>
      <c r="H320" s="40">
        <f>VLOOKUP(G320,'[15]Forward Price Curve'!$D$75:$AZ$447,$M$17-3)</f>
        <v>7.7242740816326529</v>
      </c>
      <c r="I320" s="40">
        <f>VLOOKUP(G320,'[15]Forward Price Curve'!$D$75:$AZ$447,$N$17-3)</f>
        <v>7.6100329113924037</v>
      </c>
      <c r="J320" s="40">
        <f>VLOOKUP($G320,'[15]Forward Price Curve'!$D$75:$AZ$447,$O$17-3)</f>
        <v>7.7103951429449751</v>
      </c>
      <c r="K320" s="161">
        <f t="shared" si="11"/>
        <v>2041</v>
      </c>
      <c r="L320" s="4"/>
      <c r="M320" s="4"/>
    </row>
    <row r="321" spans="7:13">
      <c r="G321" s="36">
        <f>'[15]Forward Price Curve'!D409</f>
        <v>51622</v>
      </c>
      <c r="H321" s="40">
        <f>VLOOKUP(G321,'[15]Forward Price Curve'!$D$75:$AZ$447,$M$17-3)</f>
        <v>7.7242740816326529</v>
      </c>
      <c r="I321" s="40">
        <f>VLOOKUP(G321,'[15]Forward Price Curve'!$D$75:$AZ$447,$N$17-3)</f>
        <v>7.6100329113924037</v>
      </c>
      <c r="J321" s="40">
        <f>VLOOKUP($G321,'[15]Forward Price Curve'!$D$75:$AZ$447,$O$17-3)</f>
        <v>7.7129568808279538</v>
      </c>
      <c r="K321" s="161">
        <f t="shared" si="11"/>
        <v>2041</v>
      </c>
      <c r="L321" s="4"/>
      <c r="M321" s="4"/>
    </row>
    <row r="322" spans="7:13">
      <c r="G322" s="36">
        <f>'[15]Forward Price Curve'!D410</f>
        <v>51653</v>
      </c>
      <c r="H322" s="40">
        <f>VLOOKUP(G322,'[15]Forward Price Curve'!$D$75:$AZ$447,$M$17-3)</f>
        <v>7.7440699999999998</v>
      </c>
      <c r="I322" s="40">
        <f>VLOOKUP(G322,'[15]Forward Price Curve'!$D$75:$AZ$447,$N$17-3)</f>
        <v>7.570741772151897</v>
      </c>
      <c r="J322" s="40">
        <f>VLOOKUP($G322,'[15]Forward Price Curve'!$D$75:$AZ$447,$O$17-3)</f>
        <v>7.7302742289168984</v>
      </c>
      <c r="K322" s="161">
        <f t="shared" si="11"/>
        <v>2041</v>
      </c>
      <c r="L322" s="4"/>
      <c r="M322" s="4"/>
    </row>
    <row r="323" spans="7:13">
      <c r="G323" s="36">
        <f>'[15]Forward Price Curve'!D411</f>
        <v>51683</v>
      </c>
      <c r="H323" s="40">
        <f>VLOOKUP(G323,'[15]Forward Price Curve'!$D$75:$AZ$447,$M$17-3)</f>
        <v>7.7836618367346935</v>
      </c>
      <c r="I323" s="40">
        <f>VLOOKUP(G323,'[15]Forward Price Curve'!$D$75:$AZ$447,$N$17-3)</f>
        <v>7.570741772151897</v>
      </c>
      <c r="J323" s="40">
        <f>VLOOKUP($G323,'[15]Forward Price Curve'!$D$75:$AZ$447,$O$17-3)</f>
        <v>7.7725941387437247</v>
      </c>
      <c r="K323" s="161">
        <f t="shared" si="11"/>
        <v>2041</v>
      </c>
      <c r="L323" s="4"/>
      <c r="M323" s="4"/>
    </row>
    <row r="324" spans="7:13">
      <c r="G324" s="36">
        <f>'[15]Forward Price Curve'!D412</f>
        <v>51714</v>
      </c>
      <c r="H324" s="40">
        <f>VLOOKUP(G324,'[15]Forward Price Curve'!$D$75:$AZ$447,$M$17-3)</f>
        <v>7.7638659183673466</v>
      </c>
      <c r="I324" s="40">
        <f>VLOOKUP(G324,'[15]Forward Price Curve'!$D$75:$AZ$447,$N$17-3)</f>
        <v>7.5314506329113904</v>
      </c>
      <c r="J324" s="40">
        <f>VLOOKUP($G324,'[15]Forward Price Curve'!$D$75:$AZ$447,$O$17-3)</f>
        <v>7.7527150527718005</v>
      </c>
      <c r="K324" s="161">
        <f t="shared" si="11"/>
        <v>2041</v>
      </c>
      <c r="L324" s="4"/>
      <c r="M324" s="4"/>
    </row>
    <row r="325" spans="7:13">
      <c r="G325" s="36">
        <f>'[15]Forward Price Curve'!D413</f>
        <v>51745</v>
      </c>
      <c r="H325" s="40">
        <f>VLOOKUP(G325,'[15]Forward Price Curve'!$D$75:$AZ$447,$M$17-3)</f>
        <v>7.3484577551020402</v>
      </c>
      <c r="I325" s="40">
        <f>VLOOKUP(G325,'[15]Forward Price Curve'!$D$75:$AZ$447,$N$17-3)</f>
        <v>7.1191974683544288</v>
      </c>
      <c r="J325" s="40">
        <f>VLOOKUP($G325,'[15]Forward Price Curve'!$D$75:$AZ$447,$O$17-3)</f>
        <v>7.3304381801414085</v>
      </c>
      <c r="K325" s="161">
        <f t="shared" si="11"/>
        <v>2041</v>
      </c>
      <c r="L325" s="4"/>
      <c r="M325" s="4"/>
    </row>
    <row r="326" spans="7:13">
      <c r="G326" s="36">
        <f>'[15]Forward Price Curve'!D414</f>
        <v>51775</v>
      </c>
      <c r="H326" s="40">
        <f>VLOOKUP(G326,'[15]Forward Price Curve'!$D$75:$AZ$447,$M$17-3)</f>
        <v>7.5660087755102037</v>
      </c>
      <c r="I326" s="40">
        <f>VLOOKUP(G326,'[15]Forward Price Curve'!$D$75:$AZ$447,$N$17-3)</f>
        <v>7.4136784810126564</v>
      </c>
      <c r="J326" s="40">
        <f>VLOOKUP($G326,'[15]Forward Price Curve'!$D$75:$AZ$447,$O$17-3)</f>
        <v>7.5540266625678862</v>
      </c>
      <c r="K326" s="161">
        <f t="shared" si="11"/>
        <v>2041</v>
      </c>
      <c r="L326" s="4"/>
      <c r="M326" s="4"/>
    </row>
    <row r="327" spans="7:13">
      <c r="G327" s="36">
        <f>'[15]Forward Price Curve'!D415</f>
        <v>51806</v>
      </c>
      <c r="H327" s="40">
        <f>VLOOKUP(G327,'[15]Forward Price Curve'!$D$75:$AZ$447,$M$17-3)</f>
        <v>7.9815189795918364</v>
      </c>
      <c r="I327" s="40">
        <f>VLOOKUP(G327,'[15]Forward Price Curve'!$D$75:$AZ$447,$N$17-3)</f>
        <v>7.8848683544303784</v>
      </c>
      <c r="J327" s="40">
        <f>VLOOKUP($G327,'[15]Forward Price Curve'!$D$75:$AZ$447,$O$17-3)</f>
        <v>7.9507886258838001</v>
      </c>
      <c r="K327" s="161">
        <f t="shared" si="11"/>
        <v>2041</v>
      </c>
      <c r="L327" s="4"/>
      <c r="M327" s="4"/>
    </row>
    <row r="328" spans="7:13">
      <c r="G328" s="36">
        <f>'[15]Forward Price Curve'!D416</f>
        <v>51836</v>
      </c>
      <c r="H328" s="40">
        <f>VLOOKUP(G328,'[15]Forward Price Curve'!$D$75:$AZ$447,$M$17-3)</f>
        <v>8.3178455102040836</v>
      </c>
      <c r="I328" s="40">
        <f>VLOOKUP(G328,'[15]Forward Price Curve'!$D$75:$AZ$447,$N$17-3)</f>
        <v>8.3168683544303796</v>
      </c>
      <c r="J328" s="40">
        <f>VLOOKUP($G328,'[15]Forward Price Curve'!$D$75:$AZ$447,$O$17-3)</f>
        <v>8.29108988625884</v>
      </c>
      <c r="K328" s="161">
        <f t="shared" si="11"/>
        <v>2041</v>
      </c>
      <c r="L328" s="4"/>
      <c r="M328" s="4"/>
    </row>
    <row r="329" spans="7:13">
      <c r="G329" s="36">
        <f>'[15]Forward Price Curve'!D417</f>
        <v>51867</v>
      </c>
      <c r="H329" s="40">
        <f>VLOOKUP(G329,'[15]Forward Price Curve'!$D$75:$AZ$447,$M$17-3)</f>
        <v>8.6156006122448971</v>
      </c>
      <c r="I329" s="40">
        <f>VLOOKUP(G329,'[15]Forward Price Curve'!$D$75:$AZ$447,$N$17-3)</f>
        <v>8.6128683544303772</v>
      </c>
      <c r="J329" s="40">
        <f>VLOOKUP($G329,'[15]Forward Price Curve'!$D$75:$AZ$447,$O$17-3)</f>
        <v>8.5875341940772625</v>
      </c>
      <c r="K329" s="161">
        <f t="shared" ref="K329:K340" si="12">YEAR(G329)</f>
        <v>2042</v>
      </c>
    </row>
    <row r="330" spans="7:13">
      <c r="G330" s="36">
        <f>'[15]Forward Price Curve'!D418</f>
        <v>51898</v>
      </c>
      <c r="H330" s="40">
        <f>VLOOKUP(G330,'[15]Forward Price Curve'!$D$75:$AZ$447,$M$17-3)</f>
        <v>8.6156006122448971</v>
      </c>
      <c r="I330" s="40">
        <f>VLOOKUP(G330,'[15]Forward Price Curve'!$D$75:$AZ$447,$N$17-3)</f>
        <v>8.5927164556962001</v>
      </c>
      <c r="J330" s="40">
        <f>VLOOKUP($G330,'[15]Forward Price Curve'!$D$75:$AZ$447,$O$17-3)</f>
        <v>8.6080280971411032</v>
      </c>
      <c r="K330" s="161">
        <f t="shared" si="12"/>
        <v>2042</v>
      </c>
    </row>
    <row r="331" spans="7:13">
      <c r="G331" s="36">
        <f>'[15]Forward Price Curve'!D419</f>
        <v>51926</v>
      </c>
      <c r="H331" s="40">
        <f>VLOOKUP(G331,'[15]Forward Price Curve'!$D$75:$AZ$447,$M$17-3)</f>
        <v>8.3517230612244902</v>
      </c>
      <c r="I331" s="40">
        <f>VLOOKUP(G331,'[15]Forward Price Curve'!$D$75:$AZ$447,$N$17-3)</f>
        <v>8.2703873417721496</v>
      </c>
      <c r="J331" s="40">
        <f>VLOOKUP($G331,'[15]Forward Price Curve'!$D$75:$AZ$447,$O$17-3)</f>
        <v>8.3353567168767313</v>
      </c>
      <c r="K331" s="161">
        <f t="shared" si="12"/>
        <v>2042</v>
      </c>
    </row>
    <row r="332" spans="7:13">
      <c r="G332" s="36">
        <f>'[15]Forward Price Curve'!D420</f>
        <v>51957</v>
      </c>
      <c r="H332" s="40">
        <f>VLOOKUP(G332,'[15]Forward Price Curve'!$D$75:$AZ$447,$M$17-3)</f>
        <v>7.9253965306122449</v>
      </c>
      <c r="I332" s="40">
        <f>VLOOKUP(G332,'[15]Forward Price Curve'!$D$75:$AZ$447,$N$17-3)</f>
        <v>7.8070962025316435</v>
      </c>
      <c r="J332" s="40">
        <f>VLOOKUP($G332,'[15]Forward Price Curve'!$D$75:$AZ$447,$O$17-3)</f>
        <v>7.9123625576391028</v>
      </c>
      <c r="K332" s="161">
        <f t="shared" si="12"/>
        <v>2042</v>
      </c>
    </row>
    <row r="333" spans="7:13">
      <c r="G333" s="36">
        <f>'[15]Forward Price Curve'!D421</f>
        <v>51987</v>
      </c>
      <c r="H333" s="40">
        <f>VLOOKUP(G333,'[15]Forward Price Curve'!$D$75:$AZ$447,$M$17-3)</f>
        <v>7.9253965306122449</v>
      </c>
      <c r="I333" s="40">
        <f>VLOOKUP(G333,'[15]Forward Price Curve'!$D$75:$AZ$447,$N$17-3)</f>
        <v>7.8070962025316435</v>
      </c>
      <c r="J333" s="40">
        <f>VLOOKUP($G333,'[15]Forward Price Curve'!$D$75:$AZ$447,$O$17-3)</f>
        <v>7.9149242955220824</v>
      </c>
      <c r="K333" s="161">
        <f t="shared" si="12"/>
        <v>2042</v>
      </c>
    </row>
    <row r="334" spans="7:13">
      <c r="G334" s="36">
        <f>'[15]Forward Price Curve'!D422</f>
        <v>52018</v>
      </c>
      <c r="H334" s="40">
        <f>VLOOKUP(G334,'[15]Forward Price Curve'!$D$75:$AZ$447,$M$17-3)</f>
        <v>7.9457026530612245</v>
      </c>
      <c r="I334" s="40">
        <f>VLOOKUP(G334,'[15]Forward Price Curve'!$D$75:$AZ$447,$N$17-3)</f>
        <v>7.7667924050632893</v>
      </c>
      <c r="J334" s="40">
        <f>VLOOKUP($G334,'[15]Forward Price Curve'!$D$75:$AZ$447,$O$17-3)</f>
        <v>7.9327539911876226</v>
      </c>
      <c r="K334" s="161">
        <f t="shared" si="12"/>
        <v>2042</v>
      </c>
    </row>
    <row r="335" spans="7:13">
      <c r="G335" s="36">
        <f>'[15]Forward Price Curve'!D423</f>
        <v>52048</v>
      </c>
      <c r="H335" s="40">
        <f>VLOOKUP(G335,'[15]Forward Price Curve'!$D$75:$AZ$447,$M$17-3)</f>
        <v>7.9863148979591836</v>
      </c>
      <c r="I335" s="40">
        <f>VLOOKUP(G335,'[15]Forward Price Curve'!$D$75:$AZ$447,$N$17-3)</f>
        <v>7.7667924050632893</v>
      </c>
      <c r="J335" s="40">
        <f>VLOOKUP($G335,'[15]Forward Price Curve'!$D$75:$AZ$447,$O$17-3)</f>
        <v>7.9760985961676409</v>
      </c>
      <c r="K335" s="161">
        <f t="shared" si="12"/>
        <v>2042</v>
      </c>
    </row>
    <row r="336" spans="7:13">
      <c r="G336" s="36">
        <f>'[15]Forward Price Curve'!D424</f>
        <v>52079</v>
      </c>
      <c r="H336" s="40">
        <f>VLOOKUP(G336,'[15]Forward Price Curve'!$D$75:$AZ$447,$M$17-3)</f>
        <v>7.9660087755102031</v>
      </c>
      <c r="I336" s="40">
        <f>VLOOKUP(G336,'[15]Forward Price Curve'!$D$75:$AZ$447,$N$17-3)</f>
        <v>7.7264886075949359</v>
      </c>
      <c r="J336" s="40">
        <f>VLOOKUP($G336,'[15]Forward Price Curve'!$D$75:$AZ$447,$O$17-3)</f>
        <v>7.9557071626191211</v>
      </c>
      <c r="K336" s="161">
        <f t="shared" si="12"/>
        <v>2042</v>
      </c>
    </row>
    <row r="337" spans="7:11">
      <c r="G337" s="36">
        <f>'[15]Forward Price Curve'!D425</f>
        <v>52110</v>
      </c>
      <c r="H337" s="40">
        <f>VLOOKUP(G337,'[15]Forward Price Curve'!$D$75:$AZ$447,$M$17-3)</f>
        <v>0</v>
      </c>
      <c r="I337" s="40">
        <f>VLOOKUP(G337,'[15]Forward Price Curve'!$D$75:$AZ$447,$N$17-3)</f>
        <v>0</v>
      </c>
      <c r="J337" s="40">
        <f>VLOOKUP($G337,'[15]Forward Price Curve'!$D$75:$AZ$447,$O$17-3)</f>
        <v>0</v>
      </c>
      <c r="K337" s="161">
        <f t="shared" si="12"/>
        <v>2042</v>
      </c>
    </row>
    <row r="338" spans="7:11">
      <c r="G338" s="36">
        <f>'[15]Forward Price Curve'!D426</f>
        <v>52140</v>
      </c>
      <c r="H338" s="40">
        <f>VLOOKUP(G338,'[15]Forward Price Curve'!$D$75:$AZ$447,$M$17-3)</f>
        <v>0</v>
      </c>
      <c r="I338" s="40">
        <f>VLOOKUP(G338,'[15]Forward Price Curve'!$D$75:$AZ$447,$N$17-3)</f>
        <v>0</v>
      </c>
      <c r="J338" s="40">
        <f>VLOOKUP($G338,'[15]Forward Price Curve'!$D$75:$AZ$447,$O$17-3)</f>
        <v>0</v>
      </c>
      <c r="K338" s="161">
        <f t="shared" si="12"/>
        <v>2042</v>
      </c>
    </row>
    <row r="339" spans="7:11">
      <c r="G339" s="36">
        <f>'[15]Forward Price Curve'!D427</f>
        <v>52171</v>
      </c>
      <c r="H339" s="40">
        <f>VLOOKUP(G339,'[15]Forward Price Curve'!$D$75:$AZ$447,$M$17-3)</f>
        <v>0</v>
      </c>
      <c r="I339" s="40">
        <f>VLOOKUP(G339,'[15]Forward Price Curve'!$D$75:$AZ$447,$N$17-3)</f>
        <v>0</v>
      </c>
      <c r="J339" s="40">
        <f>VLOOKUP($G339,'[15]Forward Price Curve'!$D$75:$AZ$447,$O$17-3)</f>
        <v>0</v>
      </c>
      <c r="K339" s="161">
        <f t="shared" si="12"/>
        <v>2042</v>
      </c>
    </row>
    <row r="340" spans="7:11">
      <c r="G340" s="36">
        <f>'[15]Forward Price Curve'!D428</f>
        <v>52201</v>
      </c>
      <c r="H340" s="40">
        <f>VLOOKUP(G340,'[15]Forward Price Curve'!$D$75:$AZ$447,$M$17-3)</f>
        <v>0</v>
      </c>
      <c r="I340" s="40">
        <f>VLOOKUP(G340,'[15]Forward Price Curve'!$D$75:$AZ$447,$N$17-3)</f>
        <v>0</v>
      </c>
      <c r="J340" s="40">
        <f>VLOOKUP($G340,'[15]Forward Price Curve'!$D$75:$AZ$447,$O$17-3)</f>
        <v>0</v>
      </c>
      <c r="K340" s="161">
        <f t="shared" si="12"/>
        <v>2042</v>
      </c>
    </row>
    <row r="341" spans="7:11">
      <c r="G341" s="36">
        <f>'[15]Forward Price Curve'!D429</f>
        <v>0</v>
      </c>
      <c r="H341" s="40" t="e">
        <f>VLOOKUP(G341,'[15]Forward Price Curve'!$D$75:$AZ$447,$M$17-3)</f>
        <v>#N/A</v>
      </c>
      <c r="I341" s="40" t="e">
        <f>VLOOKUP(G341,'[15]Forward Price Curve'!$D$75:$AZ$447,$N$17-3)</f>
        <v>#N/A</v>
      </c>
      <c r="J341" s="40" t="e">
        <f>VLOOKUP($G341,'[15]Forward Price Curve'!$D$75:$AZ$447,$O$17-3)</f>
        <v>#N/A</v>
      </c>
      <c r="K341" s="161">
        <f t="shared" ref="K341:K343" si="13">YEAR(G341)</f>
        <v>1900</v>
      </c>
    </row>
    <row r="342" spans="7:11">
      <c r="G342" s="36">
        <f>'[15]Forward Price Curve'!D430</f>
        <v>0</v>
      </c>
      <c r="H342" s="40" t="e">
        <f>VLOOKUP(G342,'[15]Forward Price Curve'!$D$75:$AZ$447,$M$17-3)</f>
        <v>#N/A</v>
      </c>
      <c r="I342" s="40" t="e">
        <f>VLOOKUP(G342,'[15]Forward Price Curve'!$D$75:$AZ$447,$N$17-3)</f>
        <v>#N/A</v>
      </c>
      <c r="J342" s="40" t="e">
        <f>VLOOKUP($G342,'[15]Forward Price Curve'!$D$75:$AZ$447,$O$17-3)</f>
        <v>#N/A</v>
      </c>
      <c r="K342" s="161">
        <f t="shared" si="13"/>
        <v>1900</v>
      </c>
    </row>
    <row r="343" spans="7:11">
      <c r="G343" s="36">
        <f>'[15]Forward Price Curve'!D431</f>
        <v>0</v>
      </c>
      <c r="H343" s="40" t="e">
        <f>VLOOKUP(G343,'[15]Forward Price Curve'!$D$75:$AZ$447,$M$17-3)</f>
        <v>#N/A</v>
      </c>
      <c r="I343" s="40" t="e">
        <f>VLOOKUP(G343,'[15]Forward Price Curve'!$D$75:$AZ$447,$N$17-3)</f>
        <v>#N/A</v>
      </c>
      <c r="J343" s="40" t="e">
        <f>VLOOKUP($G343,'[15]Forward Price Curve'!$D$75:$AZ$447,$O$17-3)</f>
        <v>#N/A</v>
      </c>
      <c r="K343" s="161">
        <f t="shared" si="13"/>
        <v>1900</v>
      </c>
    </row>
    <row r="344" spans="7:11">
      <c r="G344" s="36"/>
      <c r="H344" s="40"/>
      <c r="K344" s="161"/>
    </row>
    <row r="345" spans="7:11">
      <c r="G345" s="36"/>
      <c r="H345" s="40"/>
      <c r="K345" s="161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66"/>
  <sheetViews>
    <sheetView zoomScale="70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C9" sqref="C9"/>
    </sheetView>
  </sheetViews>
  <sheetFormatPr defaultRowHeight="12.75" outlineLevelRow="1"/>
  <cols>
    <col min="1" max="1" width="18.5" style="73" customWidth="1"/>
    <col min="2" max="2" width="22.83203125" style="73" customWidth="1"/>
    <col min="3" max="3" width="18.1640625" style="73" customWidth="1"/>
    <col min="4" max="4" width="16.1640625" style="73" customWidth="1"/>
    <col min="5" max="5" width="18.5" style="73" customWidth="1"/>
    <col min="6" max="7" width="16.1640625" style="73" customWidth="1"/>
    <col min="8" max="8" width="3.83203125" style="73" customWidth="1"/>
    <col min="9" max="9" width="9.5" style="73" customWidth="1"/>
    <col min="10" max="11" width="10" style="73" customWidth="1"/>
    <col min="12" max="12" width="9.33203125" style="73" customWidth="1"/>
    <col min="13" max="13" width="21.1640625" style="73" customWidth="1"/>
    <col min="14" max="14" width="13.83203125" style="73" customWidth="1"/>
    <col min="15" max="15" width="16" style="73" customWidth="1"/>
    <col min="16" max="19" width="9.33203125" style="73"/>
    <col min="20" max="20" width="15.1640625" style="73" bestFit="1" customWidth="1"/>
    <col min="21" max="16384" width="9.33203125" style="73"/>
  </cols>
  <sheetData>
    <row r="1" spans="1:18" s="4" customFormat="1" ht="15.75" hidden="1">
      <c r="B1" s="1" t="s">
        <v>52</v>
      </c>
      <c r="C1" s="1"/>
      <c r="D1" s="12"/>
      <c r="E1" s="12"/>
      <c r="F1" s="12"/>
      <c r="G1" s="12"/>
      <c r="H1" s="37"/>
      <c r="I1" s="151"/>
      <c r="J1" s="151"/>
      <c r="K1" s="151"/>
    </row>
    <row r="2" spans="1:18" ht="5.25" customHeight="1"/>
    <row r="3" spans="1:18" ht="15.75">
      <c r="B3" s="1" t="str">
        <f>"Table "&amp;RIGHT('Table 4'!B3,1)+1</f>
        <v>Table 5</v>
      </c>
      <c r="C3" s="102"/>
      <c r="D3" s="102"/>
      <c r="E3" s="102"/>
      <c r="F3" s="102"/>
      <c r="G3" s="102"/>
      <c r="M3" s="73" t="s">
        <v>76</v>
      </c>
      <c r="O3" s="183"/>
    </row>
    <row r="4" spans="1:18">
      <c r="B4" s="102" t="str">
        <f ca="1">'Table 1'!B5</f>
        <v>Utah 2017.Q2 Sch 38 Solar - 80.0 MW and 31.1% CF</v>
      </c>
      <c r="C4" s="102"/>
      <c r="D4" s="102"/>
      <c r="E4" s="102"/>
      <c r="F4" s="102"/>
      <c r="G4" s="102"/>
      <c r="M4" s="75" t="s">
        <v>153</v>
      </c>
    </row>
    <row r="5" spans="1:18">
      <c r="B5" s="102" t="str">
        <f>TEXT($K$5,"MMMM YYYY")&amp;"  through  "&amp;TEXT($K$6,"MMMM YYYY")</f>
        <v>January 2018  through  December 2037</v>
      </c>
      <c r="C5" s="102"/>
      <c r="D5" s="102"/>
      <c r="E5" s="102"/>
      <c r="F5" s="102"/>
      <c r="G5" s="102"/>
      <c r="J5" s="73" t="s">
        <v>57</v>
      </c>
      <c r="K5" s="74">
        <f>MIN(K13:K24)</f>
        <v>43101</v>
      </c>
      <c r="M5" s="73" t="s">
        <v>58</v>
      </c>
      <c r="O5" s="74"/>
    </row>
    <row r="6" spans="1:18">
      <c r="B6" s="102" t="s">
        <v>59</v>
      </c>
      <c r="C6" s="102"/>
      <c r="D6" s="102"/>
      <c r="E6" s="102"/>
      <c r="F6" s="102"/>
      <c r="G6" s="102"/>
      <c r="J6" s="73" t="s">
        <v>60</v>
      </c>
      <c r="K6" s="74">
        <f>MAX(K13:K264)</f>
        <v>50375</v>
      </c>
      <c r="M6" s="75">
        <v>80</v>
      </c>
      <c r="N6" s="73" t="s">
        <v>41</v>
      </c>
    </row>
    <row r="7" spans="1:18">
      <c r="A7" s="73" t="s">
        <v>155</v>
      </c>
      <c r="B7" s="271"/>
      <c r="C7" s="76">
        <f>NPV($K$9,C37:C216)</f>
        <v>43197292.334192678</v>
      </c>
      <c r="D7" s="76">
        <f t="shared" ref="D7:F7" si="0">NPV($K$9,D37:D216)</f>
        <v>0</v>
      </c>
      <c r="E7" s="76">
        <f t="shared" si="0"/>
        <v>43197292.334192678</v>
      </c>
      <c r="F7" s="179">
        <f t="shared" si="0"/>
        <v>2019917.9820249144</v>
      </c>
      <c r="G7" s="140">
        <f>($C7+D7)/$F7</f>
        <v>21.385666506562082</v>
      </c>
      <c r="M7" s="171">
        <f ca="1">SUM(OFFSET(F12,MATCH(K5,B13:B24,0),0,12))/(EDATE(K5,12)-K5)/24/Study_MW</f>
        <v>0.31060559218036532</v>
      </c>
      <c r="N7" s="131" t="s">
        <v>46</v>
      </c>
    </row>
    <row r="8" spans="1:18">
      <c r="B8" s="164" t="str">
        <f>"Nominal NPV at "&amp;TEXT(J9,"0.00%")&amp;" Discount Rate"</f>
        <v>Nominal NPV at 6.57% Discount Rate</v>
      </c>
      <c r="J8" s="73" t="str">
        <f>'Table 1'!I41</f>
        <v>Discount Rate - 2017 IRP</v>
      </c>
    </row>
    <row r="9" spans="1:18">
      <c r="A9" s="73" t="s">
        <v>177</v>
      </c>
      <c r="C9" s="76">
        <f>NPV($K$9,C13:C192)</f>
        <v>41548702.626618996</v>
      </c>
      <c r="D9" s="76">
        <f>NPV($K$9,D13:D192)</f>
        <v>0</v>
      </c>
      <c r="E9" s="76">
        <f t="shared" ref="E9:F9" si="1">NPV($K$9,E13:E192)</f>
        <v>41548702.626618996</v>
      </c>
      <c r="F9" s="179">
        <f t="shared" si="1"/>
        <v>2040121.0074118024</v>
      </c>
      <c r="G9" s="140">
        <f>($E9)/$F9</f>
        <v>20.365803045834873</v>
      </c>
      <c r="J9" s="168">
        <f>'Table 1'!I42</f>
        <v>6.5699999999999995E-2</v>
      </c>
      <c r="K9" s="142">
        <f>((1+J9)^(1/12))-1</f>
        <v>5.3167389786501484E-3</v>
      </c>
    </row>
    <row r="10" spans="1:18">
      <c r="C10" s="76"/>
      <c r="D10" s="76"/>
      <c r="E10" s="76"/>
      <c r="F10" s="179"/>
      <c r="G10" s="140"/>
      <c r="N10" s="77"/>
    </row>
    <row r="11" spans="1:18">
      <c r="B11" s="141"/>
      <c r="C11" s="79" t="s">
        <v>22</v>
      </c>
      <c r="D11" s="80" t="s">
        <v>61</v>
      </c>
      <c r="E11" s="80" t="s">
        <v>62</v>
      </c>
      <c r="F11" s="80" t="s">
        <v>62</v>
      </c>
      <c r="G11" s="81" t="s">
        <v>70</v>
      </c>
    </row>
    <row r="12" spans="1:18">
      <c r="B12" s="85" t="s">
        <v>63</v>
      </c>
      <c r="C12" s="79" t="s">
        <v>64</v>
      </c>
      <c r="D12" s="83" t="str">
        <f>TEXT((SUM(F25:F72)/(8760*3+8784))/Study_MW,"0.0%")&amp;" CF"</f>
        <v>30.7% CF</v>
      </c>
      <c r="E12" s="84" t="s">
        <v>69</v>
      </c>
      <c r="F12" s="85" t="s">
        <v>65</v>
      </c>
      <c r="G12" s="83" t="str">
        <f>D12</f>
        <v>30.7% CF</v>
      </c>
      <c r="I12" s="80" t="s">
        <v>66</v>
      </c>
      <c r="J12" s="86" t="s">
        <v>0</v>
      </c>
      <c r="K12" s="86" t="s">
        <v>67</v>
      </c>
      <c r="L12" s="86" t="s">
        <v>66</v>
      </c>
      <c r="M12" s="86"/>
      <c r="N12" s="81"/>
      <c r="P12" s="73" t="s">
        <v>62</v>
      </c>
      <c r="Q12" s="73" t="s">
        <v>129</v>
      </c>
      <c r="R12" s="73" t="s">
        <v>130</v>
      </c>
    </row>
    <row r="13" spans="1:18">
      <c r="B13" s="92">
        <f>[14]NPC!$F$3</f>
        <v>43101</v>
      </c>
      <c r="C13" s="87">
        <f>IF(F13="","",-INDEX([14]Delta!$F$1:$EE$997,$L$13,$I13))</f>
        <v>263290.26267319918</v>
      </c>
      <c r="D13" s="88">
        <f>IF(ISNUMBER($F13),VLOOKUP($J13,'Table 1'!$B$13:$C$33,2,FALSE)/12*1000*Study_MW,"")</f>
        <v>0</v>
      </c>
      <c r="E13" s="89">
        <f>IF(ISNUMBER(C13+D13),C13+D13,"")</f>
        <v>263290.26267319918</v>
      </c>
      <c r="F13" s="87">
        <f>IF(INDEX([14]Delta!$F$1:$EE$997,$L$14,$I13)=0,"",INDEX([14]Delta!$F$1:$EE$997,$L$14,$I13))</f>
        <v>10533.986000000001</v>
      </c>
      <c r="G13" s="90">
        <f>IF(ISNUMBER($F13),E13/$F13,"")</f>
        <v>24.994362311968057</v>
      </c>
      <c r="I13" s="78">
        <v>1</v>
      </c>
      <c r="J13" s="91">
        <f>YEAR(B13)</f>
        <v>2018</v>
      </c>
      <c r="K13" s="92">
        <f t="shared" ref="K13:K24" si="2">IF(ISNUMBER(F13),B13,"")</f>
        <v>43101</v>
      </c>
      <c r="L13" s="73">
        <f>MATCH(M13,[14]Delta!$A$1:$A$997,FALSE)</f>
        <v>274</v>
      </c>
      <c r="M13" s="73" t="s">
        <v>68</v>
      </c>
    </row>
    <row r="14" spans="1:18">
      <c r="B14" s="96">
        <f t="shared" ref="B14:B77" si="3">EDATE(B13,1)</f>
        <v>43132</v>
      </c>
      <c r="C14" s="93">
        <f>IF(F14="","",-INDEX([14]Delta!$F$1:$EE$997,$L$13,$I14))</f>
        <v>265725.20518563688</v>
      </c>
      <c r="D14" s="89">
        <f>IF(ISNUMBER($F14),VLOOKUP($J14,'Table 1'!$B$13:$C$33,2,FALSE)/12*1000*Study_MW,"")</f>
        <v>0</v>
      </c>
      <c r="E14" s="89">
        <f t="shared" ref="E14:E23" si="4">IF(ISNUMBER(C14+D14),C14+D14,"")</f>
        <v>265725.20518563688</v>
      </c>
      <c r="F14" s="93">
        <f>IF(INDEX([14]Delta!$F$1:$EE$997,$L$14,$I14)=0,"",INDEX([14]Delta!$F$1:$EE$997,$L$14,$I14))</f>
        <v>11789.456</v>
      </c>
      <c r="G14" s="94">
        <f t="shared" ref="G14:G77" si="5">IF(ISNUMBER($F14),E14/$F14,"")</f>
        <v>22.53922532011968</v>
      </c>
      <c r="I14" s="95">
        <f>I13+1</f>
        <v>2</v>
      </c>
      <c r="J14" s="91">
        <f t="shared" ref="J14:J77" si="6">YEAR(B14)</f>
        <v>2018</v>
      </c>
      <c r="K14" s="96">
        <f t="shared" si="2"/>
        <v>43132</v>
      </c>
      <c r="L14" s="73">
        <f>MATCH(M14,[14]Delta!$C$304:$C$507,FALSE)+ROW([14]Delta!$C$303)+2</f>
        <v>362</v>
      </c>
      <c r="M14" s="138" t="str">
        <f>CHOOSE([14]NPC!$EQ$77,[14]NPC!$EI$77,[14]NPC!$EK$77,[14]NPC!$EM$77,[14]NPC!$EO$77)</f>
        <v>QF - Sch38 - UT - Solar T</v>
      </c>
    </row>
    <row r="15" spans="1:18">
      <c r="B15" s="96">
        <f t="shared" si="3"/>
        <v>43160</v>
      </c>
      <c r="C15" s="93">
        <f>IF(F15="","",-INDEX([14]Delta!$F$1:$EE$997,$L$13,$I15))</f>
        <v>402814.61265413463</v>
      </c>
      <c r="D15" s="89">
        <f>IF(ISNUMBER($F15),VLOOKUP($J15,'Table 1'!$B$13:$C$33,2,FALSE)/12*1000*Study_MW,"")</f>
        <v>0</v>
      </c>
      <c r="E15" s="89">
        <f t="shared" si="4"/>
        <v>402814.61265413463</v>
      </c>
      <c r="F15" s="93">
        <f>IF(INDEX([14]Delta!$F$1:$EE$997,$L$14,$I15)=0,"",INDEX([14]Delta!$F$1:$EE$997,$L$14,$I15))</f>
        <v>18361.082999999999</v>
      </c>
      <c r="G15" s="94">
        <f t="shared" si="5"/>
        <v>21.938499632844895</v>
      </c>
      <c r="I15" s="95">
        <f t="shared" ref="I15:I24" si="7">I14+1</f>
        <v>3</v>
      </c>
      <c r="J15" s="91">
        <f t="shared" si="6"/>
        <v>2018</v>
      </c>
      <c r="K15" s="96">
        <f t="shared" si="2"/>
        <v>43160</v>
      </c>
    </row>
    <row r="16" spans="1:18">
      <c r="B16" s="96">
        <f t="shared" si="3"/>
        <v>43191</v>
      </c>
      <c r="C16" s="93">
        <f>IF(F16="","",-INDEX([14]Delta!$F$1:$EE$997,$L$13,$I16))</f>
        <v>378738.46771040559</v>
      </c>
      <c r="D16" s="89">
        <f>IF(ISNUMBER($F16),VLOOKUP($J16,'Table 1'!$B$13:$C$33,2,FALSE)/12*1000*Study_MW,"")</f>
        <v>0</v>
      </c>
      <c r="E16" s="89">
        <f t="shared" si="4"/>
        <v>378738.46771040559</v>
      </c>
      <c r="F16" s="93">
        <f>IF(INDEX([14]Delta!$F$1:$EE$997,$L$14,$I16)=0,"",INDEX([14]Delta!$F$1:$EE$997,$L$14,$I16))</f>
        <v>21207.119999999999</v>
      </c>
      <c r="G16" s="94">
        <f t="shared" si="5"/>
        <v>17.859024125407203</v>
      </c>
      <c r="I16" s="95">
        <f t="shared" si="7"/>
        <v>4</v>
      </c>
      <c r="J16" s="91">
        <f t="shared" si="6"/>
        <v>2018</v>
      </c>
      <c r="K16" s="96">
        <f t="shared" si="2"/>
        <v>43191</v>
      </c>
      <c r="L16" s="91">
        <f>YEAR(B13)</f>
        <v>2018</v>
      </c>
      <c r="M16" s="73">
        <f>SUMIF($J$13:$J$264,L16,$C$13:$C$264)</f>
        <v>4437424.2471245676</v>
      </c>
      <c r="N16" s="73">
        <f>SUMIF($J$13:$J$264,L16,$D$13:$D$264)</f>
        <v>0</v>
      </c>
      <c r="O16" s="73">
        <f t="shared" ref="O16:O25" si="8">SUMIF($J$13:$J$264,L16,$F$13:$F$264)</f>
        <v>217672.399</v>
      </c>
      <c r="P16" s="182">
        <f t="shared" ref="P16:P25" si="9">(M16+N16)/O16</f>
        <v>20.385791986077976</v>
      </c>
      <c r="Q16" s="257">
        <f>M16/O16</f>
        <v>20.385791986077976</v>
      </c>
      <c r="R16" s="257">
        <f>IFERROR(N16/O16,0)</f>
        <v>0</v>
      </c>
    </row>
    <row r="17" spans="2:18">
      <c r="B17" s="96">
        <f t="shared" si="3"/>
        <v>43221</v>
      </c>
      <c r="C17" s="93">
        <f>IF(F17="","",-INDEX([14]Delta!$F$1:$EE$997,$L$13,$I17))</f>
        <v>413770.97521829605</v>
      </c>
      <c r="D17" s="89">
        <f>IF(ISNUMBER($F17),VLOOKUP($J17,'Table 1'!$B$13:$C$33,2,FALSE)/12*1000*Study_MW,"")</f>
        <v>0</v>
      </c>
      <c r="E17" s="89">
        <f t="shared" si="4"/>
        <v>413770.97521829605</v>
      </c>
      <c r="F17" s="93">
        <f>IF(INDEX([14]Delta!$F$1:$EE$997,$L$14,$I17)=0,"",INDEX([14]Delta!$F$1:$EE$997,$L$14,$I17))</f>
        <v>24548.807000000001</v>
      </c>
      <c r="G17" s="94">
        <f t="shared" si="5"/>
        <v>16.855033941905855</v>
      </c>
      <c r="I17" s="95">
        <f t="shared" si="7"/>
        <v>5</v>
      </c>
      <c r="J17" s="91">
        <f t="shared" si="6"/>
        <v>2018</v>
      </c>
      <c r="K17" s="96">
        <f t="shared" si="2"/>
        <v>43221</v>
      </c>
      <c r="L17" s="91">
        <f>L16+1</f>
        <v>2019</v>
      </c>
      <c r="M17" s="73">
        <f>SUMIF($J$13:$J$264,L17,$C$13:$C$264)</f>
        <v>4227874.1827337742</v>
      </c>
      <c r="N17" s="73">
        <f t="shared" ref="N17:N34" si="10">SUMIF($J$13:$J$264,L17,$D$13:$D$264)</f>
        <v>0</v>
      </c>
      <c r="O17" s="73">
        <f t="shared" si="8"/>
        <v>216584.21599999999</v>
      </c>
      <c r="P17" s="182">
        <f t="shared" si="9"/>
        <v>19.520693893657395</v>
      </c>
      <c r="Q17" s="257">
        <f t="shared" ref="Q17:Q33" si="11">M17/O17</f>
        <v>19.520693893657395</v>
      </c>
      <c r="R17" s="257">
        <f t="shared" ref="R17:R33" si="12">IFERROR(N17/O17,0)</f>
        <v>0</v>
      </c>
    </row>
    <row r="18" spans="2:18">
      <c r="B18" s="96">
        <f t="shared" si="3"/>
        <v>43252</v>
      </c>
      <c r="C18" s="93">
        <f>IF(F18="","",-INDEX([14]Delta!$F$1:$EE$997,$L$13,$I18))</f>
        <v>451141.94819305837</v>
      </c>
      <c r="D18" s="89">
        <f>IF(ISNUMBER($F18),VLOOKUP($J18,'Table 1'!$B$13:$C$33,2,FALSE)/12*1000*Study_MW,"")</f>
        <v>0</v>
      </c>
      <c r="E18" s="89">
        <f t="shared" si="4"/>
        <v>451141.94819305837</v>
      </c>
      <c r="F18" s="93">
        <f>IF(INDEX([14]Delta!$F$1:$EE$997,$L$14,$I18)=0,"",INDEX([14]Delta!$F$1:$EE$997,$L$14,$I18))</f>
        <v>26080.38</v>
      </c>
      <c r="G18" s="94">
        <f t="shared" si="5"/>
        <v>17.298135540703715</v>
      </c>
      <c r="I18" s="95">
        <f t="shared" si="7"/>
        <v>6</v>
      </c>
      <c r="J18" s="91">
        <f t="shared" si="6"/>
        <v>2018</v>
      </c>
      <c r="K18" s="96">
        <f t="shared" si="2"/>
        <v>43252</v>
      </c>
      <c r="L18" s="91">
        <f t="shared" ref="L18:L34" si="13">L17+1</f>
        <v>2020</v>
      </c>
      <c r="M18" s="73">
        <f t="shared" ref="M18:M34" si="14">SUMIF($J$13:$J$264,L18,$C$13:$C$264)</f>
        <v>3226136.8182266057</v>
      </c>
      <c r="N18" s="73">
        <f t="shared" si="10"/>
        <v>0</v>
      </c>
      <c r="O18" s="73">
        <f t="shared" si="8"/>
        <v>215918.05200000003</v>
      </c>
      <c r="P18" s="182">
        <f t="shared" si="9"/>
        <v>14.941487237142198</v>
      </c>
      <c r="Q18" s="257">
        <f t="shared" si="11"/>
        <v>14.941487237142198</v>
      </c>
      <c r="R18" s="257">
        <f t="shared" si="12"/>
        <v>0</v>
      </c>
    </row>
    <row r="19" spans="2:18">
      <c r="B19" s="96">
        <f t="shared" si="3"/>
        <v>43282</v>
      </c>
      <c r="C19" s="93">
        <f>IF(F19="","",-INDEX([14]Delta!$F$1:$EE$997,$L$13,$I19))</f>
        <v>582704.77916172147</v>
      </c>
      <c r="D19" s="89">
        <f>IF(ISNUMBER($F19),VLOOKUP($J19,'Table 1'!$B$13:$C$33,2,FALSE)/12*1000*Study_MW,"")</f>
        <v>0</v>
      </c>
      <c r="E19" s="89">
        <f t="shared" si="4"/>
        <v>582704.77916172147</v>
      </c>
      <c r="F19" s="93">
        <f>IF(INDEX([14]Delta!$F$1:$EE$997,$L$14,$I19)=0,"",INDEX([14]Delta!$F$1:$EE$997,$L$14,$I19))</f>
        <v>23606.065999999999</v>
      </c>
      <c r="G19" s="94">
        <f t="shared" si="5"/>
        <v>24.684535710512776</v>
      </c>
      <c r="I19" s="95">
        <f t="shared" si="7"/>
        <v>7</v>
      </c>
      <c r="J19" s="91">
        <f t="shared" si="6"/>
        <v>2018</v>
      </c>
      <c r="K19" s="96">
        <f t="shared" si="2"/>
        <v>43282</v>
      </c>
      <c r="L19" s="91">
        <f t="shared" si="13"/>
        <v>2021</v>
      </c>
      <c r="M19" s="73">
        <f t="shared" si="14"/>
        <v>3221527.5820024461</v>
      </c>
      <c r="N19" s="73">
        <f t="shared" si="10"/>
        <v>0</v>
      </c>
      <c r="O19" s="73">
        <f t="shared" si="8"/>
        <v>214423.94299999997</v>
      </c>
      <c r="P19" s="182">
        <f t="shared" si="9"/>
        <v>15.024103824088556</v>
      </c>
      <c r="Q19" s="257">
        <f t="shared" si="11"/>
        <v>15.024103824088556</v>
      </c>
      <c r="R19" s="257">
        <f t="shared" si="12"/>
        <v>0</v>
      </c>
    </row>
    <row r="20" spans="2:18">
      <c r="B20" s="96">
        <f t="shared" si="3"/>
        <v>43313</v>
      </c>
      <c r="C20" s="93">
        <f>IF(F20="","",-INDEX([14]Delta!$F$1:$EE$997,$L$13,$I20))</f>
        <v>554261.81997779012</v>
      </c>
      <c r="D20" s="89">
        <f>IF(ISNUMBER($F20),VLOOKUP($J20,'Table 1'!$B$13:$C$33,2,FALSE)/12*1000*Study_MW,"")</f>
        <v>0</v>
      </c>
      <c r="E20" s="89">
        <f t="shared" si="4"/>
        <v>554261.81997779012</v>
      </c>
      <c r="F20" s="93">
        <f>IF(INDEX([14]Delta!$F$1:$EE$997,$L$14,$I20)=0,"",INDEX([14]Delta!$F$1:$EE$997,$L$14,$I20))</f>
        <v>23644.444</v>
      </c>
      <c r="G20" s="94">
        <f t="shared" si="5"/>
        <v>23.441524781796101</v>
      </c>
      <c r="I20" s="95">
        <f t="shared" si="7"/>
        <v>8</v>
      </c>
      <c r="J20" s="91">
        <f t="shared" si="6"/>
        <v>2018</v>
      </c>
      <c r="K20" s="96">
        <f t="shared" si="2"/>
        <v>43313</v>
      </c>
      <c r="L20" s="91">
        <f t="shared" si="13"/>
        <v>2022</v>
      </c>
      <c r="M20" s="73">
        <f t="shared" si="14"/>
        <v>3749581.220505178</v>
      </c>
      <c r="N20" s="73">
        <f t="shared" si="10"/>
        <v>0</v>
      </c>
      <c r="O20" s="73">
        <f t="shared" si="8"/>
        <v>213351.655</v>
      </c>
      <c r="P20" s="182">
        <f t="shared" si="9"/>
        <v>17.57465261052312</v>
      </c>
      <c r="Q20" s="257">
        <f t="shared" si="11"/>
        <v>17.57465261052312</v>
      </c>
      <c r="R20" s="257">
        <f t="shared" si="12"/>
        <v>0</v>
      </c>
    </row>
    <row r="21" spans="2:18">
      <c r="B21" s="96">
        <f t="shared" si="3"/>
        <v>43344</v>
      </c>
      <c r="C21" s="93">
        <f>IF(F21="","",-INDEX([14]Delta!$F$1:$EE$997,$L$13,$I21))</f>
        <v>409729.59201587737</v>
      </c>
      <c r="D21" s="89">
        <f>IF(ISNUMBER($F21),VLOOKUP($J21,'Table 1'!$B$13:$C$33,2,FALSE)/12*1000*Study_MW,"")</f>
        <v>0</v>
      </c>
      <c r="E21" s="89">
        <f t="shared" si="4"/>
        <v>409729.59201587737</v>
      </c>
      <c r="F21" s="93">
        <f>IF(INDEX([14]Delta!$F$1:$EE$997,$L$14,$I21)=0,"",INDEX([14]Delta!$F$1:$EE$997,$L$14,$I21))</f>
        <v>20842.38</v>
      </c>
      <c r="G21" s="94">
        <f t="shared" si="5"/>
        <v>19.658483916706121</v>
      </c>
      <c r="I21" s="95">
        <f t="shared" si="7"/>
        <v>9</v>
      </c>
      <c r="J21" s="91">
        <f t="shared" si="6"/>
        <v>2018</v>
      </c>
      <c r="K21" s="96">
        <f t="shared" si="2"/>
        <v>43344</v>
      </c>
      <c r="L21" s="91">
        <f t="shared" si="13"/>
        <v>2023</v>
      </c>
      <c r="M21" s="73">
        <f t="shared" si="14"/>
        <v>3924904.9923312515</v>
      </c>
      <c r="N21" s="73">
        <f t="shared" si="10"/>
        <v>0</v>
      </c>
      <c r="O21" s="73">
        <f t="shared" si="8"/>
        <v>212284.875</v>
      </c>
      <c r="P21" s="182">
        <f t="shared" si="9"/>
        <v>18.48885839055303</v>
      </c>
      <c r="Q21" s="257">
        <f t="shared" si="11"/>
        <v>18.48885839055303</v>
      </c>
      <c r="R21" s="257">
        <f t="shared" si="12"/>
        <v>0</v>
      </c>
    </row>
    <row r="22" spans="2:18">
      <c r="B22" s="96">
        <f t="shared" si="3"/>
        <v>43374</v>
      </c>
      <c r="C22" s="93">
        <f>IF(F22="","",-INDEX([14]Delta!$F$1:$EE$997,$L$13,$I22))</f>
        <v>320270.96322387457</v>
      </c>
      <c r="D22" s="89">
        <f>IF(ISNUMBER($F22),VLOOKUP($J22,'Table 1'!$B$13:$C$33,2,FALSE)/12*1000*Study_MW,"")</f>
        <v>0</v>
      </c>
      <c r="E22" s="89">
        <f t="shared" si="4"/>
        <v>320270.96322387457</v>
      </c>
      <c r="F22" s="93">
        <f>IF(INDEX([14]Delta!$F$1:$EE$997,$L$14,$I22)=0,"",INDEX([14]Delta!$F$1:$EE$997,$L$14,$I22))</f>
        <v>16897.418000000001</v>
      </c>
      <c r="G22" s="94">
        <f t="shared" si="5"/>
        <v>18.953840357377356</v>
      </c>
      <c r="I22" s="95">
        <f t="shared" si="7"/>
        <v>10</v>
      </c>
      <c r="J22" s="91">
        <f t="shared" si="6"/>
        <v>2018</v>
      </c>
      <c r="K22" s="96">
        <f t="shared" si="2"/>
        <v>43374</v>
      </c>
      <c r="L22" s="91">
        <f t="shared" si="13"/>
        <v>2024</v>
      </c>
      <c r="M22" s="73">
        <f t="shared" si="14"/>
        <v>3994026.9631885141</v>
      </c>
      <c r="N22" s="73">
        <f t="shared" si="10"/>
        <v>0</v>
      </c>
      <c r="O22" s="73">
        <f t="shared" si="8"/>
        <v>211632.15</v>
      </c>
      <c r="P22" s="182">
        <f t="shared" si="9"/>
        <v>18.872496278039581</v>
      </c>
      <c r="Q22" s="257">
        <f t="shared" si="11"/>
        <v>18.872496278039581</v>
      </c>
      <c r="R22" s="257">
        <f t="shared" si="12"/>
        <v>0</v>
      </c>
    </row>
    <row r="23" spans="2:18">
      <c r="B23" s="96">
        <f t="shared" si="3"/>
        <v>43405</v>
      </c>
      <c r="C23" s="93">
        <f>IF(F23="","",-INDEX([14]Delta!$F$1:$EE$997,$L$13,$I23))</f>
        <v>203692.75308698416</v>
      </c>
      <c r="D23" s="89">
        <f>IF(F23&lt;&gt;0,VLOOKUP($J23,'Table 1'!$B$13:$C$33,2,FALSE)/12*1000*Study_MW,0)</f>
        <v>0</v>
      </c>
      <c r="E23" s="89">
        <f t="shared" si="4"/>
        <v>203692.75308698416</v>
      </c>
      <c r="F23" s="93">
        <f>IF(INDEX([14]Delta!$F$1:$EE$997,$L$14,$I23)=0,"",INDEX([14]Delta!$F$1:$EE$997,$L$14,$I23))</f>
        <v>11381.16</v>
      </c>
      <c r="G23" s="94">
        <f t="shared" si="5"/>
        <v>17.897363105956174</v>
      </c>
      <c r="I23" s="95">
        <f t="shared" si="7"/>
        <v>11</v>
      </c>
      <c r="J23" s="91">
        <f t="shared" si="6"/>
        <v>2018</v>
      </c>
      <c r="K23" s="96">
        <f t="shared" si="2"/>
        <v>43405</v>
      </c>
      <c r="L23" s="91">
        <f t="shared" si="13"/>
        <v>2025</v>
      </c>
      <c r="M23" s="73">
        <f t="shared" si="14"/>
        <v>4129724.5872674733</v>
      </c>
      <c r="N23" s="73">
        <f t="shared" si="10"/>
        <v>0</v>
      </c>
      <c r="O23" s="73">
        <f t="shared" si="8"/>
        <v>210167.663</v>
      </c>
      <c r="P23" s="182">
        <f t="shared" si="9"/>
        <v>19.649666976919629</v>
      </c>
      <c r="Q23" s="257">
        <f t="shared" si="11"/>
        <v>19.649666976919629</v>
      </c>
      <c r="R23" s="257">
        <f t="shared" si="12"/>
        <v>0</v>
      </c>
    </row>
    <row r="24" spans="2:18">
      <c r="B24" s="100">
        <f t="shared" si="3"/>
        <v>43435</v>
      </c>
      <c r="C24" s="97">
        <f>IF(F24="","",-INDEX([14]Delta!$F$1:$EE$997,$L$13,$I24))</f>
        <v>191282.86802358925</v>
      </c>
      <c r="D24" s="98">
        <f>IF(F24&lt;&gt;0,VLOOKUP($J24,'Table 1'!$B$13:$C$33,2,FALSE)/12*1000*Study_MW,0)</f>
        <v>0</v>
      </c>
      <c r="E24" s="98">
        <f t="shared" ref="E24" si="15">IF(ISNUMBER(C24+D24),C24+D24,"")</f>
        <v>191282.86802358925</v>
      </c>
      <c r="F24" s="97">
        <f>IF(INDEX([14]Delta!$F$1:$EE$997,$L$14,$I24)=0,"",INDEX([14]Delta!$F$1:$EE$997,$L$14,$I24))</f>
        <v>8780.0990000000002</v>
      </c>
      <c r="G24" s="99">
        <f t="shared" ref="G24" si="16">IF(ISNUMBER($F24),E24/$F24,"")</f>
        <v>21.785957997009969</v>
      </c>
      <c r="I24" s="82">
        <f t="shared" si="7"/>
        <v>12</v>
      </c>
      <c r="J24" s="91">
        <f t="shared" si="6"/>
        <v>2018</v>
      </c>
      <c r="K24" s="100">
        <f t="shared" si="2"/>
        <v>43435</v>
      </c>
      <c r="L24" s="91">
        <f t="shared" si="13"/>
        <v>2026</v>
      </c>
      <c r="M24" s="73">
        <f t="shared" si="14"/>
        <v>4321972.5966475904</v>
      </c>
      <c r="N24" s="73">
        <f t="shared" si="10"/>
        <v>0</v>
      </c>
      <c r="O24" s="73">
        <f t="shared" si="8"/>
        <v>209116.68400000001</v>
      </c>
      <c r="P24" s="182">
        <f t="shared" si="9"/>
        <v>20.667755981859344</v>
      </c>
      <c r="Q24" s="257">
        <f t="shared" si="11"/>
        <v>20.667755981859344</v>
      </c>
      <c r="R24" s="257">
        <f t="shared" si="12"/>
        <v>0</v>
      </c>
    </row>
    <row r="25" spans="2:18">
      <c r="B25" s="92">
        <f t="shared" si="3"/>
        <v>43466</v>
      </c>
      <c r="C25" s="87">
        <f>IF(F25&lt;&gt;0,-INDEX([14]Delta!$F$1:$EE$997,$L$13,$I25),0)</f>
        <v>250953.2529425025</v>
      </c>
      <c r="D25" s="88">
        <f>IF(F25&lt;&gt;0,VLOOKUP($J25,'Table 1'!$B$13:$C$33,2,FALSE)/12*1000*Study_MW,0)</f>
        <v>0</v>
      </c>
      <c r="E25" s="88">
        <f t="shared" ref="E25:E77" si="17">C25+D25</f>
        <v>250953.2529425025</v>
      </c>
      <c r="F25" s="87">
        <f>INDEX([14]Delta!$F$1:$EE$997,$L$14,$I25)</f>
        <v>10481.286</v>
      </c>
      <c r="G25" s="90">
        <f t="shared" si="5"/>
        <v>23.942983040678644</v>
      </c>
      <c r="I25" s="78">
        <f>I13+13</f>
        <v>14</v>
      </c>
      <c r="J25" s="91">
        <f t="shared" si="6"/>
        <v>2019</v>
      </c>
      <c r="K25" s="92">
        <f>IF(ISNUMBER(F25),IF(F25&lt;&gt;0,B25,""),"")</f>
        <v>43466</v>
      </c>
      <c r="L25" s="91">
        <f t="shared" si="13"/>
        <v>2027</v>
      </c>
      <c r="M25" s="73">
        <f t="shared" si="14"/>
        <v>4471062.5300027877</v>
      </c>
      <c r="N25" s="73">
        <f t="shared" si="10"/>
        <v>0</v>
      </c>
      <c r="O25" s="73">
        <f t="shared" si="8"/>
        <v>208071.00600000002</v>
      </c>
      <c r="P25" s="182">
        <f t="shared" si="9"/>
        <v>21.488157412968857</v>
      </c>
      <c r="Q25" s="257">
        <f t="shared" si="11"/>
        <v>21.488157412968857</v>
      </c>
      <c r="R25" s="257">
        <f t="shared" si="12"/>
        <v>0</v>
      </c>
    </row>
    <row r="26" spans="2:18">
      <c r="B26" s="96">
        <f t="shared" si="3"/>
        <v>43497</v>
      </c>
      <c r="C26" s="93">
        <f>IF(F26&lt;&gt;0,-INDEX([14]Delta!$F$1:$EE$997,$L$13,$I26),0)</f>
        <v>248686.91331158578</v>
      </c>
      <c r="D26" s="89">
        <f>IF(F26&lt;&gt;0,VLOOKUP($J26,'Table 1'!$B$13:$C$33,2,FALSE)/12*1000*Study_MW,0)</f>
        <v>0</v>
      </c>
      <c r="E26" s="89">
        <f t="shared" si="17"/>
        <v>248686.91331158578</v>
      </c>
      <c r="F26" s="93">
        <f>INDEX([14]Delta!$F$1:$EE$997,$L$14,$I26)</f>
        <v>11730.487999999999</v>
      </c>
      <c r="G26" s="94">
        <f t="shared" si="5"/>
        <v>21.200048396246242</v>
      </c>
      <c r="I26" s="95">
        <f t="shared" ref="I26:I89" si="18">I14+13</f>
        <v>15</v>
      </c>
      <c r="J26" s="91">
        <f t="shared" si="6"/>
        <v>2019</v>
      </c>
      <c r="K26" s="96">
        <f t="shared" ref="K26:K89" si="19">IF(ISNUMBER(F26),IF(F26&lt;&gt;0,B26,""),"")</f>
        <v>43497</v>
      </c>
      <c r="L26" s="91">
        <f t="shared" si="13"/>
        <v>2028</v>
      </c>
      <c r="M26" s="73">
        <f t="shared" si="14"/>
        <v>4876489.2107392401</v>
      </c>
      <c r="N26" s="73">
        <f t="shared" si="10"/>
        <v>0</v>
      </c>
      <c r="O26" s="73">
        <f>SUMIF($J$13:$J$264,L26,$F$13:$F$264)</f>
        <v>207431.21599999996</v>
      </c>
      <c r="P26" s="182">
        <f>(M26+N26)/O26</f>
        <v>23.508945783450649</v>
      </c>
      <c r="Q26" s="257">
        <f t="shared" si="11"/>
        <v>23.508945783450649</v>
      </c>
      <c r="R26" s="257">
        <f t="shared" si="12"/>
        <v>0</v>
      </c>
    </row>
    <row r="27" spans="2:18">
      <c r="B27" s="96">
        <f t="shared" si="3"/>
        <v>43525</v>
      </c>
      <c r="C27" s="93">
        <f>IF(F27&lt;&gt;0,-INDEX([14]Delta!$F$1:$EE$997,$L$13,$I27),0)</f>
        <v>359026.24945445359</v>
      </c>
      <c r="D27" s="89">
        <f>IF(F27&lt;&gt;0,VLOOKUP($J27,'Table 1'!$B$13:$C$33,2,FALSE)/12*1000*Study_MW,0)</f>
        <v>0</v>
      </c>
      <c r="E27" s="89">
        <f t="shared" si="17"/>
        <v>359026.24945445359</v>
      </c>
      <c r="F27" s="93">
        <f>INDEX([14]Delta!$F$1:$EE$997,$L$14,$I27)</f>
        <v>18269.323</v>
      </c>
      <c r="G27" s="94">
        <f t="shared" si="5"/>
        <v>19.651863917149726</v>
      </c>
      <c r="I27" s="95">
        <f t="shared" si="18"/>
        <v>16</v>
      </c>
      <c r="J27" s="91">
        <f t="shared" si="6"/>
        <v>2019</v>
      </c>
      <c r="K27" s="96">
        <f t="shared" si="19"/>
        <v>43525</v>
      </c>
      <c r="L27" s="91">
        <f t="shared" si="13"/>
        <v>2029</v>
      </c>
      <c r="M27" s="73">
        <f t="shared" si="14"/>
        <v>5197511.9582379162</v>
      </c>
      <c r="N27" s="73">
        <f t="shared" si="10"/>
        <v>0</v>
      </c>
      <c r="O27" s="73">
        <f t="shared" ref="O27:O31" si="20">SUMIF($J$13:$J$264,L27,$F$13:$F$264)</f>
        <v>205995.45199999999</v>
      </c>
      <c r="P27" s="182">
        <f t="shared" ref="P27:P31" si="21">(M27+N27)/O27</f>
        <v>25.23119762002278</v>
      </c>
      <c r="Q27" s="257">
        <f t="shared" si="11"/>
        <v>25.23119762002278</v>
      </c>
      <c r="R27" s="257">
        <f t="shared" si="12"/>
        <v>0</v>
      </c>
    </row>
    <row r="28" spans="2:18">
      <c r="B28" s="96">
        <f t="shared" si="3"/>
        <v>43556</v>
      </c>
      <c r="C28" s="93">
        <f>IF(F28&lt;&gt;0,-INDEX([14]Delta!$F$1:$EE$997,$L$13,$I28),0)</f>
        <v>372695.81461049616</v>
      </c>
      <c r="D28" s="89">
        <f>IF(F28&lt;&gt;0,VLOOKUP($J28,'Table 1'!$B$13:$C$33,2,FALSE)/12*1000*Study_MW,0)</f>
        <v>0</v>
      </c>
      <c r="E28" s="89">
        <f t="shared" si="17"/>
        <v>372695.81461049616</v>
      </c>
      <c r="F28" s="93">
        <f>INDEX([14]Delta!$F$1:$EE$997,$L$14,$I28)</f>
        <v>21101.040000000001</v>
      </c>
      <c r="G28" s="94">
        <f t="shared" si="5"/>
        <v>17.662438183639107</v>
      </c>
      <c r="I28" s="95">
        <f t="shared" si="18"/>
        <v>17</v>
      </c>
      <c r="J28" s="91">
        <f t="shared" si="6"/>
        <v>2019</v>
      </c>
      <c r="K28" s="96">
        <f t="shared" si="19"/>
        <v>43556</v>
      </c>
      <c r="L28" s="91">
        <f t="shared" si="13"/>
        <v>2030</v>
      </c>
      <c r="M28" s="73">
        <f t="shared" si="14"/>
        <v>5611964.9333663881</v>
      </c>
      <c r="N28" s="73">
        <f t="shared" si="10"/>
        <v>0</v>
      </c>
      <c r="O28" s="73">
        <f t="shared" si="20"/>
        <v>204965.48900000003</v>
      </c>
      <c r="P28" s="182">
        <f t="shared" si="21"/>
        <v>27.380048030263218</v>
      </c>
      <c r="Q28" s="257">
        <f t="shared" si="11"/>
        <v>27.380048030263218</v>
      </c>
      <c r="R28" s="257">
        <f t="shared" si="12"/>
        <v>0</v>
      </c>
    </row>
    <row r="29" spans="2:18">
      <c r="B29" s="96">
        <f t="shared" si="3"/>
        <v>43586</v>
      </c>
      <c r="C29" s="93">
        <f>IF(F29&lt;&gt;0,-INDEX([14]Delta!$F$1:$EE$997,$L$13,$I29),0)</f>
        <v>425749.97900538146</v>
      </c>
      <c r="D29" s="89">
        <f>IF(F29&lt;&gt;0,VLOOKUP($J29,'Table 1'!$B$13:$C$33,2,FALSE)/12*1000*Study_MW,0)</f>
        <v>0</v>
      </c>
      <c r="E29" s="89">
        <f t="shared" si="17"/>
        <v>425749.97900538146</v>
      </c>
      <c r="F29" s="93">
        <f>INDEX([14]Delta!$F$1:$EE$997,$L$14,$I29)</f>
        <v>24426.109</v>
      </c>
      <c r="G29" s="94">
        <f t="shared" si="5"/>
        <v>17.430118690020645</v>
      </c>
      <c r="I29" s="95">
        <f t="shared" si="18"/>
        <v>18</v>
      </c>
      <c r="J29" s="91">
        <f t="shared" si="6"/>
        <v>2019</v>
      </c>
      <c r="K29" s="96">
        <f t="shared" si="19"/>
        <v>43586</v>
      </c>
      <c r="L29" s="91">
        <f t="shared" si="13"/>
        <v>2031</v>
      </c>
      <c r="M29" s="73">
        <f t="shared" si="14"/>
        <v>5874706.0166013092</v>
      </c>
      <c r="N29" s="73">
        <f t="shared" si="10"/>
        <v>0</v>
      </c>
      <c r="O29" s="73">
        <f t="shared" si="20"/>
        <v>203940.58200000005</v>
      </c>
      <c r="P29" s="182">
        <f t="shared" si="21"/>
        <v>28.805968674745213</v>
      </c>
      <c r="Q29" s="257">
        <f t="shared" si="11"/>
        <v>28.805968674745213</v>
      </c>
      <c r="R29" s="257">
        <f t="shared" si="12"/>
        <v>0</v>
      </c>
    </row>
    <row r="30" spans="2:18">
      <c r="B30" s="96">
        <f t="shared" si="3"/>
        <v>43617</v>
      </c>
      <c r="C30" s="93">
        <f>IF(F30&lt;&gt;0,-INDEX([14]Delta!$F$1:$EE$997,$L$13,$I30),0)</f>
        <v>434083.73903523386</v>
      </c>
      <c r="D30" s="89">
        <f>IF(F30&lt;&gt;0,VLOOKUP($J30,'Table 1'!$B$13:$C$33,2,FALSE)/12*1000*Study_MW,0)</f>
        <v>0</v>
      </c>
      <c r="E30" s="89">
        <f t="shared" si="17"/>
        <v>434083.73903523386</v>
      </c>
      <c r="F30" s="93">
        <f>INDEX([14]Delta!$F$1:$EE$997,$L$14,$I30)</f>
        <v>25950</v>
      </c>
      <c r="G30" s="94">
        <f t="shared" si="5"/>
        <v>16.727697072648702</v>
      </c>
      <c r="I30" s="95">
        <f t="shared" si="18"/>
        <v>19</v>
      </c>
      <c r="J30" s="91">
        <f t="shared" si="6"/>
        <v>2019</v>
      </c>
      <c r="K30" s="96">
        <f t="shared" si="19"/>
        <v>43617</v>
      </c>
      <c r="L30" s="91">
        <f t="shared" si="13"/>
        <v>2032</v>
      </c>
      <c r="M30" s="73">
        <f t="shared" si="14"/>
        <v>6077833.0264911354</v>
      </c>
      <c r="N30" s="73">
        <f t="shared" si="10"/>
        <v>0</v>
      </c>
      <c r="O30" s="73">
        <f t="shared" si="20"/>
        <v>203313.39799999999</v>
      </c>
      <c r="P30" s="182">
        <f t="shared" si="21"/>
        <v>29.893912975135734</v>
      </c>
      <c r="Q30" s="257">
        <f t="shared" si="11"/>
        <v>29.893912975135734</v>
      </c>
      <c r="R30" s="257">
        <f t="shared" si="12"/>
        <v>0</v>
      </c>
    </row>
    <row r="31" spans="2:18">
      <c r="B31" s="96">
        <f t="shared" si="3"/>
        <v>43647</v>
      </c>
      <c r="C31" s="93">
        <f>IF(F31&lt;&gt;0,-INDEX([14]Delta!$F$1:$EE$997,$L$13,$I31),0)</f>
        <v>521689.5079703629</v>
      </c>
      <c r="D31" s="89">
        <f>IF(F31&lt;&gt;0,VLOOKUP($J31,'Table 1'!$B$13:$C$33,2,FALSE)/12*1000*Study_MW,0)</f>
        <v>0</v>
      </c>
      <c r="E31" s="89">
        <f t="shared" si="17"/>
        <v>521689.5079703629</v>
      </c>
      <c r="F31" s="93">
        <f>INDEX([14]Delta!$F$1:$EE$997,$L$14,$I31)</f>
        <v>23488.048999999999</v>
      </c>
      <c r="G31" s="94">
        <f t="shared" si="5"/>
        <v>22.21084892876215</v>
      </c>
      <c r="I31" s="95">
        <f t="shared" si="18"/>
        <v>20</v>
      </c>
      <c r="J31" s="91">
        <f t="shared" si="6"/>
        <v>2019</v>
      </c>
      <c r="K31" s="96">
        <f t="shared" si="19"/>
        <v>43647</v>
      </c>
      <c r="L31" s="91">
        <f t="shared" si="13"/>
        <v>2033</v>
      </c>
      <c r="M31" s="73">
        <f t="shared" si="14"/>
        <v>6121671.9792936444</v>
      </c>
      <c r="N31" s="73">
        <f t="shared" si="10"/>
        <v>0</v>
      </c>
      <c r="O31" s="73">
        <f t="shared" si="20"/>
        <v>201906.41899999999</v>
      </c>
      <c r="P31" s="182">
        <f t="shared" si="21"/>
        <v>30.319352943868736</v>
      </c>
      <c r="Q31" s="257">
        <f t="shared" si="11"/>
        <v>30.319352943868736</v>
      </c>
      <c r="R31" s="257">
        <f t="shared" si="12"/>
        <v>0</v>
      </c>
    </row>
    <row r="32" spans="2:18">
      <c r="B32" s="96">
        <f t="shared" si="3"/>
        <v>43678</v>
      </c>
      <c r="C32" s="93">
        <f>IF(F32&lt;&gt;0,-INDEX([14]Delta!$F$1:$EE$997,$L$13,$I32),0)</f>
        <v>498455.44491460919</v>
      </c>
      <c r="D32" s="89">
        <f>IF(F32&lt;&gt;0,VLOOKUP($J32,'Table 1'!$B$13:$C$33,2,FALSE)/12*1000*Study_MW,0)</f>
        <v>0</v>
      </c>
      <c r="E32" s="89">
        <f t="shared" si="17"/>
        <v>498455.44491460919</v>
      </c>
      <c r="F32" s="93">
        <f>INDEX([14]Delta!$F$1:$EE$997,$L$14,$I32)</f>
        <v>23526.272000000001</v>
      </c>
      <c r="G32" s="94">
        <f t="shared" si="5"/>
        <v>21.187183626654029</v>
      </c>
      <c r="I32" s="95">
        <f t="shared" si="18"/>
        <v>21</v>
      </c>
      <c r="J32" s="91">
        <f t="shared" si="6"/>
        <v>2019</v>
      </c>
      <c r="K32" s="96">
        <f t="shared" si="19"/>
        <v>43678</v>
      </c>
      <c r="L32" s="91">
        <f t="shared" si="13"/>
        <v>2034</v>
      </c>
      <c r="M32" s="73">
        <f t="shared" si="14"/>
        <v>6691649.4499926865</v>
      </c>
      <c r="N32" s="73">
        <f t="shared" si="10"/>
        <v>0</v>
      </c>
      <c r="O32" s="73">
        <f t="shared" ref="O32:O34" si="22">SUMIF($J$13:$J$264,L32,$F$13:$F$264)</f>
        <v>200896.85399999999</v>
      </c>
      <c r="P32" s="182">
        <f t="shared" ref="P32:P34" si="23">(M32+N32)/O32</f>
        <v>33.30888123311621</v>
      </c>
      <c r="Q32" s="257">
        <f t="shared" si="11"/>
        <v>33.30888123311621</v>
      </c>
      <c r="R32" s="257">
        <f t="shared" si="12"/>
        <v>0</v>
      </c>
    </row>
    <row r="33" spans="2:18">
      <c r="B33" s="96">
        <f t="shared" si="3"/>
        <v>43709</v>
      </c>
      <c r="C33" s="93">
        <f>IF(F33&lt;&gt;0,-INDEX([14]Delta!$F$1:$EE$997,$L$13,$I33),0)</f>
        <v>423338.38007266819</v>
      </c>
      <c r="D33" s="89">
        <f>IF(F33&lt;&gt;0,VLOOKUP($J33,'Table 1'!$B$13:$C$33,2,FALSE)/12*1000*Study_MW,0)</f>
        <v>0</v>
      </c>
      <c r="E33" s="89">
        <f t="shared" si="17"/>
        <v>423338.38007266819</v>
      </c>
      <c r="F33" s="93">
        <f>INDEX([14]Delta!$F$1:$EE$997,$L$14,$I33)</f>
        <v>20738.189999999999</v>
      </c>
      <c r="G33" s="94">
        <f t="shared" si="5"/>
        <v>20.413468102696918</v>
      </c>
      <c r="I33" s="95">
        <f t="shared" si="18"/>
        <v>22</v>
      </c>
      <c r="J33" s="91">
        <f t="shared" si="6"/>
        <v>2019</v>
      </c>
      <c r="K33" s="96">
        <f t="shared" si="19"/>
        <v>43709</v>
      </c>
      <c r="L33" s="91">
        <f t="shared" si="13"/>
        <v>2035</v>
      </c>
      <c r="M33" s="73">
        <f t="shared" si="14"/>
        <v>55944.749635607004</v>
      </c>
      <c r="N33" s="73">
        <f t="shared" si="10"/>
        <v>17858865.880620189</v>
      </c>
      <c r="O33" s="73">
        <f t="shared" si="22"/>
        <v>199892.37600000002</v>
      </c>
      <c r="P33" s="182">
        <f t="shared" si="23"/>
        <v>89.622280692965475</v>
      </c>
      <c r="Q33" s="257">
        <f t="shared" si="11"/>
        <v>0.27987435416549855</v>
      </c>
      <c r="R33" s="257">
        <f t="shared" si="12"/>
        <v>89.342406338799975</v>
      </c>
    </row>
    <row r="34" spans="2:18">
      <c r="B34" s="96">
        <f t="shared" si="3"/>
        <v>43739</v>
      </c>
      <c r="C34" s="93">
        <f>IF(F34&lt;&gt;0,-INDEX([14]Delta!$F$1:$EE$997,$L$13,$I34),0)</f>
        <v>314886.38491360843</v>
      </c>
      <c r="D34" s="89">
        <f>IF(F34&lt;&gt;0,VLOOKUP($J34,'Table 1'!$B$13:$C$33,2,FALSE)/12*1000*Study_MW,0)</f>
        <v>0</v>
      </c>
      <c r="E34" s="89">
        <f t="shared" si="17"/>
        <v>314886.38491360843</v>
      </c>
      <c r="F34" s="93">
        <f>INDEX([14]Delta!$F$1:$EE$997,$L$14,$I34)</f>
        <v>16812.942999999999</v>
      </c>
      <c r="G34" s="94">
        <f t="shared" si="5"/>
        <v>18.728808211245852</v>
      </c>
      <c r="I34" s="95">
        <f t="shared" si="18"/>
        <v>23</v>
      </c>
      <c r="J34" s="91">
        <f t="shared" si="6"/>
        <v>2019</v>
      </c>
      <c r="K34" s="96">
        <f t="shared" si="19"/>
        <v>43739</v>
      </c>
      <c r="L34" s="91">
        <f t="shared" si="13"/>
        <v>2036</v>
      </c>
      <c r="M34" s="73">
        <f t="shared" si="14"/>
        <v>65712.838691949844</v>
      </c>
      <c r="N34" s="73">
        <f t="shared" si="10"/>
        <v>18323381.611814193</v>
      </c>
      <c r="O34" s="73">
        <f t="shared" si="22"/>
        <v>199277.68699999998</v>
      </c>
      <c r="P34" s="182">
        <f t="shared" si="23"/>
        <v>92.278742930743391</v>
      </c>
      <c r="Q34" s="257">
        <f t="shared" ref="Q34" si="24">M34/O34</f>
        <v>0.32975512552968289</v>
      </c>
      <c r="R34" s="257">
        <f t="shared" ref="R34" si="25">IFERROR(N34/O34,0)</f>
        <v>91.948987805213719</v>
      </c>
    </row>
    <row r="35" spans="2:18">
      <c r="B35" s="96">
        <f t="shared" si="3"/>
        <v>43770</v>
      </c>
      <c r="C35" s="93">
        <f>IF(F35&lt;&gt;0,-INDEX([14]Delta!$F$1:$EE$997,$L$13,$I35),0)</f>
        <v>216469.96017991006</v>
      </c>
      <c r="D35" s="89">
        <f>IF(F35&lt;&gt;0,VLOOKUP($J35,'Table 1'!$B$13:$C$33,2,FALSE)/12*1000*Study_MW,0)</f>
        <v>0</v>
      </c>
      <c r="E35" s="89">
        <f t="shared" si="17"/>
        <v>216469.96017991006</v>
      </c>
      <c r="F35" s="93">
        <f>INDEX([14]Delta!$F$1:$EE$997,$L$14,$I35)</f>
        <v>11324.22</v>
      </c>
      <c r="G35" s="94">
        <f t="shared" si="5"/>
        <v>19.115661845134593</v>
      </c>
      <c r="I35" s="95">
        <f t="shared" si="18"/>
        <v>24</v>
      </c>
      <c r="J35" s="91">
        <f t="shared" si="6"/>
        <v>2019</v>
      </c>
      <c r="K35" s="96">
        <f t="shared" si="19"/>
        <v>43770</v>
      </c>
      <c r="L35" s="91"/>
      <c r="P35" s="182"/>
      <c r="Q35" s="257"/>
      <c r="R35" s="257"/>
    </row>
    <row r="36" spans="2:18">
      <c r="B36" s="100">
        <f t="shared" si="3"/>
        <v>43800</v>
      </c>
      <c r="C36" s="97">
        <f>IF(F36&lt;&gt;0,-INDEX([14]Delta!$F$1:$EE$997,$L$13,$I36),0)</f>
        <v>161838.55632296205</v>
      </c>
      <c r="D36" s="98">
        <f>IF(F36&lt;&gt;0,VLOOKUP($J36,'Table 1'!$B$13:$C$33,2,FALSE)/12*1000*Study_MW,0)</f>
        <v>0</v>
      </c>
      <c r="E36" s="98">
        <f t="shared" si="17"/>
        <v>161838.55632296205</v>
      </c>
      <c r="F36" s="97">
        <f>INDEX([14]Delta!$F$1:$EE$997,$L$14,$I36)</f>
        <v>8736.2960000000003</v>
      </c>
      <c r="G36" s="99">
        <f t="shared" si="5"/>
        <v>18.524848096145327</v>
      </c>
      <c r="I36" s="82">
        <f t="shared" si="18"/>
        <v>25</v>
      </c>
      <c r="J36" s="91">
        <f t="shared" si="6"/>
        <v>2019</v>
      </c>
      <c r="K36" s="100">
        <f t="shared" si="19"/>
        <v>43800</v>
      </c>
      <c r="L36" s="91"/>
      <c r="P36" s="182"/>
      <c r="Q36" s="257"/>
      <c r="R36" s="257"/>
    </row>
    <row r="37" spans="2:18" outlineLevel="1">
      <c r="B37" s="92">
        <f t="shared" si="3"/>
        <v>43831</v>
      </c>
      <c r="C37" s="87">
        <f>IF(F37&lt;&gt;0,-INDEX([14]Delta!$F$1:$EE$997,$L$13,$I37),0)</f>
        <v>192144.2874878943</v>
      </c>
      <c r="D37" s="88">
        <f>IF(F37&lt;&gt;0,VLOOKUP($J37,'Table 1'!$B$13:$C$33,2,FALSE)/12*1000*Study_MW,0)</f>
        <v>0</v>
      </c>
      <c r="E37" s="88">
        <f t="shared" si="17"/>
        <v>192144.2874878943</v>
      </c>
      <c r="F37" s="87">
        <f>INDEX([14]Delta!$F$1:$EE$997,$L$14,$I37)</f>
        <v>10428.896000000001</v>
      </c>
      <c r="G37" s="90">
        <f t="shared" si="5"/>
        <v>18.42422126828135</v>
      </c>
      <c r="I37" s="78">
        <f>I25+13</f>
        <v>27</v>
      </c>
      <c r="J37" s="91">
        <f t="shared" si="6"/>
        <v>2020</v>
      </c>
      <c r="K37" s="92">
        <f t="shared" si="19"/>
        <v>43831</v>
      </c>
      <c r="M37" s="272"/>
    </row>
    <row r="38" spans="2:18" outlineLevel="1">
      <c r="B38" s="96">
        <f t="shared" si="3"/>
        <v>43862</v>
      </c>
      <c r="C38" s="93">
        <f>IF(F38&lt;&gt;0,-INDEX([14]Delta!$F$1:$EE$997,$L$13,$I38),0)</f>
        <v>205321.84344348311</v>
      </c>
      <c r="D38" s="89">
        <f>IF(F38&lt;&gt;0,VLOOKUP($J38,'Table 1'!$B$13:$C$33,2,FALSE)/12*1000*Study_MW,0)</f>
        <v>0</v>
      </c>
      <c r="E38" s="89">
        <f t="shared" si="17"/>
        <v>205321.84344348311</v>
      </c>
      <c r="F38" s="93">
        <f>INDEX([14]Delta!$F$1:$EE$997,$L$14,$I38)</f>
        <v>12088.736999999999</v>
      </c>
      <c r="G38" s="94">
        <f t="shared" si="5"/>
        <v>16.984557066919656</v>
      </c>
      <c r="I38" s="95">
        <f t="shared" si="18"/>
        <v>28</v>
      </c>
      <c r="J38" s="91">
        <f t="shared" si="6"/>
        <v>2020</v>
      </c>
      <c r="K38" s="96">
        <f t="shared" si="19"/>
        <v>43862</v>
      </c>
      <c r="M38" s="272"/>
    </row>
    <row r="39" spans="2:18" outlineLevel="1">
      <c r="B39" s="96">
        <f t="shared" si="3"/>
        <v>43891</v>
      </c>
      <c r="C39" s="93">
        <f>IF(F39&lt;&gt;0,-INDEX([14]Delta!$F$1:$EE$997,$L$13,$I39),0)</f>
        <v>291976.36125738919</v>
      </c>
      <c r="D39" s="89">
        <f>IF(F39&lt;&gt;0,VLOOKUP($J39,'Table 1'!$B$13:$C$33,2,FALSE)/12*1000*Study_MW,0)</f>
        <v>0</v>
      </c>
      <c r="E39" s="89">
        <f t="shared" si="17"/>
        <v>291976.36125738919</v>
      </c>
      <c r="F39" s="93">
        <f>INDEX([14]Delta!$F$1:$EE$997,$L$14,$I39)</f>
        <v>18177.966</v>
      </c>
      <c r="G39" s="94">
        <f t="shared" si="5"/>
        <v>16.062102946907768</v>
      </c>
      <c r="I39" s="95">
        <f t="shared" si="18"/>
        <v>29</v>
      </c>
      <c r="J39" s="91">
        <f t="shared" si="6"/>
        <v>2020</v>
      </c>
      <c r="K39" s="96">
        <f t="shared" si="19"/>
        <v>43891</v>
      </c>
    </row>
    <row r="40" spans="2:18" outlineLevel="1">
      <c r="B40" s="96">
        <f t="shared" si="3"/>
        <v>43922</v>
      </c>
      <c r="C40" s="93">
        <f>IF(F40&lt;&gt;0,-INDEX([14]Delta!$F$1:$EE$997,$L$13,$I40),0)</f>
        <v>270863.72254377604</v>
      </c>
      <c r="D40" s="89">
        <f>IF(F40&lt;&gt;0,VLOOKUP($J40,'Table 1'!$B$13:$C$33,2,FALSE)/12*1000*Study_MW,0)</f>
        <v>0</v>
      </c>
      <c r="E40" s="89">
        <f t="shared" si="17"/>
        <v>270863.72254377604</v>
      </c>
      <c r="F40" s="93">
        <f>INDEX([14]Delta!$F$1:$EE$997,$L$14,$I40)</f>
        <v>20995.59</v>
      </c>
      <c r="G40" s="94">
        <f t="shared" si="5"/>
        <v>12.900981708243304</v>
      </c>
      <c r="I40" s="95">
        <f t="shared" si="18"/>
        <v>30</v>
      </c>
      <c r="J40" s="91">
        <f t="shared" si="6"/>
        <v>2020</v>
      </c>
      <c r="K40" s="96">
        <f t="shared" si="19"/>
        <v>43922</v>
      </c>
    </row>
    <row r="41" spans="2:18" outlineLevel="1">
      <c r="B41" s="96">
        <f t="shared" si="3"/>
        <v>43952</v>
      </c>
      <c r="C41" s="93">
        <f>IF(F41&lt;&gt;0,-INDEX([14]Delta!$F$1:$EE$997,$L$13,$I41),0)</f>
        <v>283154.05397741497</v>
      </c>
      <c r="D41" s="89">
        <f>IF(F41&lt;&gt;0,VLOOKUP($J41,'Table 1'!$B$13:$C$33,2,FALSE)/12*1000*Study_MW,0)</f>
        <v>0</v>
      </c>
      <c r="E41" s="89">
        <f t="shared" si="17"/>
        <v>283154.05397741497</v>
      </c>
      <c r="F41" s="93">
        <f>INDEX([14]Delta!$F$1:$EE$997,$L$14,$I41)</f>
        <v>24303.937999999998</v>
      </c>
      <c r="G41" s="94">
        <f t="shared" si="5"/>
        <v>11.650542145779626</v>
      </c>
      <c r="I41" s="95">
        <f t="shared" si="18"/>
        <v>31</v>
      </c>
      <c r="J41" s="91">
        <f t="shared" si="6"/>
        <v>2020</v>
      </c>
      <c r="K41" s="96">
        <f t="shared" si="19"/>
        <v>43952</v>
      </c>
    </row>
    <row r="42" spans="2:18" outlineLevel="1">
      <c r="B42" s="96">
        <f t="shared" si="3"/>
        <v>43983</v>
      </c>
      <c r="C42" s="93">
        <f>IF(F42&lt;&gt;0,-INDEX([14]Delta!$F$1:$EE$997,$L$13,$I42),0)</f>
        <v>329295.34160219133</v>
      </c>
      <c r="D42" s="89">
        <f>IF(F42&lt;&gt;0,VLOOKUP($J42,'Table 1'!$B$13:$C$33,2,FALSE)/12*1000*Study_MW,0)</f>
        <v>0</v>
      </c>
      <c r="E42" s="89">
        <f t="shared" si="17"/>
        <v>329295.34160219133</v>
      </c>
      <c r="F42" s="93">
        <f>INDEX([14]Delta!$F$1:$EE$997,$L$14,$I42)</f>
        <v>25820.19</v>
      </c>
      <c r="G42" s="94">
        <f t="shared" si="5"/>
        <v>12.753405052487659</v>
      </c>
      <c r="I42" s="95">
        <f t="shared" si="18"/>
        <v>32</v>
      </c>
      <c r="J42" s="91">
        <f t="shared" si="6"/>
        <v>2020</v>
      </c>
      <c r="K42" s="96">
        <f t="shared" si="19"/>
        <v>43983</v>
      </c>
    </row>
    <row r="43" spans="2:18" outlineLevel="1">
      <c r="B43" s="96">
        <f t="shared" si="3"/>
        <v>44013</v>
      </c>
      <c r="C43" s="93">
        <f>IF(F43&lt;&gt;0,-INDEX([14]Delta!$F$1:$EE$997,$L$13,$I43),0)</f>
        <v>421168.98056066036</v>
      </c>
      <c r="D43" s="89">
        <f>IF(F43&lt;&gt;0,VLOOKUP($J43,'Table 1'!$B$13:$C$33,2,FALSE)/12*1000*Study_MW,0)</f>
        <v>0</v>
      </c>
      <c r="E43" s="89">
        <f t="shared" si="17"/>
        <v>421168.98056066036</v>
      </c>
      <c r="F43" s="93">
        <f>INDEX([14]Delta!$F$1:$EE$997,$L$14,$I43)</f>
        <v>23370.59</v>
      </c>
      <c r="G43" s="94">
        <f t="shared" si="5"/>
        <v>18.021324260990433</v>
      </c>
      <c r="I43" s="95">
        <f t="shared" si="18"/>
        <v>33</v>
      </c>
      <c r="J43" s="91">
        <f t="shared" si="6"/>
        <v>2020</v>
      </c>
      <c r="K43" s="96">
        <f t="shared" si="19"/>
        <v>44013</v>
      </c>
    </row>
    <row r="44" spans="2:18" outlineLevel="1">
      <c r="B44" s="96">
        <f t="shared" si="3"/>
        <v>44044</v>
      </c>
      <c r="C44" s="93">
        <f>IF(F44&lt;&gt;0,-INDEX([14]Delta!$F$1:$EE$997,$L$13,$I44),0)</f>
        <v>381422.92066505551</v>
      </c>
      <c r="D44" s="89">
        <f>IF(F44&lt;&gt;0,VLOOKUP($J44,'Table 1'!$B$13:$C$33,2,FALSE)/12*1000*Study_MW,0)</f>
        <v>0</v>
      </c>
      <c r="E44" s="89">
        <f t="shared" si="17"/>
        <v>381422.92066505551</v>
      </c>
      <c r="F44" s="93">
        <f>INDEX([14]Delta!$F$1:$EE$997,$L$14,$I44)</f>
        <v>23408.688999999998</v>
      </c>
      <c r="G44" s="94">
        <f t="shared" si="5"/>
        <v>16.294074421043209</v>
      </c>
      <c r="I44" s="95">
        <f t="shared" si="18"/>
        <v>34</v>
      </c>
      <c r="J44" s="91">
        <f t="shared" si="6"/>
        <v>2020</v>
      </c>
      <c r="K44" s="96">
        <f t="shared" si="19"/>
        <v>44044</v>
      </c>
    </row>
    <row r="45" spans="2:18" outlineLevel="1">
      <c r="B45" s="96">
        <f t="shared" si="3"/>
        <v>44075</v>
      </c>
      <c r="C45" s="93">
        <f>IF(F45&lt;&gt;0,-INDEX([14]Delta!$F$1:$EE$997,$L$13,$I45),0)</f>
        <v>302257.10003831983</v>
      </c>
      <c r="D45" s="89">
        <f>IF(F45&lt;&gt;0,VLOOKUP($J45,'Table 1'!$B$13:$C$33,2,FALSE)/12*1000*Study_MW,0)</f>
        <v>0</v>
      </c>
      <c r="E45" s="89">
        <f t="shared" si="17"/>
        <v>302257.10003831983</v>
      </c>
      <c r="F45" s="93">
        <f>INDEX([14]Delta!$F$1:$EE$997,$L$14,$I45)</f>
        <v>20634.48</v>
      </c>
      <c r="G45" s="94">
        <f t="shared" si="5"/>
        <v>14.648156873268425</v>
      </c>
      <c r="I45" s="95">
        <f t="shared" si="18"/>
        <v>35</v>
      </c>
      <c r="J45" s="91">
        <f t="shared" si="6"/>
        <v>2020</v>
      </c>
      <c r="K45" s="96">
        <f t="shared" si="19"/>
        <v>44075</v>
      </c>
    </row>
    <row r="46" spans="2:18" outlineLevel="1">
      <c r="B46" s="96">
        <f t="shared" si="3"/>
        <v>44105</v>
      </c>
      <c r="C46" s="93">
        <f>IF(F46&lt;&gt;0,-INDEX([14]Delta!$F$1:$EE$997,$L$13,$I46),0)</f>
        <v>254186.55035126209</v>
      </c>
      <c r="D46" s="89">
        <f>IF(F46&lt;&gt;0,VLOOKUP($J46,'Table 1'!$B$13:$C$33,2,FALSE)/12*1000*Study_MW,0)</f>
        <v>0</v>
      </c>
      <c r="E46" s="89">
        <f t="shared" si="17"/>
        <v>254186.55035126209</v>
      </c>
      <c r="F46" s="93">
        <f>INDEX([14]Delta!$F$1:$EE$997,$L$14,$I46)</f>
        <v>16728.870999999999</v>
      </c>
      <c r="G46" s="94">
        <f t="shared" si="5"/>
        <v>15.194483258987537</v>
      </c>
      <c r="I46" s="95">
        <f t="shared" si="18"/>
        <v>36</v>
      </c>
      <c r="J46" s="91">
        <f t="shared" si="6"/>
        <v>2020</v>
      </c>
      <c r="K46" s="96">
        <f t="shared" si="19"/>
        <v>44105</v>
      </c>
    </row>
    <row r="47" spans="2:18" outlineLevel="1">
      <c r="B47" s="96">
        <f t="shared" si="3"/>
        <v>44136</v>
      </c>
      <c r="C47" s="93">
        <f>IF(F47&lt;&gt;0,-INDEX([14]Delta!$F$1:$EE$997,$L$13,$I47),0)</f>
        <v>153089.21650367975</v>
      </c>
      <c r="D47" s="89">
        <f>IF(F47&lt;&gt;0,VLOOKUP($J47,'Table 1'!$B$13:$C$33,2,FALSE)/12*1000*Study_MW,0)</f>
        <v>0</v>
      </c>
      <c r="E47" s="89">
        <f t="shared" si="17"/>
        <v>153089.21650367975</v>
      </c>
      <c r="F47" s="93">
        <f>INDEX([14]Delta!$F$1:$EE$997,$L$14,$I47)</f>
        <v>11267.55</v>
      </c>
      <c r="G47" s="94">
        <f t="shared" si="5"/>
        <v>13.586735049205885</v>
      </c>
      <c r="I47" s="95">
        <f t="shared" si="18"/>
        <v>37</v>
      </c>
      <c r="J47" s="91">
        <f t="shared" si="6"/>
        <v>2020</v>
      </c>
      <c r="K47" s="96">
        <f t="shared" si="19"/>
        <v>44136</v>
      </c>
    </row>
    <row r="48" spans="2:18" outlineLevel="1">
      <c r="B48" s="100">
        <f t="shared" si="3"/>
        <v>44166</v>
      </c>
      <c r="C48" s="97">
        <f>IF(F48&lt;&gt;0,-INDEX([14]Delta!$F$1:$EE$997,$L$13,$I48),0)</f>
        <v>141256.43979547918</v>
      </c>
      <c r="D48" s="98">
        <f>IF(F48&lt;&gt;0,VLOOKUP($J48,'Table 1'!$B$13:$C$33,2,FALSE)/12*1000*Study_MW,0)</f>
        <v>0</v>
      </c>
      <c r="E48" s="98">
        <f t="shared" si="17"/>
        <v>141256.43979547918</v>
      </c>
      <c r="F48" s="97">
        <f>INDEX([14]Delta!$F$1:$EE$997,$L$14,$I48)</f>
        <v>8692.5550000000003</v>
      </c>
      <c r="G48" s="99">
        <f t="shared" si="5"/>
        <v>16.250278519431763</v>
      </c>
      <c r="I48" s="82">
        <f t="shared" si="18"/>
        <v>38</v>
      </c>
      <c r="J48" s="91">
        <f t="shared" si="6"/>
        <v>2020</v>
      </c>
      <c r="K48" s="100">
        <f t="shared" si="19"/>
        <v>44166</v>
      </c>
    </row>
    <row r="49" spans="2:11" outlineLevel="1">
      <c r="B49" s="92">
        <f t="shared" si="3"/>
        <v>44197</v>
      </c>
      <c r="C49" s="87">
        <f>IF(F49&lt;&gt;0,-INDEX([14]Delta!$F$1:$EE$997,$L$13,$I49),0)</f>
        <v>158339.05613331497</v>
      </c>
      <c r="D49" s="88">
        <f>IF(F49&lt;&gt;0,VLOOKUP($J49,'Table 1'!$B$13:$C$33,2,FALSE)/12*1000*Study_MW,0)</f>
        <v>0</v>
      </c>
      <c r="E49" s="88">
        <f t="shared" si="17"/>
        <v>158339.05613331497</v>
      </c>
      <c r="F49" s="87">
        <f>INDEX([14]Delta!$F$1:$EE$997,$L$14,$I49)</f>
        <v>10376.723</v>
      </c>
      <c r="G49" s="90">
        <f t="shared" si="5"/>
        <v>15.25906166458476</v>
      </c>
      <c r="I49" s="78">
        <f>I37+13</f>
        <v>40</v>
      </c>
      <c r="J49" s="91">
        <f t="shared" si="6"/>
        <v>2021</v>
      </c>
      <c r="K49" s="92">
        <f t="shared" si="19"/>
        <v>44197</v>
      </c>
    </row>
    <row r="50" spans="2:11" outlineLevel="1">
      <c r="B50" s="96">
        <f t="shared" si="3"/>
        <v>44228</v>
      </c>
      <c r="C50" s="93">
        <f>IF(F50&lt;&gt;0,-INDEX([14]Delta!$F$1:$EE$997,$L$13,$I50),0)</f>
        <v>155179.30199550092</v>
      </c>
      <c r="D50" s="89">
        <f>IF(F50&lt;&gt;0,VLOOKUP($J50,'Table 1'!$B$13:$C$33,2,FALSE)/12*1000*Study_MW,0)</f>
        <v>0</v>
      </c>
      <c r="E50" s="89">
        <f t="shared" si="17"/>
        <v>155179.30199550092</v>
      </c>
      <c r="F50" s="93">
        <f>INDEX([14]Delta!$F$1:$EE$997,$L$14,$I50)</f>
        <v>11613.504000000001</v>
      </c>
      <c r="G50" s="94">
        <f t="shared" si="5"/>
        <v>13.361970856986911</v>
      </c>
      <c r="I50" s="95">
        <f t="shared" si="18"/>
        <v>41</v>
      </c>
      <c r="J50" s="91">
        <f t="shared" si="6"/>
        <v>2021</v>
      </c>
      <c r="K50" s="96">
        <f t="shared" si="19"/>
        <v>44228</v>
      </c>
    </row>
    <row r="51" spans="2:11" outlineLevel="1">
      <c r="B51" s="96">
        <f t="shared" si="3"/>
        <v>44256</v>
      </c>
      <c r="C51" s="93">
        <f>IF(F51&lt;&gt;0,-INDEX([14]Delta!$F$1:$EE$997,$L$13,$I51),0)</f>
        <v>255714.43081527948</v>
      </c>
      <c r="D51" s="89">
        <f>IF(F51&lt;&gt;0,VLOOKUP($J51,'Table 1'!$B$13:$C$33,2,FALSE)/12*1000*Study_MW,0)</f>
        <v>0</v>
      </c>
      <c r="E51" s="89">
        <f t="shared" si="17"/>
        <v>255714.43081527948</v>
      </c>
      <c r="F51" s="93">
        <f>INDEX([14]Delta!$F$1:$EE$997,$L$14,$I51)</f>
        <v>18087.105</v>
      </c>
      <c r="G51" s="94">
        <f t="shared" si="5"/>
        <v>14.137941412695923</v>
      </c>
      <c r="I51" s="95">
        <f t="shared" si="18"/>
        <v>42</v>
      </c>
      <c r="J51" s="91">
        <f t="shared" si="6"/>
        <v>2021</v>
      </c>
      <c r="K51" s="96">
        <f t="shared" si="19"/>
        <v>44256</v>
      </c>
    </row>
    <row r="52" spans="2:11" outlineLevel="1">
      <c r="B52" s="96">
        <f t="shared" si="3"/>
        <v>44287</v>
      </c>
      <c r="C52" s="93">
        <f>IF(F52&lt;&gt;0,-INDEX([14]Delta!$F$1:$EE$997,$L$13,$I52),0)</f>
        <v>289513.49502192438</v>
      </c>
      <c r="D52" s="89">
        <f>IF(F52&lt;&gt;0,VLOOKUP($J52,'Table 1'!$B$13:$C$33,2,FALSE)/12*1000*Study_MW,0)</f>
        <v>0</v>
      </c>
      <c r="E52" s="89">
        <f t="shared" si="17"/>
        <v>289513.49502192438</v>
      </c>
      <c r="F52" s="93">
        <f>INDEX([14]Delta!$F$1:$EE$997,$L$14,$I52)</f>
        <v>20890.59</v>
      </c>
      <c r="G52" s="94">
        <f t="shared" si="5"/>
        <v>13.85856000342376</v>
      </c>
      <c r="I52" s="95">
        <f t="shared" si="18"/>
        <v>43</v>
      </c>
      <c r="J52" s="91">
        <f t="shared" si="6"/>
        <v>2021</v>
      </c>
      <c r="K52" s="96">
        <f t="shared" si="19"/>
        <v>44287</v>
      </c>
    </row>
    <row r="53" spans="2:11" outlineLevel="1">
      <c r="B53" s="96">
        <f t="shared" si="3"/>
        <v>44317</v>
      </c>
      <c r="C53" s="93">
        <f>IF(F53&lt;&gt;0,-INDEX([14]Delta!$F$1:$EE$997,$L$13,$I53),0)</f>
        <v>323736.6373064816</v>
      </c>
      <c r="D53" s="89">
        <f>IF(F53&lt;&gt;0,VLOOKUP($J53,'Table 1'!$B$13:$C$33,2,FALSE)/12*1000*Study_MW,0)</f>
        <v>0</v>
      </c>
      <c r="E53" s="89">
        <f t="shared" si="17"/>
        <v>323736.6373064816</v>
      </c>
      <c r="F53" s="93">
        <f>INDEX([14]Delta!$F$1:$EE$997,$L$14,$I53)</f>
        <v>24182.510999999999</v>
      </c>
      <c r="G53" s="94">
        <f t="shared" si="5"/>
        <v>13.387221753211717</v>
      </c>
      <c r="I53" s="95">
        <f t="shared" si="18"/>
        <v>44</v>
      </c>
      <c r="J53" s="91">
        <f t="shared" si="6"/>
        <v>2021</v>
      </c>
      <c r="K53" s="96">
        <f t="shared" si="19"/>
        <v>44317</v>
      </c>
    </row>
    <row r="54" spans="2:11" outlineLevel="1">
      <c r="B54" s="96">
        <f t="shared" si="3"/>
        <v>44348</v>
      </c>
      <c r="C54" s="93">
        <f>IF(F54&lt;&gt;0,-INDEX([14]Delta!$F$1:$EE$997,$L$13,$I54),0)</f>
        <v>349705.85158053041</v>
      </c>
      <c r="D54" s="89">
        <f>IF(F54&lt;&gt;0,VLOOKUP($J54,'Table 1'!$B$13:$C$33,2,FALSE)/12*1000*Study_MW,0)</f>
        <v>0</v>
      </c>
      <c r="E54" s="89">
        <f t="shared" si="17"/>
        <v>349705.85158053041</v>
      </c>
      <c r="F54" s="93">
        <f>INDEX([14]Delta!$F$1:$EE$997,$L$14,$I54)</f>
        <v>25691.19</v>
      </c>
      <c r="G54" s="94">
        <f t="shared" si="5"/>
        <v>13.611897758746498</v>
      </c>
      <c r="I54" s="95">
        <f t="shared" si="18"/>
        <v>45</v>
      </c>
      <c r="J54" s="91">
        <f t="shared" si="6"/>
        <v>2021</v>
      </c>
      <c r="K54" s="96">
        <f t="shared" si="19"/>
        <v>44348</v>
      </c>
    </row>
    <row r="55" spans="2:11" outlineLevel="1">
      <c r="B55" s="96">
        <f t="shared" si="3"/>
        <v>44378</v>
      </c>
      <c r="C55" s="93">
        <f>IF(F55&lt;&gt;0,-INDEX([14]Delta!$F$1:$EE$997,$L$13,$I55),0)</f>
        <v>330317.20717656612</v>
      </c>
      <c r="D55" s="89">
        <f>IF(F55&lt;&gt;0,VLOOKUP($J55,'Table 1'!$B$13:$C$33,2,FALSE)/12*1000*Study_MW,0)</f>
        <v>0</v>
      </c>
      <c r="E55" s="89">
        <f t="shared" si="17"/>
        <v>330317.20717656612</v>
      </c>
      <c r="F55" s="93">
        <f>INDEX([14]Delta!$F$1:$EE$997,$L$14,$I55)</f>
        <v>23253.751</v>
      </c>
      <c r="G55" s="94">
        <f t="shared" si="5"/>
        <v>14.204899982655105</v>
      </c>
      <c r="I55" s="95">
        <f t="shared" si="18"/>
        <v>46</v>
      </c>
      <c r="J55" s="91">
        <f t="shared" si="6"/>
        <v>2021</v>
      </c>
      <c r="K55" s="96">
        <f t="shared" si="19"/>
        <v>44378</v>
      </c>
    </row>
    <row r="56" spans="2:11" outlineLevel="1">
      <c r="B56" s="96">
        <f t="shared" si="3"/>
        <v>44409</v>
      </c>
      <c r="C56" s="93">
        <f>IF(F56&lt;&gt;0,-INDEX([14]Delta!$F$1:$EE$997,$L$13,$I56),0)</f>
        <v>402054.49479630589</v>
      </c>
      <c r="D56" s="89">
        <f>IF(F56&lt;&gt;0,VLOOKUP($J56,'Table 1'!$B$13:$C$33,2,FALSE)/12*1000*Study_MW,0)</f>
        <v>0</v>
      </c>
      <c r="E56" s="89">
        <f t="shared" si="17"/>
        <v>402054.49479630589</v>
      </c>
      <c r="F56" s="93">
        <f>INDEX([14]Delta!$F$1:$EE$997,$L$14,$I56)</f>
        <v>23291.633000000002</v>
      </c>
      <c r="G56" s="94">
        <f t="shared" si="5"/>
        <v>17.261756391074247</v>
      </c>
      <c r="I56" s="95">
        <f t="shared" si="18"/>
        <v>47</v>
      </c>
      <c r="J56" s="91">
        <f t="shared" si="6"/>
        <v>2021</v>
      </c>
      <c r="K56" s="96">
        <f t="shared" si="19"/>
        <v>44409</v>
      </c>
    </row>
    <row r="57" spans="2:11" outlineLevel="1">
      <c r="B57" s="96">
        <f t="shared" si="3"/>
        <v>44440</v>
      </c>
      <c r="C57" s="93">
        <f>IF(F57&lt;&gt;0,-INDEX([14]Delta!$F$1:$EE$997,$L$13,$I57),0)</f>
        <v>415715.40784798563</v>
      </c>
      <c r="D57" s="89">
        <f>IF(F57&lt;&gt;0,VLOOKUP($J57,'Table 1'!$B$13:$C$33,2,FALSE)/12*1000*Study_MW,0)</f>
        <v>0</v>
      </c>
      <c r="E57" s="89">
        <f t="shared" si="17"/>
        <v>415715.40784798563</v>
      </c>
      <c r="F57" s="93">
        <f>INDEX([14]Delta!$F$1:$EE$997,$L$14,$I57)</f>
        <v>20531.37</v>
      </c>
      <c r="G57" s="94">
        <f t="shared" si="5"/>
        <v>20.247816285420097</v>
      </c>
      <c r="I57" s="95">
        <f t="shared" si="18"/>
        <v>48</v>
      </c>
      <c r="J57" s="91">
        <f t="shared" si="6"/>
        <v>2021</v>
      </c>
      <c r="K57" s="96">
        <f t="shared" si="19"/>
        <v>44440</v>
      </c>
    </row>
    <row r="58" spans="2:11" outlineLevel="1">
      <c r="B58" s="96">
        <f t="shared" si="3"/>
        <v>44470</v>
      </c>
      <c r="C58" s="93">
        <f>IF(F58&lt;&gt;0,-INDEX([14]Delta!$F$1:$EE$997,$L$13,$I58),0)</f>
        <v>275690.51578070223</v>
      </c>
      <c r="D58" s="89">
        <f>IF(F58&lt;&gt;0,VLOOKUP($J58,'Table 1'!$B$13:$C$33,2,FALSE)/12*1000*Study_MW,0)</f>
        <v>0</v>
      </c>
      <c r="E58" s="89">
        <f t="shared" si="17"/>
        <v>275690.51578070223</v>
      </c>
      <c r="F58" s="93">
        <f>INDEX([14]Delta!$F$1:$EE$997,$L$14,$I58)</f>
        <v>16645.202000000001</v>
      </c>
      <c r="G58" s="94">
        <f t="shared" si="5"/>
        <v>16.562761796504617</v>
      </c>
      <c r="I58" s="95">
        <f t="shared" si="18"/>
        <v>49</v>
      </c>
      <c r="J58" s="91">
        <f t="shared" si="6"/>
        <v>2021</v>
      </c>
      <c r="K58" s="96">
        <f t="shared" si="19"/>
        <v>44470</v>
      </c>
    </row>
    <row r="59" spans="2:11" outlineLevel="1">
      <c r="B59" s="96">
        <f t="shared" si="3"/>
        <v>44501</v>
      </c>
      <c r="C59" s="93">
        <f>IF(F59&lt;&gt;0,-INDEX([14]Delta!$F$1:$EE$997,$L$13,$I59),0)</f>
        <v>151828.27455201745</v>
      </c>
      <c r="D59" s="89">
        <f>IF(F59&lt;&gt;0,VLOOKUP($J59,'Table 1'!$B$13:$C$33,2,FALSE)/12*1000*Study_MW,0)</f>
        <v>0</v>
      </c>
      <c r="E59" s="89">
        <f t="shared" si="17"/>
        <v>151828.27455201745</v>
      </c>
      <c r="F59" s="93">
        <f>INDEX([14]Delta!$F$1:$EE$997,$L$14,$I59)</f>
        <v>11211.24</v>
      </c>
      <c r="G59" s="94">
        <f t="shared" si="5"/>
        <v>13.542505070983893</v>
      </c>
      <c r="I59" s="95">
        <f t="shared" si="18"/>
        <v>50</v>
      </c>
      <c r="J59" s="91">
        <f t="shared" si="6"/>
        <v>2021</v>
      </c>
      <c r="K59" s="96">
        <f t="shared" si="19"/>
        <v>44501</v>
      </c>
    </row>
    <row r="60" spans="2:11" outlineLevel="1">
      <c r="B60" s="100">
        <f t="shared" si="3"/>
        <v>44531</v>
      </c>
      <c r="C60" s="97">
        <f>IF(F60&lt;&gt;0,-INDEX([14]Delta!$F$1:$EE$997,$L$13,$I60),0)</f>
        <v>113732.90899583697</v>
      </c>
      <c r="D60" s="98">
        <f>IF(F60&lt;&gt;0,VLOOKUP($J60,'Table 1'!$B$13:$C$33,2,FALSE)/12*1000*Study_MW,0)</f>
        <v>0</v>
      </c>
      <c r="E60" s="98">
        <f t="shared" si="17"/>
        <v>113732.90899583697</v>
      </c>
      <c r="F60" s="97">
        <f>INDEX([14]Delta!$F$1:$EE$997,$L$14,$I60)</f>
        <v>8649.1239999999998</v>
      </c>
      <c r="G60" s="99">
        <f t="shared" si="5"/>
        <v>13.149644865287742</v>
      </c>
      <c r="I60" s="82">
        <f t="shared" si="18"/>
        <v>51</v>
      </c>
      <c r="J60" s="91">
        <f t="shared" si="6"/>
        <v>2021</v>
      </c>
      <c r="K60" s="100">
        <f t="shared" si="19"/>
        <v>44531</v>
      </c>
    </row>
    <row r="61" spans="2:11" outlineLevel="1">
      <c r="B61" s="92">
        <f t="shared" si="3"/>
        <v>44562</v>
      </c>
      <c r="C61" s="87">
        <f>IF(F61&lt;&gt;0,-INDEX([14]Delta!$F$1:$EE$997,$L$13,$I61),0)</f>
        <v>183359.04609930515</v>
      </c>
      <c r="D61" s="88">
        <f>IF(F61&lt;&gt;0,VLOOKUP($J61,'Table 1'!$B$13:$C$33,2,FALSE)/12*1000*Study_MW,0)</f>
        <v>0</v>
      </c>
      <c r="E61" s="88">
        <f t="shared" si="17"/>
        <v>183359.04609930515</v>
      </c>
      <c r="F61" s="87">
        <f>INDEX([14]Delta!$F$1:$EE$997,$L$14,$I61)</f>
        <v>10324.891</v>
      </c>
      <c r="G61" s="90">
        <f t="shared" si="5"/>
        <v>17.75893286421185</v>
      </c>
      <c r="I61" s="78">
        <f>I49+13</f>
        <v>53</v>
      </c>
      <c r="J61" s="91">
        <f t="shared" si="6"/>
        <v>2022</v>
      </c>
      <c r="K61" s="92">
        <f t="shared" si="19"/>
        <v>44562</v>
      </c>
    </row>
    <row r="62" spans="2:11" outlineLevel="1">
      <c r="B62" s="96">
        <f t="shared" si="3"/>
        <v>44593</v>
      </c>
      <c r="C62" s="93">
        <f>IF(F62&lt;&gt;0,-INDEX([14]Delta!$F$1:$EE$997,$L$13,$I62),0)</f>
        <v>203007.19236885011</v>
      </c>
      <c r="D62" s="89">
        <f>IF(F62&lt;&gt;0,VLOOKUP($J62,'Table 1'!$B$13:$C$33,2,FALSE)/12*1000*Study_MW,0)</f>
        <v>0</v>
      </c>
      <c r="E62" s="89">
        <f t="shared" si="17"/>
        <v>203007.19236885011</v>
      </c>
      <c r="F62" s="93">
        <f>INDEX([14]Delta!$F$1:$EE$997,$L$14,$I62)</f>
        <v>11555.404</v>
      </c>
      <c r="G62" s="94">
        <f t="shared" si="5"/>
        <v>17.568160522025028</v>
      </c>
      <c r="I62" s="95">
        <f t="shared" si="18"/>
        <v>54</v>
      </c>
      <c r="J62" s="91">
        <f t="shared" si="6"/>
        <v>2022</v>
      </c>
      <c r="K62" s="96">
        <f t="shared" si="19"/>
        <v>44593</v>
      </c>
    </row>
    <row r="63" spans="2:11" outlineLevel="1">
      <c r="B63" s="96">
        <f t="shared" si="3"/>
        <v>44621</v>
      </c>
      <c r="C63" s="93">
        <f>IF(F63&lt;&gt;0,-INDEX([14]Delta!$F$1:$EE$997,$L$13,$I63),0)</f>
        <v>316400.3023878336</v>
      </c>
      <c r="D63" s="89">
        <f>IF(F63&lt;&gt;0,VLOOKUP($J63,'Table 1'!$B$13:$C$33,2,FALSE)/12*1000*Study_MW,0)</f>
        <v>0</v>
      </c>
      <c r="E63" s="89">
        <f t="shared" si="17"/>
        <v>316400.3023878336</v>
      </c>
      <c r="F63" s="93">
        <f>INDEX([14]Delta!$F$1:$EE$997,$L$14,$I63)</f>
        <v>17996.708999999999</v>
      </c>
      <c r="G63" s="94">
        <f t="shared" si="5"/>
        <v>17.581008971575503</v>
      </c>
      <c r="I63" s="95">
        <f t="shared" si="18"/>
        <v>55</v>
      </c>
      <c r="J63" s="91">
        <f t="shared" si="6"/>
        <v>2022</v>
      </c>
      <c r="K63" s="96">
        <f t="shared" si="19"/>
        <v>44621</v>
      </c>
    </row>
    <row r="64" spans="2:11" outlineLevel="1">
      <c r="B64" s="96">
        <f t="shared" si="3"/>
        <v>44652</v>
      </c>
      <c r="C64" s="93">
        <f>IF(F64&lt;&gt;0,-INDEX([14]Delta!$F$1:$EE$997,$L$13,$I64),0)</f>
        <v>343454.06350171566</v>
      </c>
      <c r="D64" s="89">
        <f>IF(F64&lt;&gt;0,VLOOKUP($J64,'Table 1'!$B$13:$C$33,2,FALSE)/12*1000*Study_MW,0)</f>
        <v>0</v>
      </c>
      <c r="E64" s="89">
        <f t="shared" si="17"/>
        <v>343454.06350171566</v>
      </c>
      <c r="F64" s="93">
        <f>INDEX([14]Delta!$F$1:$EE$997,$L$14,$I64)</f>
        <v>20786.099999999999</v>
      </c>
      <c r="G64" s="94">
        <f t="shared" si="5"/>
        <v>16.523256575390079</v>
      </c>
      <c r="I64" s="95">
        <f t="shared" si="18"/>
        <v>56</v>
      </c>
      <c r="J64" s="91">
        <f t="shared" si="6"/>
        <v>2022</v>
      </c>
      <c r="K64" s="96">
        <f t="shared" si="19"/>
        <v>44652</v>
      </c>
    </row>
    <row r="65" spans="2:11" outlineLevel="1">
      <c r="B65" s="96">
        <f t="shared" si="3"/>
        <v>44682</v>
      </c>
      <c r="C65" s="93">
        <f>IF(F65&lt;&gt;0,-INDEX([14]Delta!$F$1:$EE$997,$L$13,$I65),0)</f>
        <v>345919.08147607744</v>
      </c>
      <c r="D65" s="89">
        <f>IF(F65&lt;&gt;0,VLOOKUP($J65,'Table 1'!$B$13:$C$33,2,FALSE)/12*1000*Study_MW,0)</f>
        <v>0</v>
      </c>
      <c r="E65" s="89">
        <f t="shared" si="17"/>
        <v>345919.08147607744</v>
      </c>
      <c r="F65" s="93">
        <f>INDEX([14]Delta!$F$1:$EE$997,$L$14,$I65)</f>
        <v>24061.611000000001</v>
      </c>
      <c r="G65" s="94">
        <f t="shared" si="5"/>
        <v>14.376389073702398</v>
      </c>
      <c r="I65" s="95">
        <f t="shared" si="18"/>
        <v>57</v>
      </c>
      <c r="J65" s="91">
        <f t="shared" si="6"/>
        <v>2022</v>
      </c>
      <c r="K65" s="96">
        <f t="shared" si="19"/>
        <v>44682</v>
      </c>
    </row>
    <row r="66" spans="2:11" outlineLevel="1">
      <c r="B66" s="96">
        <f t="shared" si="3"/>
        <v>44713</v>
      </c>
      <c r="C66" s="93">
        <f>IF(F66&lt;&gt;0,-INDEX([14]Delta!$F$1:$EE$997,$L$13,$I66),0)</f>
        <v>363297.08094862103</v>
      </c>
      <c r="D66" s="89">
        <f>IF(F66&lt;&gt;0,VLOOKUP($J66,'Table 1'!$B$13:$C$33,2,FALSE)/12*1000*Study_MW,0)</f>
        <v>0</v>
      </c>
      <c r="E66" s="89">
        <f t="shared" si="17"/>
        <v>363297.08094862103</v>
      </c>
      <c r="F66" s="93">
        <f>INDEX([14]Delta!$F$1:$EE$997,$L$14,$I66)</f>
        <v>25562.639999999999</v>
      </c>
      <c r="G66" s="94">
        <f t="shared" si="5"/>
        <v>14.212032910083662</v>
      </c>
      <c r="I66" s="95">
        <f t="shared" si="18"/>
        <v>58</v>
      </c>
      <c r="J66" s="91">
        <f t="shared" si="6"/>
        <v>2022</v>
      </c>
      <c r="K66" s="96">
        <f t="shared" si="19"/>
        <v>44713</v>
      </c>
    </row>
    <row r="67" spans="2:11" outlineLevel="1">
      <c r="B67" s="96">
        <f t="shared" si="3"/>
        <v>44743</v>
      </c>
      <c r="C67" s="93">
        <f>IF(F67&lt;&gt;0,-INDEX([14]Delta!$F$1:$EE$997,$L$13,$I67),0)</f>
        <v>373367.80683684349</v>
      </c>
      <c r="D67" s="89">
        <f>IF(F67&lt;&gt;0,VLOOKUP($J67,'Table 1'!$B$13:$C$33,2,FALSE)/12*1000*Study_MW,0)</f>
        <v>0</v>
      </c>
      <c r="E67" s="89">
        <f t="shared" si="17"/>
        <v>373367.80683684349</v>
      </c>
      <c r="F67" s="93">
        <f>INDEX([14]Delta!$F$1:$EE$997,$L$14,$I67)</f>
        <v>23137.47</v>
      </c>
      <c r="G67" s="94">
        <f t="shared" si="5"/>
        <v>16.136933158069724</v>
      </c>
      <c r="I67" s="95">
        <f t="shared" si="18"/>
        <v>59</v>
      </c>
      <c r="J67" s="91">
        <f t="shared" si="6"/>
        <v>2022</v>
      </c>
      <c r="K67" s="96">
        <f t="shared" si="19"/>
        <v>44743</v>
      </c>
    </row>
    <row r="68" spans="2:11" outlineLevel="1">
      <c r="B68" s="96">
        <f t="shared" si="3"/>
        <v>44774</v>
      </c>
      <c r="C68" s="93">
        <f>IF(F68&lt;&gt;0,-INDEX([14]Delta!$F$1:$EE$997,$L$13,$I68),0)</f>
        <v>499364.80299702287</v>
      </c>
      <c r="D68" s="89">
        <f>IF(F68&lt;&gt;0,VLOOKUP($J68,'Table 1'!$B$13:$C$33,2,FALSE)/12*1000*Study_MW,0)</f>
        <v>0</v>
      </c>
      <c r="E68" s="89">
        <f t="shared" si="17"/>
        <v>499364.80299702287</v>
      </c>
      <c r="F68" s="93">
        <f>INDEX([14]Delta!$F$1:$EE$997,$L$14,$I68)</f>
        <v>23175.103999999999</v>
      </c>
      <c r="G68" s="94">
        <f t="shared" si="5"/>
        <v>21.547467618571329</v>
      </c>
      <c r="I68" s="95">
        <f t="shared" si="18"/>
        <v>60</v>
      </c>
      <c r="J68" s="91">
        <f t="shared" si="6"/>
        <v>2022</v>
      </c>
      <c r="K68" s="96">
        <f t="shared" si="19"/>
        <v>44774</v>
      </c>
    </row>
    <row r="69" spans="2:11" outlineLevel="1">
      <c r="B69" s="96">
        <f t="shared" si="3"/>
        <v>44805</v>
      </c>
      <c r="C69" s="93">
        <f>IF(F69&lt;&gt;0,-INDEX([14]Delta!$F$1:$EE$997,$L$13,$I69),0)</f>
        <v>458832.33268326521</v>
      </c>
      <c r="D69" s="89">
        <f>IF(F69&lt;&gt;0,VLOOKUP($J69,'Table 1'!$B$13:$C$33,2,FALSE)/12*1000*Study_MW,0)</f>
        <v>0</v>
      </c>
      <c r="E69" s="89">
        <f t="shared" si="17"/>
        <v>458832.33268326521</v>
      </c>
      <c r="F69" s="93">
        <f>INDEX([14]Delta!$F$1:$EE$997,$L$14,$I69)</f>
        <v>20428.68</v>
      </c>
      <c r="G69" s="94">
        <f t="shared" si="5"/>
        <v>22.460204608582895</v>
      </c>
      <c r="I69" s="95">
        <f t="shared" si="18"/>
        <v>61</v>
      </c>
      <c r="J69" s="91">
        <f t="shared" si="6"/>
        <v>2022</v>
      </c>
      <c r="K69" s="96">
        <f t="shared" si="19"/>
        <v>44805</v>
      </c>
    </row>
    <row r="70" spans="2:11" outlineLevel="1">
      <c r="B70" s="96">
        <f t="shared" si="3"/>
        <v>44835</v>
      </c>
      <c r="C70" s="93">
        <f>IF(F70&lt;&gt;0,-INDEX([14]Delta!$F$1:$EE$997,$L$13,$I70),0)</f>
        <v>309270.19735147059</v>
      </c>
      <c r="D70" s="89">
        <f>IF(F70&lt;&gt;0,VLOOKUP($J70,'Table 1'!$B$13:$C$33,2,FALSE)/12*1000*Study_MW,0)</f>
        <v>0</v>
      </c>
      <c r="E70" s="89">
        <f t="shared" si="17"/>
        <v>309270.19735147059</v>
      </c>
      <c r="F70" s="93">
        <f>INDEX([14]Delta!$F$1:$EE$997,$L$14,$I70)</f>
        <v>16561.998</v>
      </c>
      <c r="G70" s="94">
        <f t="shared" si="5"/>
        <v>18.673483558654613</v>
      </c>
      <c r="I70" s="95">
        <f t="shared" si="18"/>
        <v>62</v>
      </c>
      <c r="J70" s="91">
        <f t="shared" si="6"/>
        <v>2022</v>
      </c>
      <c r="K70" s="96">
        <f t="shared" si="19"/>
        <v>44835</v>
      </c>
    </row>
    <row r="71" spans="2:11" outlineLevel="1">
      <c r="B71" s="96">
        <f t="shared" si="3"/>
        <v>44866</v>
      </c>
      <c r="C71" s="93">
        <f>IF(F71&lt;&gt;0,-INDEX([14]Delta!$F$1:$EE$997,$L$13,$I71),0)</f>
        <v>192362.98572267592</v>
      </c>
      <c r="D71" s="89">
        <f>IF(F71&lt;&gt;0,VLOOKUP($J71,'Table 1'!$B$13:$C$33,2,FALSE)/12*1000*Study_MW,0)</f>
        <v>0</v>
      </c>
      <c r="E71" s="89">
        <f t="shared" si="17"/>
        <v>192362.98572267592</v>
      </c>
      <c r="F71" s="93">
        <f>INDEX([14]Delta!$F$1:$EE$997,$L$14,$I71)</f>
        <v>11155.2</v>
      </c>
      <c r="G71" s="94">
        <f t="shared" si="5"/>
        <v>17.244243556608211</v>
      </c>
      <c r="I71" s="95">
        <f t="shared" si="18"/>
        <v>63</v>
      </c>
      <c r="J71" s="91">
        <f t="shared" si="6"/>
        <v>2022</v>
      </c>
      <c r="K71" s="96">
        <f t="shared" si="19"/>
        <v>44866</v>
      </c>
    </row>
    <row r="72" spans="2:11" outlineLevel="1">
      <c r="B72" s="100">
        <f t="shared" si="3"/>
        <v>44896</v>
      </c>
      <c r="C72" s="97">
        <f>IF(F72&lt;&gt;0,-INDEX([14]Delta!$F$1:$EE$997,$L$13,$I72),0)</f>
        <v>160946.32813149691</v>
      </c>
      <c r="D72" s="98">
        <f>IF(F72&lt;&gt;0,VLOOKUP($J72,'Table 1'!$B$13:$C$33,2,FALSE)/12*1000*Study_MW,0)</f>
        <v>0</v>
      </c>
      <c r="E72" s="98">
        <f t="shared" si="17"/>
        <v>160946.32813149691</v>
      </c>
      <c r="F72" s="97">
        <f>INDEX([14]Delta!$F$1:$EE$997,$L$14,$I72)</f>
        <v>8605.848</v>
      </c>
      <c r="G72" s="99">
        <f t="shared" si="5"/>
        <v>18.701971976671782</v>
      </c>
      <c r="I72" s="82">
        <f t="shared" si="18"/>
        <v>64</v>
      </c>
      <c r="J72" s="91">
        <f t="shared" si="6"/>
        <v>2022</v>
      </c>
      <c r="K72" s="100">
        <f t="shared" si="19"/>
        <v>44896</v>
      </c>
    </row>
    <row r="73" spans="2:11" outlineLevel="1">
      <c r="B73" s="92">
        <f t="shared" si="3"/>
        <v>44927</v>
      </c>
      <c r="C73" s="87">
        <f>IF(F73&lt;&gt;0,-INDEX([14]Delta!$F$1:$EE$997,$L$13,$I73),0)</f>
        <v>185923.8176535666</v>
      </c>
      <c r="D73" s="88">
        <f>IF(F73&lt;&gt;0,VLOOKUP($J73,'Table 1'!$B$13:$C$33,2,FALSE)/12*1000*Study_MW,0)</f>
        <v>0</v>
      </c>
      <c r="E73" s="88">
        <f t="shared" si="17"/>
        <v>185923.8176535666</v>
      </c>
      <c r="F73" s="87">
        <f>INDEX([14]Delta!$F$1:$EE$997,$L$14,$I73)</f>
        <v>10273.276</v>
      </c>
      <c r="G73" s="90">
        <f t="shared" si="5"/>
        <v>18.097811998194793</v>
      </c>
      <c r="I73" s="78">
        <f>I61+13</f>
        <v>66</v>
      </c>
      <c r="J73" s="91">
        <f t="shared" si="6"/>
        <v>2023</v>
      </c>
      <c r="K73" s="92">
        <f t="shared" si="19"/>
        <v>44927</v>
      </c>
    </row>
    <row r="74" spans="2:11" outlineLevel="1">
      <c r="B74" s="96">
        <f t="shared" si="3"/>
        <v>44958</v>
      </c>
      <c r="C74" s="93">
        <f>IF(F74&lt;&gt;0,-INDEX([14]Delta!$F$1:$EE$997,$L$13,$I74),0)</f>
        <v>209713.4317048192</v>
      </c>
      <c r="D74" s="89">
        <f>IF(F74&lt;&gt;0,VLOOKUP($J74,'Table 1'!$B$13:$C$33,2,FALSE)/12*1000*Study_MW,0)</f>
        <v>0</v>
      </c>
      <c r="E74" s="89">
        <f t="shared" si="17"/>
        <v>209713.4317048192</v>
      </c>
      <c r="F74" s="93">
        <f>INDEX([14]Delta!$F$1:$EE$997,$L$14,$I74)</f>
        <v>11497.611999999999</v>
      </c>
      <c r="G74" s="94">
        <f t="shared" si="5"/>
        <v>18.23973810429672</v>
      </c>
      <c r="I74" s="95">
        <f t="shared" si="18"/>
        <v>67</v>
      </c>
      <c r="J74" s="91">
        <f t="shared" si="6"/>
        <v>2023</v>
      </c>
      <c r="K74" s="96">
        <f t="shared" si="19"/>
        <v>44958</v>
      </c>
    </row>
    <row r="75" spans="2:11" outlineLevel="1">
      <c r="B75" s="96">
        <f t="shared" si="3"/>
        <v>44986</v>
      </c>
      <c r="C75" s="93">
        <f>IF(F75&lt;&gt;0,-INDEX([14]Delta!$F$1:$EE$997,$L$13,$I75),0)</f>
        <v>327456.0632186234</v>
      </c>
      <c r="D75" s="89">
        <f>IF(F75&lt;&gt;0,VLOOKUP($J75,'Table 1'!$B$13:$C$33,2,FALSE)/12*1000*Study_MW,0)</f>
        <v>0</v>
      </c>
      <c r="E75" s="89">
        <f t="shared" si="17"/>
        <v>327456.0632186234</v>
      </c>
      <c r="F75" s="93">
        <f>INDEX([14]Delta!$F$1:$EE$997,$L$14,$I75)</f>
        <v>17906.685000000001</v>
      </c>
      <c r="G75" s="94">
        <f t="shared" si="5"/>
        <v>18.286805358927314</v>
      </c>
      <c r="I75" s="95">
        <f t="shared" si="18"/>
        <v>68</v>
      </c>
      <c r="J75" s="91">
        <f t="shared" si="6"/>
        <v>2023</v>
      </c>
      <c r="K75" s="96">
        <f t="shared" si="19"/>
        <v>44986</v>
      </c>
    </row>
    <row r="76" spans="2:11" outlineLevel="1">
      <c r="B76" s="96">
        <f t="shared" si="3"/>
        <v>45017</v>
      </c>
      <c r="C76" s="93">
        <f>IF(F76&lt;&gt;0,-INDEX([14]Delta!$F$1:$EE$997,$L$13,$I76),0)</f>
        <v>367847.7441843152</v>
      </c>
      <c r="D76" s="89">
        <f>IF(F76&lt;&gt;0,VLOOKUP($J76,'Table 1'!$B$13:$C$33,2,FALSE)/12*1000*Study_MW,0)</f>
        <v>0</v>
      </c>
      <c r="E76" s="89">
        <f t="shared" si="17"/>
        <v>367847.7441843152</v>
      </c>
      <c r="F76" s="93">
        <f>INDEX([14]Delta!$F$1:$EE$997,$L$14,$I76)</f>
        <v>20682.150000000001</v>
      </c>
      <c r="G76" s="94">
        <f t="shared" si="5"/>
        <v>17.785759419804769</v>
      </c>
      <c r="I76" s="95">
        <f t="shared" si="18"/>
        <v>69</v>
      </c>
      <c r="J76" s="91">
        <f t="shared" si="6"/>
        <v>2023</v>
      </c>
      <c r="K76" s="96">
        <f t="shared" si="19"/>
        <v>45017</v>
      </c>
    </row>
    <row r="77" spans="2:11" outlineLevel="1">
      <c r="B77" s="96">
        <f t="shared" si="3"/>
        <v>45047</v>
      </c>
      <c r="C77" s="93">
        <f>IF(F77&lt;&gt;0,-INDEX([14]Delta!$F$1:$EE$997,$L$13,$I77),0)</f>
        <v>381741.65741655231</v>
      </c>
      <c r="D77" s="89">
        <f>IF(F77&lt;&gt;0,VLOOKUP($J77,'Table 1'!$B$13:$C$33,2,FALSE)/12*1000*Study_MW,0)</f>
        <v>0</v>
      </c>
      <c r="E77" s="89">
        <f t="shared" si="17"/>
        <v>381741.65741655231</v>
      </c>
      <c r="F77" s="93">
        <f>INDEX([14]Delta!$F$1:$EE$997,$L$14,$I77)</f>
        <v>23941.269</v>
      </c>
      <c r="G77" s="94">
        <f t="shared" si="5"/>
        <v>15.944921608647908</v>
      </c>
      <c r="I77" s="95">
        <f t="shared" si="18"/>
        <v>70</v>
      </c>
      <c r="J77" s="91">
        <f t="shared" si="6"/>
        <v>2023</v>
      </c>
      <c r="K77" s="96">
        <f t="shared" si="19"/>
        <v>45047</v>
      </c>
    </row>
    <row r="78" spans="2:11" outlineLevel="1">
      <c r="B78" s="96">
        <f t="shared" ref="B78:B141" si="26">EDATE(B77,1)</f>
        <v>45078</v>
      </c>
      <c r="C78" s="93">
        <f>IF(F78&lt;&gt;0,-INDEX([14]Delta!$F$1:$EE$997,$L$13,$I78),0)</f>
        <v>384008.02961543202</v>
      </c>
      <c r="D78" s="89">
        <f>IF(F78&lt;&gt;0,VLOOKUP($J78,'Table 1'!$B$13:$C$33,2,FALSE)/12*1000*Study_MW,0)</f>
        <v>0</v>
      </c>
      <c r="E78" s="89">
        <f t="shared" ref="E78:E141" si="27">C78+D78</f>
        <v>384008.02961543202</v>
      </c>
      <c r="F78" s="93">
        <f>INDEX([14]Delta!$F$1:$EE$997,$L$14,$I78)</f>
        <v>25434.84</v>
      </c>
      <c r="G78" s="94">
        <f t="shared" ref="G78:G141" si="28">IF(ISNUMBER($F78),E78/$F78,"")</f>
        <v>15.097717525073168</v>
      </c>
      <c r="I78" s="95">
        <f t="shared" si="18"/>
        <v>71</v>
      </c>
      <c r="J78" s="91">
        <f t="shared" ref="J78:J141" si="29">YEAR(B78)</f>
        <v>2023</v>
      </c>
      <c r="K78" s="96">
        <f t="shared" si="19"/>
        <v>45078</v>
      </c>
    </row>
    <row r="79" spans="2:11" outlineLevel="1">
      <c r="B79" s="96">
        <f t="shared" si="26"/>
        <v>45108</v>
      </c>
      <c r="C79" s="93">
        <f>IF(F79&lt;&gt;0,-INDEX([14]Delta!$F$1:$EE$997,$L$13,$I79),0)</f>
        <v>406447.04712611437</v>
      </c>
      <c r="D79" s="89">
        <f>IF(F79&lt;&gt;0,VLOOKUP($J79,'Table 1'!$B$13:$C$33,2,FALSE)/12*1000*Study_MW,0)</f>
        <v>0</v>
      </c>
      <c r="E79" s="89">
        <f t="shared" si="27"/>
        <v>406447.04712611437</v>
      </c>
      <c r="F79" s="93">
        <f>INDEX([14]Delta!$F$1:$EE$997,$L$14,$I79)</f>
        <v>23021.84</v>
      </c>
      <c r="G79" s="94">
        <f t="shared" si="28"/>
        <v>17.654846316633005</v>
      </c>
      <c r="I79" s="95">
        <f t="shared" si="18"/>
        <v>72</v>
      </c>
      <c r="J79" s="91">
        <f t="shared" si="29"/>
        <v>2023</v>
      </c>
      <c r="K79" s="96">
        <f t="shared" si="19"/>
        <v>45108</v>
      </c>
    </row>
    <row r="80" spans="2:11" outlineLevel="1">
      <c r="B80" s="96">
        <f t="shared" si="26"/>
        <v>45139</v>
      </c>
      <c r="C80" s="93">
        <f>IF(F80&lt;&gt;0,-INDEX([14]Delta!$F$1:$EE$997,$L$13,$I80),0)</f>
        <v>493194.58942505717</v>
      </c>
      <c r="D80" s="89">
        <f>IF(F80&lt;&gt;0,VLOOKUP($J80,'Table 1'!$B$13:$C$33,2,FALSE)/12*1000*Study_MW,0)</f>
        <v>0</v>
      </c>
      <c r="E80" s="89">
        <f t="shared" si="27"/>
        <v>493194.58942505717</v>
      </c>
      <c r="F80" s="93">
        <f>INDEX([14]Delta!$F$1:$EE$997,$L$14,$I80)</f>
        <v>23059.195</v>
      </c>
      <c r="G80" s="94">
        <f t="shared" si="28"/>
        <v>21.388196310628242</v>
      </c>
      <c r="I80" s="95">
        <f t="shared" si="18"/>
        <v>73</v>
      </c>
      <c r="J80" s="91">
        <f t="shared" si="29"/>
        <v>2023</v>
      </c>
      <c r="K80" s="96">
        <f t="shared" si="19"/>
        <v>45139</v>
      </c>
    </row>
    <row r="81" spans="2:11" outlineLevel="1">
      <c r="B81" s="96">
        <f t="shared" si="26"/>
        <v>45170</v>
      </c>
      <c r="C81" s="93">
        <f>IF(F81&lt;&gt;0,-INDEX([14]Delta!$F$1:$EE$997,$L$13,$I81),0)</f>
        <v>494373.32552348077</v>
      </c>
      <c r="D81" s="89">
        <f>IF(F81&lt;&gt;0,VLOOKUP($J81,'Table 1'!$B$13:$C$33,2,FALSE)/12*1000*Study_MW,0)</f>
        <v>0</v>
      </c>
      <c r="E81" s="89">
        <f t="shared" si="27"/>
        <v>494373.32552348077</v>
      </c>
      <c r="F81" s="93">
        <f>INDEX([14]Delta!$F$1:$EE$997,$L$14,$I81)</f>
        <v>20326.560000000001</v>
      </c>
      <c r="G81" s="94">
        <f t="shared" si="28"/>
        <v>24.32154410404322</v>
      </c>
      <c r="I81" s="95">
        <f t="shared" si="18"/>
        <v>74</v>
      </c>
      <c r="J81" s="91">
        <f t="shared" si="29"/>
        <v>2023</v>
      </c>
      <c r="K81" s="96">
        <f t="shared" si="19"/>
        <v>45170</v>
      </c>
    </row>
    <row r="82" spans="2:11" outlineLevel="1">
      <c r="B82" s="96">
        <f t="shared" si="26"/>
        <v>45200</v>
      </c>
      <c r="C82" s="93">
        <f>IF(F82&lt;&gt;0,-INDEX([14]Delta!$F$1:$EE$997,$L$13,$I82),0)</f>
        <v>321383.73622867465</v>
      </c>
      <c r="D82" s="89">
        <f>IF(F82&lt;&gt;0,VLOOKUP($J82,'Table 1'!$B$13:$C$33,2,FALSE)/12*1000*Study_MW,0)</f>
        <v>0</v>
      </c>
      <c r="E82" s="89">
        <f t="shared" si="27"/>
        <v>321383.73622867465</v>
      </c>
      <c r="F82" s="93">
        <f>INDEX([14]Delta!$F$1:$EE$997,$L$14,$I82)</f>
        <v>16479.197</v>
      </c>
      <c r="G82" s="94">
        <f t="shared" si="28"/>
        <v>19.502390573319481</v>
      </c>
      <c r="I82" s="95">
        <f t="shared" si="18"/>
        <v>75</v>
      </c>
      <c r="J82" s="91">
        <f t="shared" si="29"/>
        <v>2023</v>
      </c>
      <c r="K82" s="96">
        <f t="shared" si="19"/>
        <v>45200</v>
      </c>
    </row>
    <row r="83" spans="2:11" outlineLevel="1">
      <c r="B83" s="96">
        <f t="shared" si="26"/>
        <v>45231</v>
      </c>
      <c r="C83" s="93">
        <f>IF(F83&lt;&gt;0,-INDEX([14]Delta!$F$1:$EE$997,$L$13,$I83),0)</f>
        <v>186743.46029466391</v>
      </c>
      <c r="D83" s="89">
        <f>IF(F83&lt;&gt;0,VLOOKUP($J83,'Table 1'!$B$13:$C$33,2,FALSE)/12*1000*Study_MW,0)</f>
        <v>0</v>
      </c>
      <c r="E83" s="89">
        <f t="shared" si="27"/>
        <v>186743.46029466391</v>
      </c>
      <c r="F83" s="93">
        <f>INDEX([14]Delta!$F$1:$EE$997,$L$14,$I83)</f>
        <v>11099.4</v>
      </c>
      <c r="G83" s="94">
        <f t="shared" si="28"/>
        <v>16.824644601930185</v>
      </c>
      <c r="I83" s="95">
        <f t="shared" si="18"/>
        <v>76</v>
      </c>
      <c r="J83" s="91">
        <f t="shared" si="29"/>
        <v>2023</v>
      </c>
      <c r="K83" s="96">
        <f t="shared" si="19"/>
        <v>45231</v>
      </c>
    </row>
    <row r="84" spans="2:11" outlineLevel="1">
      <c r="B84" s="100">
        <f t="shared" si="26"/>
        <v>45261</v>
      </c>
      <c r="C84" s="97">
        <f>IF(F84&lt;&gt;0,-INDEX([14]Delta!$F$1:$EE$997,$L$13,$I84),0)</f>
        <v>166072.0899399519</v>
      </c>
      <c r="D84" s="98">
        <f>IF(F84&lt;&gt;0,VLOOKUP($J84,'Table 1'!$B$13:$C$33,2,FALSE)/12*1000*Study_MW,0)</f>
        <v>0</v>
      </c>
      <c r="E84" s="98">
        <f t="shared" si="27"/>
        <v>166072.0899399519</v>
      </c>
      <c r="F84" s="97">
        <f>INDEX([14]Delta!$F$1:$EE$997,$L$14,$I84)</f>
        <v>8562.8510000000006</v>
      </c>
      <c r="G84" s="99">
        <f t="shared" si="28"/>
        <v>19.394485544586946</v>
      </c>
      <c r="I84" s="82">
        <f t="shared" si="18"/>
        <v>77</v>
      </c>
      <c r="J84" s="91">
        <f t="shared" si="29"/>
        <v>2023</v>
      </c>
      <c r="K84" s="100">
        <f t="shared" si="19"/>
        <v>45261</v>
      </c>
    </row>
    <row r="85" spans="2:11" outlineLevel="1">
      <c r="B85" s="92">
        <f t="shared" si="26"/>
        <v>45292</v>
      </c>
      <c r="C85" s="87">
        <f>IF(F85&lt;&gt;0,-INDEX([14]Delta!$F$1:$EE$997,$L$13,$I85),0)</f>
        <v>177023.64625155926</v>
      </c>
      <c r="D85" s="88">
        <f>IF(F85&lt;&gt;0,VLOOKUP($J85,'Table 1'!$B$13:$C$33,2,FALSE)/12*1000*Study_MW,0)</f>
        <v>0</v>
      </c>
      <c r="E85" s="88">
        <f t="shared" si="27"/>
        <v>177023.64625155926</v>
      </c>
      <c r="F85" s="87">
        <f>INDEX([14]Delta!$F$1:$EE$997,$L$14,$I85)</f>
        <v>10221.94</v>
      </c>
      <c r="G85" s="90">
        <f t="shared" si="28"/>
        <v>17.318008739198159</v>
      </c>
      <c r="I85" s="78">
        <f>I73+13</f>
        <v>79</v>
      </c>
      <c r="J85" s="91">
        <f t="shared" si="29"/>
        <v>2024</v>
      </c>
      <c r="K85" s="92">
        <f t="shared" si="19"/>
        <v>45292</v>
      </c>
    </row>
    <row r="86" spans="2:11" outlineLevel="1">
      <c r="B86" s="96">
        <f t="shared" si="26"/>
        <v>45323</v>
      </c>
      <c r="C86" s="93">
        <f>IF(F86&lt;&gt;0,-INDEX([14]Delta!$F$1:$EE$997,$L$13,$I86),0)</f>
        <v>227554.29021187127</v>
      </c>
      <c r="D86" s="89">
        <f>IF(F86&lt;&gt;0,VLOOKUP($J86,'Table 1'!$B$13:$C$33,2,FALSE)/12*1000*Study_MW,0)</f>
        <v>0</v>
      </c>
      <c r="E86" s="89">
        <f t="shared" si="27"/>
        <v>227554.29021187127</v>
      </c>
      <c r="F86" s="93">
        <f>INDEX([14]Delta!$F$1:$EE$997,$L$14,$I86)</f>
        <v>11848.674999999999</v>
      </c>
      <c r="G86" s="94">
        <f t="shared" si="28"/>
        <v>19.205041087874491</v>
      </c>
      <c r="I86" s="95">
        <f t="shared" si="18"/>
        <v>80</v>
      </c>
      <c r="J86" s="91">
        <f t="shared" si="29"/>
        <v>2024</v>
      </c>
      <c r="K86" s="96">
        <f t="shared" si="19"/>
        <v>45323</v>
      </c>
    </row>
    <row r="87" spans="2:11" outlineLevel="1">
      <c r="B87" s="96">
        <f t="shared" si="26"/>
        <v>45352</v>
      </c>
      <c r="C87" s="93">
        <f>IF(F87&lt;&gt;0,-INDEX([14]Delta!$F$1:$EE$997,$L$13,$I87),0)</f>
        <v>346656.68181729317</v>
      </c>
      <c r="D87" s="89">
        <f>IF(F87&lt;&gt;0,VLOOKUP($J87,'Table 1'!$B$13:$C$33,2,FALSE)/12*1000*Study_MW,0)</f>
        <v>0</v>
      </c>
      <c r="E87" s="89">
        <f t="shared" si="27"/>
        <v>346656.68181729317</v>
      </c>
      <c r="F87" s="93">
        <f>INDEX([14]Delta!$F$1:$EE$997,$L$14,$I87)</f>
        <v>17817.126</v>
      </c>
      <c r="G87" s="94">
        <f t="shared" si="28"/>
        <v>19.456374828201426</v>
      </c>
      <c r="I87" s="95">
        <f t="shared" si="18"/>
        <v>81</v>
      </c>
      <c r="J87" s="91">
        <f t="shared" si="29"/>
        <v>2024</v>
      </c>
      <c r="K87" s="96">
        <f t="shared" si="19"/>
        <v>45352</v>
      </c>
    </row>
    <row r="88" spans="2:11" outlineLevel="1">
      <c r="B88" s="96">
        <f t="shared" si="26"/>
        <v>45383</v>
      </c>
      <c r="C88" s="93">
        <f>IF(F88&lt;&gt;0,-INDEX([14]Delta!$F$1:$EE$997,$L$13,$I88),0)</f>
        <v>363480.12883862853</v>
      </c>
      <c r="D88" s="89">
        <f>IF(F88&lt;&gt;0,VLOOKUP($J88,'Table 1'!$B$13:$C$33,2,FALSE)/12*1000*Study_MW,0)</f>
        <v>0</v>
      </c>
      <c r="E88" s="89">
        <f t="shared" si="27"/>
        <v>363480.12883862853</v>
      </c>
      <c r="F88" s="93">
        <f>INDEX([14]Delta!$F$1:$EE$997,$L$14,$I88)</f>
        <v>20578.8</v>
      </c>
      <c r="G88" s="94">
        <f t="shared" si="28"/>
        <v>17.662843743980627</v>
      </c>
      <c r="I88" s="95">
        <f t="shared" si="18"/>
        <v>82</v>
      </c>
      <c r="J88" s="91">
        <f t="shared" si="29"/>
        <v>2024</v>
      </c>
      <c r="K88" s="96">
        <f t="shared" si="19"/>
        <v>45383</v>
      </c>
    </row>
    <row r="89" spans="2:11" outlineLevel="1">
      <c r="B89" s="96">
        <f t="shared" si="26"/>
        <v>45413</v>
      </c>
      <c r="C89" s="93">
        <f>IF(F89&lt;&gt;0,-INDEX([14]Delta!$F$1:$EE$997,$L$13,$I89),0)</f>
        <v>397025.06236127019</v>
      </c>
      <c r="D89" s="89">
        <f>IF(F89&lt;&gt;0,VLOOKUP($J89,'Table 1'!$B$13:$C$33,2,FALSE)/12*1000*Study_MW,0)</f>
        <v>0</v>
      </c>
      <c r="E89" s="89">
        <f t="shared" si="27"/>
        <v>397025.06236127019</v>
      </c>
      <c r="F89" s="93">
        <f>INDEX([14]Delta!$F$1:$EE$997,$L$14,$I89)</f>
        <v>23821.578000000001</v>
      </c>
      <c r="G89" s="94">
        <f t="shared" si="28"/>
        <v>16.666614712143343</v>
      </c>
      <c r="I89" s="95">
        <f t="shared" si="18"/>
        <v>83</v>
      </c>
      <c r="J89" s="91">
        <f t="shared" si="29"/>
        <v>2024</v>
      </c>
      <c r="K89" s="96">
        <f t="shared" si="19"/>
        <v>45413</v>
      </c>
    </row>
    <row r="90" spans="2:11" outlineLevel="1">
      <c r="B90" s="96">
        <f t="shared" si="26"/>
        <v>45444</v>
      </c>
      <c r="C90" s="93">
        <f>IF(F90&lt;&gt;0,-INDEX([14]Delta!$F$1:$EE$997,$L$13,$I90),0)</f>
        <v>427879.33357346058</v>
      </c>
      <c r="D90" s="89">
        <f>IF(F90&lt;&gt;0,VLOOKUP($J90,'Table 1'!$B$13:$C$33,2,FALSE)/12*1000*Study_MW,0)</f>
        <v>0</v>
      </c>
      <c r="E90" s="89">
        <f t="shared" si="27"/>
        <v>427879.33357346058</v>
      </c>
      <c r="F90" s="93">
        <f>INDEX([14]Delta!$F$1:$EE$997,$L$14,$I90)</f>
        <v>25307.73</v>
      </c>
      <c r="G90" s="94">
        <f t="shared" si="28"/>
        <v>16.907060948313443</v>
      </c>
      <c r="I90" s="95">
        <f t="shared" ref="I90:I96" si="30">I78+13</f>
        <v>84</v>
      </c>
      <c r="J90" s="91">
        <f t="shared" si="29"/>
        <v>2024</v>
      </c>
      <c r="K90" s="96">
        <f t="shared" ref="K90:K153" si="31">IF(ISNUMBER(F90),IF(F90&lt;&gt;0,B90,""),"")</f>
        <v>45444</v>
      </c>
    </row>
    <row r="91" spans="2:11" outlineLevel="1">
      <c r="B91" s="96">
        <f t="shared" si="26"/>
        <v>45474</v>
      </c>
      <c r="C91" s="93">
        <f>IF(F91&lt;&gt;0,-INDEX([14]Delta!$F$1:$EE$997,$L$13,$I91),0)</f>
        <v>434845.92739793658</v>
      </c>
      <c r="D91" s="89">
        <f>IF(F91&lt;&gt;0,VLOOKUP($J91,'Table 1'!$B$13:$C$33,2,FALSE)/12*1000*Study_MW,0)</f>
        <v>0</v>
      </c>
      <c r="E91" s="89">
        <f t="shared" si="27"/>
        <v>434845.92739793658</v>
      </c>
      <c r="F91" s="93">
        <f>INDEX([14]Delta!$F$1:$EE$997,$L$14,$I91)</f>
        <v>22906.674999999999</v>
      </c>
      <c r="G91" s="94">
        <f t="shared" si="28"/>
        <v>18.983371763817168</v>
      </c>
      <c r="I91" s="95">
        <f t="shared" si="30"/>
        <v>85</v>
      </c>
      <c r="J91" s="91">
        <f t="shared" si="29"/>
        <v>2024</v>
      </c>
      <c r="K91" s="96">
        <f t="shared" si="31"/>
        <v>45474</v>
      </c>
    </row>
    <row r="92" spans="2:11" outlineLevel="1">
      <c r="B92" s="96">
        <f t="shared" si="26"/>
        <v>45505</v>
      </c>
      <c r="C92" s="93">
        <f>IF(F92&lt;&gt;0,-INDEX([14]Delta!$F$1:$EE$997,$L$13,$I92),0)</f>
        <v>499292.65330156684</v>
      </c>
      <c r="D92" s="89">
        <f>IF(F92&lt;&gt;0,VLOOKUP($J92,'Table 1'!$B$13:$C$33,2,FALSE)/12*1000*Study_MW,0)</f>
        <v>0</v>
      </c>
      <c r="E92" s="89">
        <f t="shared" si="27"/>
        <v>499292.65330156684</v>
      </c>
      <c r="F92" s="93">
        <f>INDEX([14]Delta!$F$1:$EE$997,$L$14,$I92)</f>
        <v>22943.937000000002</v>
      </c>
      <c r="G92" s="94">
        <f t="shared" si="28"/>
        <v>21.761420165230003</v>
      </c>
      <c r="I92" s="95">
        <f t="shared" si="30"/>
        <v>86</v>
      </c>
      <c r="J92" s="91">
        <f t="shared" si="29"/>
        <v>2024</v>
      </c>
      <c r="K92" s="96">
        <f t="shared" si="31"/>
        <v>45505</v>
      </c>
    </row>
    <row r="93" spans="2:11" outlineLevel="1">
      <c r="B93" s="96">
        <f t="shared" si="26"/>
        <v>45536</v>
      </c>
      <c r="C93" s="93">
        <f>IF(F93&lt;&gt;0,-INDEX([14]Delta!$F$1:$EE$997,$L$13,$I93),0)</f>
        <v>473073.09457547963</v>
      </c>
      <c r="D93" s="89">
        <f>IF(F93&lt;&gt;0,VLOOKUP($J93,'Table 1'!$B$13:$C$33,2,FALSE)/12*1000*Study_MW,0)</f>
        <v>0</v>
      </c>
      <c r="E93" s="89">
        <f t="shared" si="27"/>
        <v>473073.09457547963</v>
      </c>
      <c r="F93" s="93">
        <f>INDEX([14]Delta!$F$1:$EE$997,$L$14,$I93)</f>
        <v>20224.919999999998</v>
      </c>
      <c r="G93" s="94">
        <f t="shared" si="28"/>
        <v>23.390603996232354</v>
      </c>
      <c r="I93" s="95">
        <f t="shared" si="30"/>
        <v>87</v>
      </c>
      <c r="J93" s="91">
        <f t="shared" si="29"/>
        <v>2024</v>
      </c>
      <c r="K93" s="96">
        <f t="shared" si="31"/>
        <v>45536</v>
      </c>
    </row>
    <row r="94" spans="2:11" outlineLevel="1">
      <c r="B94" s="96">
        <f t="shared" si="26"/>
        <v>45566</v>
      </c>
      <c r="C94" s="93">
        <f>IF(F94&lt;&gt;0,-INDEX([14]Delta!$F$1:$EE$997,$L$13,$I94),0)</f>
        <v>319624.17698554695</v>
      </c>
      <c r="D94" s="89">
        <f>IF(F94&lt;&gt;0,VLOOKUP($J94,'Table 1'!$B$13:$C$33,2,FALSE)/12*1000*Study_MW,0)</f>
        <v>0</v>
      </c>
      <c r="E94" s="89">
        <f t="shared" si="27"/>
        <v>319624.17698554695</v>
      </c>
      <c r="F94" s="93">
        <f>INDEX([14]Delta!$F$1:$EE$997,$L$14,$I94)</f>
        <v>16396.798999999999</v>
      </c>
      <c r="G94" s="94">
        <f t="shared" si="28"/>
        <v>19.493083801633901</v>
      </c>
      <c r="I94" s="95">
        <f t="shared" si="30"/>
        <v>88</v>
      </c>
      <c r="J94" s="91">
        <f t="shared" si="29"/>
        <v>2024</v>
      </c>
      <c r="K94" s="96">
        <f t="shared" si="31"/>
        <v>45566</v>
      </c>
    </row>
    <row r="95" spans="2:11" outlineLevel="1">
      <c r="B95" s="96">
        <f t="shared" si="26"/>
        <v>45597</v>
      </c>
      <c r="C95" s="93">
        <f>IF(F95&lt;&gt;0,-INDEX([14]Delta!$F$1:$EE$997,$L$13,$I95),0)</f>
        <v>179509.84599235654</v>
      </c>
      <c r="D95" s="89">
        <f>IF(F95&lt;&gt;0,VLOOKUP($J95,'Table 1'!$B$13:$C$33,2,FALSE)/12*1000*Study_MW,0)</f>
        <v>0</v>
      </c>
      <c r="E95" s="89">
        <f t="shared" si="27"/>
        <v>179509.84599235654</v>
      </c>
      <c r="F95" s="93">
        <f>INDEX([14]Delta!$F$1:$EE$997,$L$14,$I95)</f>
        <v>11043.93</v>
      </c>
      <c r="G95" s="94">
        <f t="shared" si="28"/>
        <v>16.254163689226257</v>
      </c>
      <c r="I95" s="95">
        <f t="shared" si="30"/>
        <v>89</v>
      </c>
      <c r="J95" s="91">
        <f t="shared" si="29"/>
        <v>2024</v>
      </c>
      <c r="K95" s="96">
        <f t="shared" si="31"/>
        <v>45597</v>
      </c>
    </row>
    <row r="96" spans="2:11" outlineLevel="1">
      <c r="B96" s="100">
        <f t="shared" si="26"/>
        <v>45627</v>
      </c>
      <c r="C96" s="97">
        <f>IF(F96&lt;&gt;0,-INDEX([14]Delta!$F$1:$EE$997,$L$13,$I96),0)</f>
        <v>148062.12188154459</v>
      </c>
      <c r="D96" s="98">
        <f>IF(F96&lt;&gt;0,VLOOKUP($J96,'Table 1'!$B$13:$C$33,2,FALSE)/12*1000*Study_MW,0)</f>
        <v>0</v>
      </c>
      <c r="E96" s="98">
        <f t="shared" si="27"/>
        <v>148062.12188154459</v>
      </c>
      <c r="F96" s="97">
        <f>INDEX([14]Delta!$F$1:$EE$997,$L$14,$I96)</f>
        <v>8520.0400000000009</v>
      </c>
      <c r="G96" s="99">
        <f t="shared" si="28"/>
        <v>17.378101732098038</v>
      </c>
      <c r="I96" s="82">
        <f t="shared" si="30"/>
        <v>90</v>
      </c>
      <c r="J96" s="91">
        <f t="shared" si="29"/>
        <v>2024</v>
      </c>
      <c r="K96" s="100">
        <f t="shared" si="31"/>
        <v>45627</v>
      </c>
    </row>
    <row r="97" spans="2:11" outlineLevel="1">
      <c r="B97" s="92">
        <f t="shared" si="26"/>
        <v>45658</v>
      </c>
      <c r="C97" s="87">
        <f>IF(F97&lt;&gt;0,-INDEX([14]Delta!$F$1:$EE$997,$L$13,$I97),0)</f>
        <v>182831.00642895699</v>
      </c>
      <c r="D97" s="88">
        <f>IF(F97&lt;&gt;0,VLOOKUP($J97,'Table 1'!$B$13:$C$33,2,FALSE)/12*1000*Study_MW,0)</f>
        <v>0</v>
      </c>
      <c r="E97" s="88">
        <f t="shared" si="27"/>
        <v>182831.00642895699</v>
      </c>
      <c r="F97" s="87">
        <f>INDEX([14]Delta!$F$1:$EE$997,$L$14,$I97)</f>
        <v>10170.790000000001</v>
      </c>
      <c r="G97" s="90">
        <f t="shared" si="28"/>
        <v>17.976087052132328</v>
      </c>
      <c r="I97" s="78">
        <f>I85+13</f>
        <v>92</v>
      </c>
      <c r="J97" s="91">
        <f t="shared" si="29"/>
        <v>2025</v>
      </c>
      <c r="K97" s="92">
        <f t="shared" si="31"/>
        <v>45658</v>
      </c>
    </row>
    <row r="98" spans="2:11" outlineLevel="1">
      <c r="B98" s="96">
        <f t="shared" si="26"/>
        <v>45689</v>
      </c>
      <c r="C98" s="93">
        <f>IF(F98&lt;&gt;0,-INDEX([14]Delta!$F$1:$EE$997,$L$13,$I98),0)</f>
        <v>214381.98216827214</v>
      </c>
      <c r="D98" s="89">
        <f>IF(F98&lt;&gt;0,VLOOKUP($J98,'Table 1'!$B$13:$C$33,2,FALSE)/12*1000*Study_MW,0)</f>
        <v>0</v>
      </c>
      <c r="E98" s="89">
        <f t="shared" si="27"/>
        <v>214381.98216827214</v>
      </c>
      <c r="F98" s="93">
        <f>INDEX([14]Delta!$F$1:$EE$997,$L$14,$I98)</f>
        <v>11382.98</v>
      </c>
      <c r="G98" s="94">
        <f t="shared" si="28"/>
        <v>18.833555199804632</v>
      </c>
      <c r="I98" s="95">
        <f t="shared" ref="I98:I120" si="32">I86+13</f>
        <v>93</v>
      </c>
      <c r="J98" s="91">
        <f t="shared" si="29"/>
        <v>2025</v>
      </c>
      <c r="K98" s="96">
        <f t="shared" si="31"/>
        <v>45689</v>
      </c>
    </row>
    <row r="99" spans="2:11" outlineLevel="1">
      <c r="B99" s="96">
        <f t="shared" si="26"/>
        <v>45717</v>
      </c>
      <c r="C99" s="93">
        <f>IF(F99&lt;&gt;0,-INDEX([14]Delta!$F$1:$EE$997,$L$13,$I99),0)</f>
        <v>337225.31648108363</v>
      </c>
      <c r="D99" s="89">
        <f>IF(F99&lt;&gt;0,VLOOKUP($J99,'Table 1'!$B$13:$C$33,2,FALSE)/12*1000*Study_MW,0)</f>
        <v>0</v>
      </c>
      <c r="E99" s="89">
        <f t="shared" si="27"/>
        <v>337225.31648108363</v>
      </c>
      <c r="F99" s="93">
        <f>INDEX([14]Delta!$F$1:$EE$997,$L$14,$I99)</f>
        <v>17728.125</v>
      </c>
      <c r="G99" s="94">
        <f t="shared" si="28"/>
        <v>19.02205204899467</v>
      </c>
      <c r="I99" s="95">
        <f t="shared" si="32"/>
        <v>94</v>
      </c>
      <c r="J99" s="91">
        <f t="shared" si="29"/>
        <v>2025</v>
      </c>
      <c r="K99" s="96">
        <f t="shared" si="31"/>
        <v>45717</v>
      </c>
    </row>
    <row r="100" spans="2:11" outlineLevel="1">
      <c r="B100" s="96">
        <f t="shared" si="26"/>
        <v>45748</v>
      </c>
      <c r="C100" s="93">
        <f>IF(F100&lt;&gt;0,-INDEX([14]Delta!$F$1:$EE$997,$L$13,$I100),0)</f>
        <v>358356.87293595076</v>
      </c>
      <c r="D100" s="89">
        <f>IF(F100&lt;&gt;0,VLOOKUP($J100,'Table 1'!$B$13:$C$33,2,FALSE)/12*1000*Study_MW,0)</f>
        <v>0</v>
      </c>
      <c r="E100" s="89">
        <f t="shared" si="27"/>
        <v>358356.87293595076</v>
      </c>
      <c r="F100" s="93">
        <f>INDEX([14]Delta!$F$1:$EE$997,$L$14,$I100)</f>
        <v>20475.87</v>
      </c>
      <c r="G100" s="94">
        <f t="shared" si="28"/>
        <v>17.501423526128598</v>
      </c>
      <c r="I100" s="95">
        <f t="shared" si="32"/>
        <v>95</v>
      </c>
      <c r="J100" s="91">
        <f t="shared" si="29"/>
        <v>2025</v>
      </c>
      <c r="K100" s="96">
        <f t="shared" si="31"/>
        <v>45748</v>
      </c>
    </row>
    <row r="101" spans="2:11" outlineLevel="1">
      <c r="B101" s="96">
        <f t="shared" si="26"/>
        <v>45778</v>
      </c>
      <c r="C101" s="93">
        <f>IF(F101&lt;&gt;0,-INDEX([14]Delta!$F$1:$EE$997,$L$13,$I101),0)</f>
        <v>401209.7643275708</v>
      </c>
      <c r="D101" s="89">
        <f>IF(F101&lt;&gt;0,VLOOKUP($J101,'Table 1'!$B$13:$C$33,2,FALSE)/12*1000*Study_MW,0)</f>
        <v>0</v>
      </c>
      <c r="E101" s="89">
        <f t="shared" si="27"/>
        <v>401209.7643275708</v>
      </c>
      <c r="F101" s="93">
        <f>INDEX([14]Delta!$F$1:$EE$997,$L$14,$I101)</f>
        <v>23702.507000000001</v>
      </c>
      <c r="G101" s="94">
        <f t="shared" si="28"/>
        <v>16.926891502555858</v>
      </c>
      <c r="I101" s="95">
        <f t="shared" si="32"/>
        <v>96</v>
      </c>
      <c r="J101" s="91">
        <f t="shared" si="29"/>
        <v>2025</v>
      </c>
      <c r="K101" s="96">
        <f t="shared" si="31"/>
        <v>45778</v>
      </c>
    </row>
    <row r="102" spans="2:11" outlineLevel="1">
      <c r="B102" s="96">
        <f t="shared" si="26"/>
        <v>45809</v>
      </c>
      <c r="C102" s="93">
        <f>IF(F102&lt;&gt;0,-INDEX([14]Delta!$F$1:$EE$997,$L$13,$I102),0)</f>
        <v>458298.114211604</v>
      </c>
      <c r="D102" s="89">
        <f>IF(F102&lt;&gt;0,VLOOKUP($J102,'Table 1'!$B$13:$C$33,2,FALSE)/12*1000*Study_MW,0)</f>
        <v>0</v>
      </c>
      <c r="E102" s="89">
        <f t="shared" si="27"/>
        <v>458298.114211604</v>
      </c>
      <c r="F102" s="93">
        <f>INDEX([14]Delta!$F$1:$EE$997,$L$14,$I102)</f>
        <v>25181.19</v>
      </c>
      <c r="G102" s="94">
        <f t="shared" si="28"/>
        <v>18.200018117158244</v>
      </c>
      <c r="I102" s="95">
        <f t="shared" si="32"/>
        <v>97</v>
      </c>
      <c r="J102" s="91">
        <f t="shared" si="29"/>
        <v>2025</v>
      </c>
      <c r="K102" s="96">
        <f t="shared" si="31"/>
        <v>45809</v>
      </c>
    </row>
    <row r="103" spans="2:11" outlineLevel="1">
      <c r="B103" s="96">
        <f t="shared" si="26"/>
        <v>45839</v>
      </c>
      <c r="C103" s="93">
        <f>IF(F103&lt;&gt;0,-INDEX([14]Delta!$F$1:$EE$997,$L$13,$I103),0)</f>
        <v>455617.9785964191</v>
      </c>
      <c r="D103" s="89">
        <f>IF(F103&lt;&gt;0,VLOOKUP($J103,'Table 1'!$B$13:$C$33,2,FALSE)/12*1000*Study_MW,0)</f>
        <v>0</v>
      </c>
      <c r="E103" s="89">
        <f t="shared" si="27"/>
        <v>455617.9785964191</v>
      </c>
      <c r="F103" s="93">
        <f>INDEX([14]Delta!$F$1:$EE$997,$L$14,$I103)</f>
        <v>22792.161</v>
      </c>
      <c r="G103" s="94">
        <f t="shared" si="28"/>
        <v>19.990117593343566</v>
      </c>
      <c r="I103" s="95">
        <f t="shared" si="32"/>
        <v>98</v>
      </c>
      <c r="J103" s="91">
        <f t="shared" si="29"/>
        <v>2025</v>
      </c>
      <c r="K103" s="96">
        <f t="shared" si="31"/>
        <v>45839</v>
      </c>
    </row>
    <row r="104" spans="2:11" outlineLevel="1">
      <c r="B104" s="96">
        <f t="shared" si="26"/>
        <v>45870</v>
      </c>
      <c r="C104" s="93">
        <f>IF(F104&lt;&gt;0,-INDEX([14]Delta!$F$1:$EE$997,$L$13,$I104),0)</f>
        <v>519037.15761959553</v>
      </c>
      <c r="D104" s="89">
        <f>IF(F104&lt;&gt;0,VLOOKUP($J104,'Table 1'!$B$13:$C$33,2,FALSE)/12*1000*Study_MW,0)</f>
        <v>0</v>
      </c>
      <c r="E104" s="89">
        <f t="shared" si="27"/>
        <v>519037.15761959553</v>
      </c>
      <c r="F104" s="93">
        <f>INDEX([14]Delta!$F$1:$EE$997,$L$14,$I104)</f>
        <v>22829.33</v>
      </c>
      <c r="G104" s="94">
        <f t="shared" si="28"/>
        <v>22.735540535775492</v>
      </c>
      <c r="I104" s="95">
        <f t="shared" si="32"/>
        <v>99</v>
      </c>
      <c r="J104" s="91">
        <f t="shared" si="29"/>
        <v>2025</v>
      </c>
      <c r="K104" s="96">
        <f t="shared" si="31"/>
        <v>45870</v>
      </c>
    </row>
    <row r="105" spans="2:11" outlineLevel="1">
      <c r="B105" s="96">
        <f t="shared" si="26"/>
        <v>45901</v>
      </c>
      <c r="C105" s="93">
        <f>IF(F105&lt;&gt;0,-INDEX([14]Delta!$F$1:$EE$997,$L$13,$I105),0)</f>
        <v>494707.56743252277</v>
      </c>
      <c r="D105" s="89">
        <f>IF(F105&lt;&gt;0,VLOOKUP($J105,'Table 1'!$B$13:$C$33,2,FALSE)/12*1000*Study_MW,0)</f>
        <v>0</v>
      </c>
      <c r="E105" s="89">
        <f t="shared" si="27"/>
        <v>494707.56743252277</v>
      </c>
      <c r="F105" s="93">
        <f>INDEX([14]Delta!$F$1:$EE$997,$L$14,$I105)</f>
        <v>20123.79</v>
      </c>
      <c r="G105" s="94">
        <f t="shared" si="28"/>
        <v>24.583220528167047</v>
      </c>
      <c r="I105" s="95">
        <f t="shared" si="32"/>
        <v>100</v>
      </c>
      <c r="J105" s="91">
        <f t="shared" si="29"/>
        <v>2025</v>
      </c>
      <c r="K105" s="96">
        <f t="shared" si="31"/>
        <v>45901</v>
      </c>
    </row>
    <row r="106" spans="2:11" outlineLevel="1">
      <c r="B106" s="96">
        <f t="shared" si="26"/>
        <v>45931</v>
      </c>
      <c r="C106" s="93">
        <f>IF(F106&lt;&gt;0,-INDEX([14]Delta!$F$1:$EE$997,$L$13,$I106),0)</f>
        <v>341364.444740206</v>
      </c>
      <c r="D106" s="89">
        <f>IF(F106&lt;&gt;0,VLOOKUP($J106,'Table 1'!$B$13:$C$33,2,FALSE)/12*1000*Study_MW,0)</f>
        <v>0</v>
      </c>
      <c r="E106" s="89">
        <f t="shared" si="27"/>
        <v>341364.444740206</v>
      </c>
      <c r="F106" s="93">
        <f>INDEX([14]Delta!$F$1:$EE$997,$L$14,$I106)</f>
        <v>16314.804</v>
      </c>
      <c r="G106" s="94">
        <f t="shared" si="28"/>
        <v>20.923600721173603</v>
      </c>
      <c r="I106" s="95">
        <f t="shared" si="32"/>
        <v>101</v>
      </c>
      <c r="J106" s="91">
        <f t="shared" si="29"/>
        <v>2025</v>
      </c>
      <c r="K106" s="96">
        <f t="shared" si="31"/>
        <v>45931</v>
      </c>
    </row>
    <row r="107" spans="2:11" outlineLevel="1">
      <c r="B107" s="96">
        <f t="shared" si="26"/>
        <v>45962</v>
      </c>
      <c r="C107" s="93">
        <f>IF(F107&lt;&gt;0,-INDEX([14]Delta!$F$1:$EE$997,$L$13,$I107),0)</f>
        <v>210306.71898314357</v>
      </c>
      <c r="D107" s="89">
        <f>IF(F107&lt;&gt;0,VLOOKUP($J107,'Table 1'!$B$13:$C$33,2,FALSE)/12*1000*Study_MW,0)</f>
        <v>0</v>
      </c>
      <c r="E107" s="89">
        <f t="shared" si="27"/>
        <v>210306.71898314357</v>
      </c>
      <c r="F107" s="93">
        <f>INDEX([14]Delta!$F$1:$EE$997,$L$14,$I107)</f>
        <v>10988.67</v>
      </c>
      <c r="G107" s="94">
        <f t="shared" si="28"/>
        <v>19.138505295285377</v>
      </c>
      <c r="I107" s="95">
        <f t="shared" si="32"/>
        <v>102</v>
      </c>
      <c r="J107" s="91">
        <f t="shared" si="29"/>
        <v>2025</v>
      </c>
      <c r="K107" s="96">
        <f t="shared" si="31"/>
        <v>45962</v>
      </c>
    </row>
    <row r="108" spans="2:11" outlineLevel="1">
      <c r="B108" s="100">
        <f t="shared" si="26"/>
        <v>45992</v>
      </c>
      <c r="C108" s="97">
        <f>IF(F108&lt;&gt;0,-INDEX([14]Delta!$F$1:$EE$997,$L$13,$I108),0)</f>
        <v>156387.66334214807</v>
      </c>
      <c r="D108" s="98">
        <f>IF(F108&lt;&gt;0,VLOOKUP($J108,'Table 1'!$B$13:$C$33,2,FALSE)/12*1000*Study_MW,0)</f>
        <v>0</v>
      </c>
      <c r="E108" s="98">
        <f t="shared" si="27"/>
        <v>156387.66334214807</v>
      </c>
      <c r="F108" s="97">
        <f>INDEX([14]Delta!$F$1:$EE$997,$L$14,$I108)</f>
        <v>8477.4459999999999</v>
      </c>
      <c r="G108" s="99">
        <f t="shared" si="28"/>
        <v>18.447497435211982</v>
      </c>
      <c r="I108" s="82">
        <f t="shared" si="32"/>
        <v>103</v>
      </c>
      <c r="J108" s="91">
        <f t="shared" si="29"/>
        <v>2025</v>
      </c>
      <c r="K108" s="100">
        <f t="shared" si="31"/>
        <v>45992</v>
      </c>
    </row>
    <row r="109" spans="2:11" outlineLevel="1">
      <c r="B109" s="92">
        <f t="shared" si="26"/>
        <v>46023</v>
      </c>
      <c r="C109" s="87">
        <f>IF(F109&lt;&gt;0,-INDEX([14]Delta!$F$1:$EE$997,$L$13,$I109),0)</f>
        <v>189279.0103521347</v>
      </c>
      <c r="D109" s="88">
        <f>IF(F109&lt;&gt;0,VLOOKUP($J109,'Table 1'!$B$13:$C$33,2,FALSE)/12*1000*Study_MW,0)</f>
        <v>0</v>
      </c>
      <c r="E109" s="88">
        <f t="shared" si="27"/>
        <v>189279.0103521347</v>
      </c>
      <c r="F109" s="87">
        <f>INDEX([14]Delta!$F$1:$EE$997,$L$14,$I109)</f>
        <v>10119.950000000001</v>
      </c>
      <c r="G109" s="90">
        <f t="shared" si="28"/>
        <v>18.703551929815333</v>
      </c>
      <c r="I109" s="78">
        <f>I97+13</f>
        <v>105</v>
      </c>
      <c r="J109" s="91">
        <f t="shared" si="29"/>
        <v>2026</v>
      </c>
      <c r="K109" s="92">
        <f t="shared" si="31"/>
        <v>46023</v>
      </c>
    </row>
    <row r="110" spans="2:11" outlineLevel="1">
      <c r="B110" s="96">
        <f t="shared" si="26"/>
        <v>46054</v>
      </c>
      <c r="C110" s="93">
        <f>IF(F110&lt;&gt;0,-INDEX([14]Delta!$F$1:$EE$997,$L$13,$I110),0)</f>
        <v>225062.61863346398</v>
      </c>
      <c r="D110" s="89">
        <f>IF(F110&lt;&gt;0,VLOOKUP($J110,'Table 1'!$B$13:$C$33,2,FALSE)/12*1000*Study_MW,0)</f>
        <v>0</v>
      </c>
      <c r="E110" s="89">
        <f t="shared" si="27"/>
        <v>225062.61863346398</v>
      </c>
      <c r="F110" s="93">
        <f>INDEX([14]Delta!$F$1:$EE$997,$L$14,$I110)</f>
        <v>11326.056</v>
      </c>
      <c r="G110" s="94">
        <f t="shared" si="28"/>
        <v>19.871226014904391</v>
      </c>
      <c r="I110" s="95">
        <f t="shared" si="32"/>
        <v>106</v>
      </c>
      <c r="J110" s="91">
        <f t="shared" si="29"/>
        <v>2026</v>
      </c>
      <c r="K110" s="96">
        <f t="shared" si="31"/>
        <v>46054</v>
      </c>
    </row>
    <row r="111" spans="2:11" outlineLevel="1">
      <c r="B111" s="96">
        <f t="shared" si="26"/>
        <v>46082</v>
      </c>
      <c r="C111" s="93">
        <f>IF(F111&lt;&gt;0,-INDEX([14]Delta!$F$1:$EE$997,$L$13,$I111),0)</f>
        <v>361463.99920737743</v>
      </c>
      <c r="D111" s="89">
        <f>IF(F111&lt;&gt;0,VLOOKUP($J111,'Table 1'!$B$13:$C$33,2,FALSE)/12*1000*Study_MW,0)</f>
        <v>0</v>
      </c>
      <c r="E111" s="89">
        <f t="shared" si="27"/>
        <v>361463.99920737743</v>
      </c>
      <c r="F111" s="93">
        <f>INDEX([14]Delta!$F$1:$EE$997,$L$14,$I111)</f>
        <v>17639.434000000001</v>
      </c>
      <c r="G111" s="94">
        <f t="shared" si="28"/>
        <v>20.491813921431799</v>
      </c>
      <c r="I111" s="95">
        <f t="shared" si="32"/>
        <v>107</v>
      </c>
      <c r="J111" s="91">
        <f t="shared" si="29"/>
        <v>2026</v>
      </c>
      <c r="K111" s="96">
        <f t="shared" si="31"/>
        <v>46082</v>
      </c>
    </row>
    <row r="112" spans="2:11" outlineLevel="1">
      <c r="B112" s="96">
        <f t="shared" si="26"/>
        <v>46113</v>
      </c>
      <c r="C112" s="93">
        <f>IF(F112&lt;&gt;0,-INDEX([14]Delta!$F$1:$EE$997,$L$13,$I112),0)</f>
        <v>382121.60222014785</v>
      </c>
      <c r="D112" s="89">
        <f>IF(F112&lt;&gt;0,VLOOKUP($J112,'Table 1'!$B$13:$C$33,2,FALSE)/12*1000*Study_MW,0)</f>
        <v>0</v>
      </c>
      <c r="E112" s="89">
        <f t="shared" si="27"/>
        <v>382121.60222014785</v>
      </c>
      <c r="F112" s="93">
        <f>INDEX([14]Delta!$F$1:$EE$997,$L$14,$I112)</f>
        <v>20373.54</v>
      </c>
      <c r="G112" s="94">
        <f t="shared" si="28"/>
        <v>18.755778437136986</v>
      </c>
      <c r="I112" s="95">
        <f t="shared" si="32"/>
        <v>108</v>
      </c>
      <c r="J112" s="91">
        <f t="shared" si="29"/>
        <v>2026</v>
      </c>
      <c r="K112" s="96">
        <f t="shared" si="31"/>
        <v>46113</v>
      </c>
    </row>
    <row r="113" spans="2:11" outlineLevel="1">
      <c r="B113" s="96">
        <f t="shared" si="26"/>
        <v>46143</v>
      </c>
      <c r="C113" s="93">
        <f>IF(F113&lt;&gt;0,-INDEX([14]Delta!$F$1:$EE$997,$L$13,$I113),0)</f>
        <v>427295.02272294462</v>
      </c>
      <c r="D113" s="89">
        <f>IF(F113&lt;&gt;0,VLOOKUP($J113,'Table 1'!$B$13:$C$33,2,FALSE)/12*1000*Study_MW,0)</f>
        <v>0</v>
      </c>
      <c r="E113" s="89">
        <f t="shared" si="27"/>
        <v>427295.02272294462</v>
      </c>
      <c r="F113" s="93">
        <f>INDEX([14]Delta!$F$1:$EE$997,$L$14,$I113)</f>
        <v>23583.932000000001</v>
      </c>
      <c r="G113" s="94">
        <f t="shared" si="28"/>
        <v>18.118056934820903</v>
      </c>
      <c r="I113" s="95">
        <f t="shared" si="32"/>
        <v>109</v>
      </c>
      <c r="J113" s="91">
        <f t="shared" si="29"/>
        <v>2026</v>
      </c>
      <c r="K113" s="96">
        <f t="shared" si="31"/>
        <v>46143</v>
      </c>
    </row>
    <row r="114" spans="2:11" outlineLevel="1">
      <c r="B114" s="96">
        <f t="shared" si="26"/>
        <v>46174</v>
      </c>
      <c r="C114" s="93">
        <f>IF(F114&lt;&gt;0,-INDEX([14]Delta!$F$1:$EE$997,$L$13,$I114),0)</f>
        <v>484057.35824254155</v>
      </c>
      <c r="D114" s="89">
        <f>IF(F114&lt;&gt;0,VLOOKUP($J114,'Table 1'!$B$13:$C$33,2,FALSE)/12*1000*Study_MW,0)</f>
        <v>0</v>
      </c>
      <c r="E114" s="89">
        <f t="shared" si="27"/>
        <v>484057.35824254155</v>
      </c>
      <c r="F114" s="93">
        <f>INDEX([14]Delta!$F$1:$EE$997,$L$14,$I114)</f>
        <v>25055.279999999999</v>
      </c>
      <c r="G114" s="94">
        <f t="shared" si="28"/>
        <v>19.319574885714371</v>
      </c>
      <c r="I114" s="95">
        <f t="shared" si="32"/>
        <v>110</v>
      </c>
      <c r="J114" s="91">
        <f t="shared" si="29"/>
        <v>2026</v>
      </c>
      <c r="K114" s="96">
        <f t="shared" si="31"/>
        <v>46174</v>
      </c>
    </row>
    <row r="115" spans="2:11" outlineLevel="1">
      <c r="B115" s="96">
        <f t="shared" si="26"/>
        <v>46204</v>
      </c>
      <c r="C115" s="93">
        <f>IF(F115&lt;&gt;0,-INDEX([14]Delta!$F$1:$EE$997,$L$13,$I115),0)</f>
        <v>480153.24436563253</v>
      </c>
      <c r="D115" s="89">
        <f>IF(F115&lt;&gt;0,VLOOKUP($J115,'Table 1'!$B$13:$C$33,2,FALSE)/12*1000*Study_MW,0)</f>
        <v>0</v>
      </c>
      <c r="E115" s="89">
        <f t="shared" si="27"/>
        <v>480153.24436563253</v>
      </c>
      <c r="F115" s="93">
        <f>INDEX([14]Delta!$F$1:$EE$997,$L$14,$I115)</f>
        <v>22678.236000000001</v>
      </c>
      <c r="G115" s="94">
        <f t="shared" si="28"/>
        <v>21.17242471441044</v>
      </c>
      <c r="I115" s="95">
        <f t="shared" si="32"/>
        <v>111</v>
      </c>
      <c r="J115" s="91">
        <f t="shared" si="29"/>
        <v>2026</v>
      </c>
      <c r="K115" s="96">
        <f t="shared" si="31"/>
        <v>46204</v>
      </c>
    </row>
    <row r="116" spans="2:11" outlineLevel="1">
      <c r="B116" s="96">
        <f t="shared" si="26"/>
        <v>46235</v>
      </c>
      <c r="C116" s="93">
        <f>IF(F116&lt;&gt;0,-INDEX([14]Delta!$F$1:$EE$997,$L$13,$I116),0)</f>
        <v>527393.65523484349</v>
      </c>
      <c r="D116" s="89">
        <f>IF(F116&lt;&gt;0,VLOOKUP($J116,'Table 1'!$B$13:$C$33,2,FALSE)/12*1000*Study_MW,0)</f>
        <v>0</v>
      </c>
      <c r="E116" s="89">
        <f t="shared" si="27"/>
        <v>527393.65523484349</v>
      </c>
      <c r="F116" s="93">
        <f>INDEX([14]Delta!$F$1:$EE$997,$L$14,$I116)</f>
        <v>22715.095000000001</v>
      </c>
      <c r="G116" s="94">
        <f t="shared" si="28"/>
        <v>23.217761371231045</v>
      </c>
      <c r="I116" s="95">
        <f t="shared" si="32"/>
        <v>112</v>
      </c>
      <c r="J116" s="91">
        <f t="shared" si="29"/>
        <v>2026</v>
      </c>
      <c r="K116" s="96">
        <f t="shared" si="31"/>
        <v>46235</v>
      </c>
    </row>
    <row r="117" spans="2:11" outlineLevel="1">
      <c r="B117" s="96">
        <f t="shared" si="26"/>
        <v>46266</v>
      </c>
      <c r="C117" s="93">
        <f>IF(F117&lt;&gt;0,-INDEX([14]Delta!$F$1:$EE$997,$L$13,$I117),0)</f>
        <v>518002.58712998033</v>
      </c>
      <c r="D117" s="89">
        <f>IF(F117&lt;&gt;0,VLOOKUP($J117,'Table 1'!$B$13:$C$33,2,FALSE)/12*1000*Study_MW,0)</f>
        <v>0</v>
      </c>
      <c r="E117" s="89">
        <f t="shared" si="27"/>
        <v>518002.58712998033</v>
      </c>
      <c r="F117" s="93">
        <f>INDEX([14]Delta!$F$1:$EE$997,$L$14,$I117)</f>
        <v>20023.080000000002</v>
      </c>
      <c r="G117" s="94">
        <f t="shared" si="28"/>
        <v>25.870275059080836</v>
      </c>
      <c r="I117" s="95">
        <f t="shared" si="32"/>
        <v>113</v>
      </c>
      <c r="J117" s="91">
        <f t="shared" si="29"/>
        <v>2026</v>
      </c>
      <c r="K117" s="96">
        <f t="shared" si="31"/>
        <v>46266</v>
      </c>
    </row>
    <row r="118" spans="2:11" outlineLevel="1">
      <c r="B118" s="96">
        <f t="shared" si="26"/>
        <v>46296</v>
      </c>
      <c r="C118" s="93">
        <f>IF(F118&lt;&gt;0,-INDEX([14]Delta!$F$1:$EE$997,$L$13,$I118),0)</f>
        <v>354399.0633892417</v>
      </c>
      <c r="D118" s="89">
        <f>IF(F118&lt;&gt;0,VLOOKUP($J118,'Table 1'!$B$13:$C$33,2,FALSE)/12*1000*Study_MW,0)</f>
        <v>0</v>
      </c>
      <c r="E118" s="89">
        <f t="shared" si="27"/>
        <v>354399.0633892417</v>
      </c>
      <c r="F118" s="93">
        <f>INDEX([14]Delta!$F$1:$EE$997,$L$14,$I118)</f>
        <v>16233.273999999999</v>
      </c>
      <c r="G118" s="94">
        <f t="shared" si="28"/>
        <v>21.831644275162343</v>
      </c>
      <c r="I118" s="95">
        <f t="shared" si="32"/>
        <v>114</v>
      </c>
      <c r="J118" s="91">
        <f t="shared" si="29"/>
        <v>2026</v>
      </c>
      <c r="K118" s="96">
        <f t="shared" si="31"/>
        <v>46296</v>
      </c>
    </row>
    <row r="119" spans="2:11" outlineLevel="1">
      <c r="B119" s="96">
        <f t="shared" si="26"/>
        <v>46327</v>
      </c>
      <c r="C119" s="93">
        <f>IF(F119&lt;&gt;0,-INDEX([14]Delta!$F$1:$EE$997,$L$13,$I119),0)</f>
        <v>205640.62073814869</v>
      </c>
      <c r="D119" s="89">
        <f>IF(F119&lt;&gt;0,VLOOKUP($J119,'Table 1'!$B$13:$C$33,2,FALSE)/12*1000*Study_MW,0)</f>
        <v>0</v>
      </c>
      <c r="E119" s="89">
        <f t="shared" si="27"/>
        <v>205640.62073814869</v>
      </c>
      <c r="F119" s="93">
        <f>INDEX([14]Delta!$F$1:$EE$997,$L$14,$I119)</f>
        <v>10933.8</v>
      </c>
      <c r="G119" s="94">
        <f t="shared" si="28"/>
        <v>18.807790588647013</v>
      </c>
      <c r="I119" s="95">
        <f t="shared" si="32"/>
        <v>115</v>
      </c>
      <c r="J119" s="91">
        <f t="shared" si="29"/>
        <v>2026</v>
      </c>
      <c r="K119" s="96">
        <f t="shared" si="31"/>
        <v>46327</v>
      </c>
    </row>
    <row r="120" spans="2:11" outlineLevel="1">
      <c r="B120" s="100">
        <f t="shared" si="26"/>
        <v>46357</v>
      </c>
      <c r="C120" s="97">
        <f>IF(F120&lt;&gt;0,-INDEX([14]Delta!$F$1:$EE$997,$L$13,$I120),0)</f>
        <v>167103.81441113353</v>
      </c>
      <c r="D120" s="98">
        <f>IF(F120&lt;&gt;0,VLOOKUP($J120,'Table 1'!$B$13:$C$33,2,FALSE)/12*1000*Study_MW,0)</f>
        <v>0</v>
      </c>
      <c r="E120" s="98">
        <f t="shared" si="27"/>
        <v>167103.81441113353</v>
      </c>
      <c r="F120" s="97">
        <f>INDEX([14]Delta!$F$1:$EE$997,$L$14,$I120)</f>
        <v>8435.0069999999996</v>
      </c>
      <c r="G120" s="99">
        <f t="shared" si="28"/>
        <v>19.810749939049668</v>
      </c>
      <c r="I120" s="82">
        <f t="shared" si="32"/>
        <v>116</v>
      </c>
      <c r="J120" s="91">
        <f t="shared" si="29"/>
        <v>2026</v>
      </c>
      <c r="K120" s="100">
        <f t="shared" si="31"/>
        <v>46357</v>
      </c>
    </row>
    <row r="121" spans="2:11" outlineLevel="1">
      <c r="B121" s="92">
        <f t="shared" si="26"/>
        <v>46388</v>
      </c>
      <c r="C121" s="87">
        <f>IF(F121&lt;&gt;0,-INDEX([14]Delta!$F$1:$EE$997,$L$13,$I121),0)</f>
        <v>197422.12552413344</v>
      </c>
      <c r="D121" s="88">
        <f>IF(F121&lt;&gt;0,VLOOKUP($J121,'Table 1'!$B$13:$C$33,2,FALSE)/12*1000*Study_MW,0)</f>
        <v>0</v>
      </c>
      <c r="E121" s="88">
        <f t="shared" si="27"/>
        <v>197422.12552413344</v>
      </c>
      <c r="F121" s="87">
        <f>INDEX([14]Delta!$F$1:$EE$997,$L$14,$I121)</f>
        <v>10069.326999999999</v>
      </c>
      <c r="G121" s="90">
        <f t="shared" si="28"/>
        <v>19.606288039323129</v>
      </c>
      <c r="I121" s="78">
        <f>I109+13</f>
        <v>118</v>
      </c>
      <c r="J121" s="91">
        <f t="shared" si="29"/>
        <v>2027</v>
      </c>
      <c r="K121" s="92">
        <f t="shared" si="31"/>
        <v>46388</v>
      </c>
    </row>
    <row r="122" spans="2:11" outlineLevel="1">
      <c r="B122" s="96">
        <f t="shared" si="26"/>
        <v>46419</v>
      </c>
      <c r="C122" s="93">
        <f>IF(F122&lt;&gt;0,-INDEX([14]Delta!$F$1:$EE$997,$L$13,$I122),0)</f>
        <v>235519.90119805932</v>
      </c>
      <c r="D122" s="89">
        <f>IF(F122&lt;&gt;0,VLOOKUP($J122,'Table 1'!$B$13:$C$33,2,FALSE)/12*1000*Study_MW,0)</f>
        <v>0</v>
      </c>
      <c r="E122" s="89">
        <f t="shared" si="27"/>
        <v>235519.90119805932</v>
      </c>
      <c r="F122" s="93">
        <f>INDEX([14]Delta!$F$1:$EE$997,$L$14,$I122)</f>
        <v>11269.384</v>
      </c>
      <c r="G122" s="94">
        <f t="shared" si="28"/>
        <v>20.899092727522579</v>
      </c>
      <c r="I122" s="95">
        <f t="shared" ref="I122:I132" si="33">I110+13</f>
        <v>119</v>
      </c>
      <c r="J122" s="91">
        <f t="shared" si="29"/>
        <v>2027</v>
      </c>
      <c r="K122" s="96">
        <f t="shared" si="31"/>
        <v>46419</v>
      </c>
    </row>
    <row r="123" spans="2:11" outlineLevel="1">
      <c r="B123" s="96">
        <f t="shared" si="26"/>
        <v>46447</v>
      </c>
      <c r="C123" s="93">
        <f>IF(F123&lt;&gt;0,-INDEX([14]Delta!$F$1:$EE$997,$L$13,$I123),0)</f>
        <v>387821.33682280779</v>
      </c>
      <c r="D123" s="89">
        <f>IF(F123&lt;&gt;0,VLOOKUP($J123,'Table 1'!$B$13:$C$33,2,FALSE)/12*1000*Study_MW,0)</f>
        <v>0</v>
      </c>
      <c r="E123" s="89">
        <f t="shared" si="27"/>
        <v>387821.33682280779</v>
      </c>
      <c r="F123" s="93">
        <f>INDEX([14]Delta!$F$1:$EE$997,$L$14,$I123)</f>
        <v>17551.177</v>
      </c>
      <c r="G123" s="94">
        <f t="shared" si="28"/>
        <v>22.096599950123448</v>
      </c>
      <c r="I123" s="95">
        <f t="shared" si="33"/>
        <v>120</v>
      </c>
      <c r="J123" s="91">
        <f t="shared" si="29"/>
        <v>2027</v>
      </c>
      <c r="K123" s="96">
        <f t="shared" si="31"/>
        <v>46447</v>
      </c>
    </row>
    <row r="124" spans="2:11" outlineLevel="1">
      <c r="B124" s="96">
        <f t="shared" si="26"/>
        <v>46478</v>
      </c>
      <c r="C124" s="93">
        <f>IF(F124&lt;&gt;0,-INDEX([14]Delta!$F$1:$EE$997,$L$13,$I124),0)</f>
        <v>395019.49688088894</v>
      </c>
      <c r="D124" s="89">
        <f>IF(F124&lt;&gt;0,VLOOKUP($J124,'Table 1'!$B$13:$C$33,2,FALSE)/12*1000*Study_MW,0)</f>
        <v>0</v>
      </c>
      <c r="E124" s="89">
        <f t="shared" si="27"/>
        <v>395019.49688088894</v>
      </c>
      <c r="F124" s="93">
        <f>INDEX([14]Delta!$F$1:$EE$997,$L$14,$I124)</f>
        <v>20271.63</v>
      </c>
      <c r="G124" s="94">
        <f t="shared" si="28"/>
        <v>19.486321370352996</v>
      </c>
      <c r="I124" s="95">
        <f t="shared" si="33"/>
        <v>121</v>
      </c>
      <c r="J124" s="91">
        <f t="shared" si="29"/>
        <v>2027</v>
      </c>
      <c r="K124" s="96">
        <f t="shared" si="31"/>
        <v>46478</v>
      </c>
    </row>
    <row r="125" spans="2:11" outlineLevel="1">
      <c r="B125" s="96">
        <f t="shared" si="26"/>
        <v>46508</v>
      </c>
      <c r="C125" s="93">
        <f>IF(F125&lt;&gt;0,-INDEX([14]Delta!$F$1:$EE$997,$L$13,$I125),0)</f>
        <v>437001.66897252202</v>
      </c>
      <c r="D125" s="89">
        <f>IF(F125&lt;&gt;0,VLOOKUP($J125,'Table 1'!$B$13:$C$33,2,FALSE)/12*1000*Study_MW,0)</f>
        <v>0</v>
      </c>
      <c r="E125" s="89">
        <f t="shared" si="27"/>
        <v>437001.66897252202</v>
      </c>
      <c r="F125" s="93">
        <f>INDEX([14]Delta!$F$1:$EE$997,$L$14,$I125)</f>
        <v>23466.039000000001</v>
      </c>
      <c r="G125" s="94">
        <f t="shared" si="28"/>
        <v>18.622728316974246</v>
      </c>
      <c r="I125" s="95">
        <f t="shared" si="33"/>
        <v>122</v>
      </c>
      <c r="J125" s="91">
        <f t="shared" si="29"/>
        <v>2027</v>
      </c>
      <c r="K125" s="96">
        <f t="shared" si="31"/>
        <v>46508</v>
      </c>
    </row>
    <row r="126" spans="2:11" outlineLevel="1">
      <c r="B126" s="96">
        <f t="shared" si="26"/>
        <v>46539</v>
      </c>
      <c r="C126" s="93">
        <f>IF(F126&lt;&gt;0,-INDEX([14]Delta!$F$1:$EE$997,$L$13,$I126),0)</f>
        <v>505378.89180794358</v>
      </c>
      <c r="D126" s="89">
        <f>IF(F126&lt;&gt;0,VLOOKUP($J126,'Table 1'!$B$13:$C$33,2,FALSE)/12*1000*Study_MW,0)</f>
        <v>0</v>
      </c>
      <c r="E126" s="89">
        <f t="shared" si="27"/>
        <v>505378.89180794358</v>
      </c>
      <c r="F126" s="93">
        <f>INDEX([14]Delta!$F$1:$EE$997,$L$14,$I126)</f>
        <v>24930.03</v>
      </c>
      <c r="G126" s="94">
        <f t="shared" si="28"/>
        <v>20.271892645453839</v>
      </c>
      <c r="I126" s="95">
        <f t="shared" si="33"/>
        <v>123</v>
      </c>
      <c r="J126" s="91">
        <f t="shared" si="29"/>
        <v>2027</v>
      </c>
      <c r="K126" s="96">
        <f t="shared" si="31"/>
        <v>46539</v>
      </c>
    </row>
    <row r="127" spans="2:11" outlineLevel="1">
      <c r="B127" s="96">
        <f t="shared" si="26"/>
        <v>46569</v>
      </c>
      <c r="C127" s="93">
        <f>IF(F127&lt;&gt;0,-INDEX([14]Delta!$F$1:$EE$997,$L$13,$I127),0)</f>
        <v>455730.29523637891</v>
      </c>
      <c r="D127" s="89">
        <f>IF(F127&lt;&gt;0,VLOOKUP($J127,'Table 1'!$B$13:$C$33,2,FALSE)/12*1000*Study_MW,0)</f>
        <v>0</v>
      </c>
      <c r="E127" s="89">
        <f t="shared" si="27"/>
        <v>455730.29523637891</v>
      </c>
      <c r="F127" s="93">
        <f>INDEX([14]Delta!$F$1:$EE$997,$L$14,$I127)</f>
        <v>22564.776000000002</v>
      </c>
      <c r="G127" s="94">
        <f t="shared" si="28"/>
        <v>20.196535309562961</v>
      </c>
      <c r="I127" s="95">
        <f t="shared" si="33"/>
        <v>124</v>
      </c>
      <c r="J127" s="91">
        <f t="shared" si="29"/>
        <v>2027</v>
      </c>
      <c r="K127" s="96">
        <f t="shared" si="31"/>
        <v>46569</v>
      </c>
    </row>
    <row r="128" spans="2:11" outlineLevel="1">
      <c r="B128" s="96">
        <f t="shared" si="26"/>
        <v>46600</v>
      </c>
      <c r="C128" s="93">
        <f>IF(F128&lt;&gt;0,-INDEX([14]Delta!$F$1:$EE$997,$L$13,$I128),0)</f>
        <v>581249.42594221234</v>
      </c>
      <c r="D128" s="89">
        <f>IF(F128&lt;&gt;0,VLOOKUP($J128,'Table 1'!$B$13:$C$33,2,FALSE)/12*1000*Study_MW,0)</f>
        <v>0</v>
      </c>
      <c r="E128" s="89">
        <f t="shared" si="27"/>
        <v>581249.42594221234</v>
      </c>
      <c r="F128" s="93">
        <f>INDEX([14]Delta!$F$1:$EE$997,$L$14,$I128)</f>
        <v>22601.510999999999</v>
      </c>
      <c r="G128" s="94">
        <f t="shared" si="28"/>
        <v>25.717281731394525</v>
      </c>
      <c r="I128" s="95">
        <f t="shared" si="33"/>
        <v>125</v>
      </c>
      <c r="J128" s="91">
        <f t="shared" si="29"/>
        <v>2027</v>
      </c>
      <c r="K128" s="96">
        <f t="shared" si="31"/>
        <v>46600</v>
      </c>
    </row>
    <row r="129" spans="2:11" outlineLevel="1">
      <c r="B129" s="96">
        <f t="shared" si="26"/>
        <v>46631</v>
      </c>
      <c r="C129" s="93">
        <f>IF(F129&lt;&gt;0,-INDEX([14]Delta!$F$1:$EE$997,$L$13,$I129),0)</f>
        <v>511841.05889707804</v>
      </c>
      <c r="D129" s="89">
        <f>IF(F129&lt;&gt;0,VLOOKUP($J129,'Table 1'!$B$13:$C$33,2,FALSE)/12*1000*Study_MW,0)</f>
        <v>0</v>
      </c>
      <c r="E129" s="89">
        <f t="shared" si="27"/>
        <v>511841.05889707804</v>
      </c>
      <c r="F129" s="93">
        <f>INDEX([14]Delta!$F$1:$EE$997,$L$14,$I129)</f>
        <v>19923.060000000001</v>
      </c>
      <c r="G129" s="94">
        <f t="shared" si="28"/>
        <v>25.69088578245902</v>
      </c>
      <c r="I129" s="95">
        <f t="shared" si="33"/>
        <v>126</v>
      </c>
      <c r="J129" s="91">
        <f t="shared" si="29"/>
        <v>2027</v>
      </c>
      <c r="K129" s="96">
        <f t="shared" si="31"/>
        <v>46631</v>
      </c>
    </row>
    <row r="130" spans="2:11" outlineLevel="1">
      <c r="B130" s="96">
        <f t="shared" si="26"/>
        <v>46661</v>
      </c>
      <c r="C130" s="93">
        <f>IF(F130&lt;&gt;0,-INDEX([14]Delta!$F$1:$EE$997,$L$13,$I130),0)</f>
        <v>368280.86264556646</v>
      </c>
      <c r="D130" s="89">
        <f>IF(F130&lt;&gt;0,VLOOKUP($J130,'Table 1'!$B$13:$C$33,2,FALSE)/12*1000*Study_MW,0)</f>
        <v>0</v>
      </c>
      <c r="E130" s="89">
        <f t="shared" si="27"/>
        <v>368280.86264556646</v>
      </c>
      <c r="F130" s="93">
        <f>INDEX([14]Delta!$F$1:$EE$997,$L$14,$I130)</f>
        <v>16152.054</v>
      </c>
      <c r="G130" s="94">
        <f t="shared" si="28"/>
        <v>22.800868709674106</v>
      </c>
      <c r="I130" s="95">
        <f t="shared" si="33"/>
        <v>127</v>
      </c>
      <c r="J130" s="91">
        <f t="shared" si="29"/>
        <v>2027</v>
      </c>
      <c r="K130" s="96">
        <f t="shared" si="31"/>
        <v>46661</v>
      </c>
    </row>
    <row r="131" spans="2:11" outlineLevel="1">
      <c r="B131" s="96">
        <f t="shared" si="26"/>
        <v>46692</v>
      </c>
      <c r="C131" s="93">
        <f>IF(F131&lt;&gt;0,-INDEX([14]Delta!$F$1:$EE$997,$L$13,$I131),0)</f>
        <v>229219.96329303086</v>
      </c>
      <c r="D131" s="89">
        <f>IF(F131&lt;&gt;0,VLOOKUP($J131,'Table 1'!$B$13:$C$33,2,FALSE)/12*1000*Study_MW,0)</f>
        <v>0</v>
      </c>
      <c r="E131" s="89">
        <f t="shared" si="27"/>
        <v>229219.96329303086</v>
      </c>
      <c r="F131" s="93">
        <f>INDEX([14]Delta!$F$1:$EE$997,$L$14,$I131)</f>
        <v>10879.14</v>
      </c>
      <c r="G131" s="94">
        <f t="shared" si="28"/>
        <v>21.069676766089128</v>
      </c>
      <c r="I131" s="95">
        <f t="shared" si="33"/>
        <v>128</v>
      </c>
      <c r="J131" s="91">
        <f t="shared" si="29"/>
        <v>2027</v>
      </c>
      <c r="K131" s="96">
        <f t="shared" si="31"/>
        <v>46692</v>
      </c>
    </row>
    <row r="132" spans="2:11" outlineLevel="1">
      <c r="B132" s="100">
        <f t="shared" si="26"/>
        <v>46722</v>
      </c>
      <c r="C132" s="97">
        <f>IF(F132&lt;&gt;0,-INDEX([14]Delta!$F$1:$EE$997,$L$13,$I132),0)</f>
        <v>166577.502782166</v>
      </c>
      <c r="D132" s="98">
        <f>IF(F132&lt;&gt;0,VLOOKUP($J132,'Table 1'!$B$13:$C$33,2,FALSE)/12*1000*Study_MW,0)</f>
        <v>0</v>
      </c>
      <c r="E132" s="98">
        <f t="shared" si="27"/>
        <v>166577.502782166</v>
      </c>
      <c r="F132" s="97">
        <f>INDEX([14]Delta!$F$1:$EE$997,$L$14,$I132)</f>
        <v>8392.8780000000006</v>
      </c>
      <c r="G132" s="99">
        <f t="shared" si="28"/>
        <v>19.847482923279237</v>
      </c>
      <c r="I132" s="82">
        <f t="shared" si="33"/>
        <v>129</v>
      </c>
      <c r="J132" s="91">
        <f t="shared" si="29"/>
        <v>2027</v>
      </c>
      <c r="K132" s="100">
        <f t="shared" si="31"/>
        <v>46722</v>
      </c>
    </row>
    <row r="133" spans="2:11" outlineLevel="1">
      <c r="B133" s="92">
        <f t="shared" si="26"/>
        <v>46753</v>
      </c>
      <c r="C133" s="87">
        <f>IF(F133&lt;&gt;0,-INDEX([16]Delta!$F$1:$EE$65554,$L$13,$I133),0)</f>
        <v>211547.35306495428</v>
      </c>
      <c r="D133" s="88">
        <f>IF(F133&lt;&gt;0,VLOOKUP($J133,'Table 1'!$B$13:$C$33,2,FALSE)/12*1000*Study_MW,0)</f>
        <v>0</v>
      </c>
      <c r="E133" s="88">
        <f t="shared" si="27"/>
        <v>211547.35306495428</v>
      </c>
      <c r="F133" s="87">
        <f>INDEX([16]Delta!$F$1:$EE$65554,$L$14,$I133)</f>
        <v>10018.983</v>
      </c>
      <c r="G133" s="90">
        <f t="shared" si="28"/>
        <v>21.114653360022096</v>
      </c>
      <c r="I133" s="78">
        <f>I13</f>
        <v>1</v>
      </c>
      <c r="J133" s="91">
        <f t="shared" si="29"/>
        <v>2028</v>
      </c>
      <c r="K133" s="92">
        <f t="shared" si="31"/>
        <v>46753</v>
      </c>
    </row>
    <row r="134" spans="2:11" outlineLevel="1">
      <c r="B134" s="96">
        <f t="shared" si="26"/>
        <v>46784</v>
      </c>
      <c r="C134" s="93">
        <f>IF(F134&lt;&gt;0,-INDEX([16]Delta!$F$1:$EE$65554,$L$13,$I134),0)</f>
        <v>262396.95250508189</v>
      </c>
      <c r="D134" s="89">
        <f>IF(F134&lt;&gt;0,VLOOKUP($J134,'Table 1'!$B$13:$C$33,2,FALSE)/12*1000*Study_MW,0)</f>
        <v>0</v>
      </c>
      <c r="E134" s="89">
        <f t="shared" si="27"/>
        <v>262396.95250508189</v>
      </c>
      <c r="F134" s="93">
        <f>INDEX([16]Delta!$F$1:$EE$65554,$L$14,$I134)</f>
        <v>11613.543</v>
      </c>
      <c r="G134" s="94">
        <f t="shared" si="28"/>
        <v>22.594048388599578</v>
      </c>
      <c r="I134" s="95">
        <f t="shared" ref="I134:I197" si="34">I14</f>
        <v>2</v>
      </c>
      <c r="J134" s="91">
        <f t="shared" si="29"/>
        <v>2028</v>
      </c>
      <c r="K134" s="96">
        <f t="shared" si="31"/>
        <v>46784</v>
      </c>
    </row>
    <row r="135" spans="2:11" outlineLevel="1">
      <c r="B135" s="96">
        <f t="shared" si="26"/>
        <v>46813</v>
      </c>
      <c r="C135" s="93">
        <f>IF(F135&lt;&gt;0,-INDEX([16]Delta!$F$1:$EE$65554,$L$13,$I135),0)</f>
        <v>400838.42361842096</v>
      </c>
      <c r="D135" s="89">
        <f>IF(F135&lt;&gt;0,VLOOKUP($J135,'Table 1'!$B$13:$C$33,2,FALSE)/12*1000*Study_MW,0)</f>
        <v>0</v>
      </c>
      <c r="E135" s="89">
        <f t="shared" si="27"/>
        <v>400838.42361842096</v>
      </c>
      <c r="F135" s="93">
        <f>INDEX([16]Delta!$F$1:$EE$65554,$L$14,$I135)</f>
        <v>17463.416000000001</v>
      </c>
      <c r="G135" s="94">
        <f t="shared" si="28"/>
        <v>22.953036428750305</v>
      </c>
      <c r="I135" s="95">
        <f t="shared" si="34"/>
        <v>3</v>
      </c>
      <c r="J135" s="91">
        <f t="shared" si="29"/>
        <v>2028</v>
      </c>
      <c r="K135" s="96">
        <f t="shared" si="31"/>
        <v>46813</v>
      </c>
    </row>
    <row r="136" spans="2:11" outlineLevel="1">
      <c r="B136" s="96">
        <f t="shared" si="26"/>
        <v>46844</v>
      </c>
      <c r="C136" s="93">
        <f>IF(F136&lt;&gt;0,-INDEX([16]Delta!$F$1:$EE$65554,$L$13,$I136),0)</f>
        <v>427669.49063099921</v>
      </c>
      <c r="D136" s="89">
        <f>IF(F136&lt;&gt;0,VLOOKUP($J136,'Table 1'!$B$13:$C$33,2,FALSE)/12*1000*Study_MW,0)</f>
        <v>0</v>
      </c>
      <c r="E136" s="89">
        <f t="shared" si="27"/>
        <v>427669.49063099921</v>
      </c>
      <c r="F136" s="93">
        <f>INDEX([16]Delta!$F$1:$EE$65554,$L$14,$I136)</f>
        <v>20170.29</v>
      </c>
      <c r="G136" s="94">
        <f t="shared" si="28"/>
        <v>21.202942081199584</v>
      </c>
      <c r="I136" s="95">
        <f t="shared" si="34"/>
        <v>4</v>
      </c>
      <c r="J136" s="91">
        <f t="shared" si="29"/>
        <v>2028</v>
      </c>
      <c r="K136" s="96">
        <f t="shared" si="31"/>
        <v>46844</v>
      </c>
    </row>
    <row r="137" spans="2:11" outlineLevel="1">
      <c r="B137" s="96">
        <f t="shared" si="26"/>
        <v>46874</v>
      </c>
      <c r="C137" s="93">
        <f>IF(F137&lt;&gt;0,-INDEX([16]Delta!$F$1:$EE$65554,$L$13,$I137),0)</f>
        <v>504724.71886046231</v>
      </c>
      <c r="D137" s="89">
        <f>IF(F137&lt;&gt;0,VLOOKUP($J137,'Table 1'!$B$13:$C$33,2,FALSE)/12*1000*Study_MW,0)</f>
        <v>0</v>
      </c>
      <c r="E137" s="89">
        <f t="shared" si="27"/>
        <v>504724.71886046231</v>
      </c>
      <c r="F137" s="93">
        <f>INDEX([16]Delta!$F$1:$EE$65554,$L$14,$I137)</f>
        <v>23348.704000000002</v>
      </c>
      <c r="G137" s="94">
        <f t="shared" si="28"/>
        <v>21.616819454324414</v>
      </c>
      <c r="I137" s="95">
        <f t="shared" si="34"/>
        <v>5</v>
      </c>
      <c r="J137" s="91">
        <f t="shared" si="29"/>
        <v>2028</v>
      </c>
      <c r="K137" s="96">
        <f t="shared" si="31"/>
        <v>46874</v>
      </c>
    </row>
    <row r="138" spans="2:11" outlineLevel="1">
      <c r="B138" s="96">
        <f t="shared" si="26"/>
        <v>46905</v>
      </c>
      <c r="C138" s="93">
        <f>IF(F138&lt;&gt;0,-INDEX([16]Delta!$F$1:$EE$65554,$L$13,$I138),0)</f>
        <v>558924.62517565489</v>
      </c>
      <c r="D138" s="89">
        <f>IF(F138&lt;&gt;0,VLOOKUP($J138,'Table 1'!$B$13:$C$33,2,FALSE)/12*1000*Study_MW,0)</f>
        <v>0</v>
      </c>
      <c r="E138" s="89">
        <f t="shared" si="27"/>
        <v>558924.62517565489</v>
      </c>
      <c r="F138" s="93">
        <f>INDEX([16]Delta!$F$1:$EE$65554,$L$14,$I138)</f>
        <v>24805.35</v>
      </c>
      <c r="G138" s="94">
        <f t="shared" si="28"/>
        <v>22.532422448207942</v>
      </c>
      <c r="I138" s="95">
        <f t="shared" si="34"/>
        <v>6</v>
      </c>
      <c r="J138" s="91">
        <f t="shared" si="29"/>
        <v>2028</v>
      </c>
      <c r="K138" s="96">
        <f t="shared" si="31"/>
        <v>46905</v>
      </c>
    </row>
    <row r="139" spans="2:11" outlineLevel="1">
      <c r="B139" s="96">
        <f t="shared" si="26"/>
        <v>46935</v>
      </c>
      <c r="C139" s="93">
        <f>IF(F139&lt;&gt;0,-INDEX([16]Delta!$F$1:$EE$65554,$L$13,$I139),0)</f>
        <v>543387.32684016228</v>
      </c>
      <c r="D139" s="89">
        <f>IF(F139&lt;&gt;0,VLOOKUP($J139,'Table 1'!$B$13:$C$33,2,FALSE)/12*1000*Study_MW,0)</f>
        <v>0</v>
      </c>
      <c r="E139" s="89">
        <f t="shared" si="27"/>
        <v>543387.32684016228</v>
      </c>
      <c r="F139" s="93">
        <f>INDEX([16]Delta!$F$1:$EE$65554,$L$14,$I139)</f>
        <v>22451.998</v>
      </c>
      <c r="G139" s="94">
        <f t="shared" si="28"/>
        <v>24.202181331040663</v>
      </c>
      <c r="I139" s="95">
        <f t="shared" si="34"/>
        <v>7</v>
      </c>
      <c r="J139" s="91">
        <f t="shared" si="29"/>
        <v>2028</v>
      </c>
      <c r="K139" s="96">
        <f t="shared" si="31"/>
        <v>46935</v>
      </c>
    </row>
    <row r="140" spans="2:11" outlineLevel="1">
      <c r="B140" s="96">
        <f t="shared" si="26"/>
        <v>46966</v>
      </c>
      <c r="C140" s="93">
        <f>IF(F140&lt;&gt;0,-INDEX([16]Delta!$F$1:$EE$65554,$L$13,$I140),0)</f>
        <v>601979.55153140426</v>
      </c>
      <c r="D140" s="89">
        <f>IF(F140&lt;&gt;0,VLOOKUP($J140,'Table 1'!$B$13:$C$33,2,FALSE)/12*1000*Study_MW,0)</f>
        <v>0</v>
      </c>
      <c r="E140" s="89">
        <f t="shared" si="27"/>
        <v>601979.55153140426</v>
      </c>
      <c r="F140" s="93">
        <f>INDEX([16]Delta!$F$1:$EE$65554,$L$14,$I140)</f>
        <v>22488.546999999999</v>
      </c>
      <c r="G140" s="94">
        <f t="shared" si="28"/>
        <v>26.768272380221109</v>
      </c>
      <c r="I140" s="95">
        <f t="shared" si="34"/>
        <v>8</v>
      </c>
      <c r="J140" s="91">
        <f t="shared" si="29"/>
        <v>2028</v>
      </c>
      <c r="K140" s="96">
        <f t="shared" si="31"/>
        <v>46966</v>
      </c>
    </row>
    <row r="141" spans="2:11" outlineLevel="1">
      <c r="B141" s="96">
        <f t="shared" si="26"/>
        <v>46997</v>
      </c>
      <c r="C141" s="93">
        <f>IF(F141&lt;&gt;0,-INDEX([16]Delta!$F$1:$EE$65554,$L$13,$I141),0)</f>
        <v>545410.42096300423</v>
      </c>
      <c r="D141" s="89">
        <f>IF(F141&lt;&gt;0,VLOOKUP($J141,'Table 1'!$B$13:$C$33,2,FALSE)/12*1000*Study_MW,0)</f>
        <v>0</v>
      </c>
      <c r="E141" s="89">
        <f t="shared" si="27"/>
        <v>545410.42096300423</v>
      </c>
      <c r="F141" s="93">
        <f>INDEX([16]Delta!$F$1:$EE$65554,$L$14,$I141)</f>
        <v>19823.400000000001</v>
      </c>
      <c r="G141" s="94">
        <f t="shared" si="28"/>
        <v>27.513464943602216</v>
      </c>
      <c r="I141" s="95">
        <f t="shared" si="34"/>
        <v>9</v>
      </c>
      <c r="J141" s="91">
        <f t="shared" si="29"/>
        <v>2028</v>
      </c>
      <c r="K141" s="96">
        <f t="shared" si="31"/>
        <v>46997</v>
      </c>
    </row>
    <row r="142" spans="2:11" outlineLevel="1">
      <c r="B142" s="96">
        <f t="shared" ref="B142:B205" si="35">EDATE(B141,1)</f>
        <v>47027</v>
      </c>
      <c r="C142" s="93">
        <f>IF(F142&lt;&gt;0,-INDEX([16]Delta!$F$1:$EE$65554,$L$13,$I142),0)</f>
        <v>400048.55812768638</v>
      </c>
      <c r="D142" s="89">
        <f>IF(F142&lt;&gt;0,VLOOKUP($J142,'Table 1'!$B$13:$C$33,2,FALSE)/12*1000*Study_MW,0)</f>
        <v>0</v>
      </c>
      <c r="E142" s="89">
        <f t="shared" ref="E142:E205" si="36">C142+D142</f>
        <v>400048.55812768638</v>
      </c>
      <c r="F142" s="93">
        <f>INDEX([16]Delta!$F$1:$EE$65554,$L$14,$I142)</f>
        <v>16071.33</v>
      </c>
      <c r="G142" s="94">
        <f t="shared" ref="G142:G192" si="37">IF(ISNUMBER($F142),E142/$F142,"")</f>
        <v>24.892062954819941</v>
      </c>
      <c r="I142" s="95">
        <f t="shared" si="34"/>
        <v>10</v>
      </c>
      <c r="J142" s="91">
        <f t="shared" ref="J142:J205" si="38">YEAR(B142)</f>
        <v>2028</v>
      </c>
      <c r="K142" s="96">
        <f t="shared" si="31"/>
        <v>47027</v>
      </c>
    </row>
    <row r="143" spans="2:11" outlineLevel="1">
      <c r="B143" s="96">
        <f t="shared" si="35"/>
        <v>47058</v>
      </c>
      <c r="C143" s="93">
        <f>IF(F143&lt;&gt;0,-INDEX([16]Delta!$F$1:$EE$65554,$L$13,$I143),0)</f>
        <v>239864.60529509187</v>
      </c>
      <c r="D143" s="89">
        <f>IF(F143&lt;&gt;0,VLOOKUP($J143,'Table 1'!$B$13:$C$33,2,FALSE)/12*1000*Study_MW,0)</f>
        <v>0</v>
      </c>
      <c r="E143" s="89">
        <f t="shared" si="36"/>
        <v>239864.60529509187</v>
      </c>
      <c r="F143" s="93">
        <f>INDEX([16]Delta!$F$1:$EE$65554,$L$14,$I143)</f>
        <v>10824.72</v>
      </c>
      <c r="G143" s="94">
        <f t="shared" si="37"/>
        <v>22.158966263800991</v>
      </c>
      <c r="I143" s="95">
        <f t="shared" si="34"/>
        <v>11</v>
      </c>
      <c r="J143" s="91">
        <f t="shared" si="38"/>
        <v>2028</v>
      </c>
      <c r="K143" s="96">
        <f t="shared" si="31"/>
        <v>47058</v>
      </c>
    </row>
    <row r="144" spans="2:11" outlineLevel="1">
      <c r="B144" s="100">
        <f t="shared" si="35"/>
        <v>47088</v>
      </c>
      <c r="C144" s="97">
        <f>IF(F144&lt;&gt;0,-INDEX([16]Delta!$F$1:$EE$65554,$L$13,$I144),0)</f>
        <v>179697.1841263175</v>
      </c>
      <c r="D144" s="98">
        <f>IF(F144&lt;&gt;0,VLOOKUP($J144,'Table 1'!$B$13:$C$33,2,FALSE)/12*1000*Study_MW,0)</f>
        <v>0</v>
      </c>
      <c r="E144" s="98">
        <f t="shared" si="36"/>
        <v>179697.1841263175</v>
      </c>
      <c r="F144" s="97">
        <f>INDEX([16]Delta!$F$1:$EE$65554,$L$14,$I144)</f>
        <v>8350.9349999999995</v>
      </c>
      <c r="G144" s="99">
        <f t="shared" si="37"/>
        <v>21.518211329188588</v>
      </c>
      <c r="I144" s="82">
        <f t="shared" si="34"/>
        <v>12</v>
      </c>
      <c r="J144" s="91">
        <f t="shared" si="38"/>
        <v>2028</v>
      </c>
      <c r="K144" s="100">
        <f t="shared" si="31"/>
        <v>47088</v>
      </c>
    </row>
    <row r="145" spans="2:11" outlineLevel="1">
      <c r="B145" s="92">
        <f t="shared" si="35"/>
        <v>47119</v>
      </c>
      <c r="C145" s="87">
        <f>IF(F145&lt;&gt;0,-INDEX([16]Delta!$F$1:$EE$65554,$L$13,$I145),0)</f>
        <v>248108.31404355168</v>
      </c>
      <c r="D145" s="88">
        <f>IF(F145&lt;&gt;0,VLOOKUP($J145,'Table 1'!$B$13:$C$33,2,FALSE)/12*1000*Study_MW,0)</f>
        <v>0</v>
      </c>
      <c r="E145" s="88">
        <f t="shared" si="36"/>
        <v>248108.31404355168</v>
      </c>
      <c r="F145" s="87">
        <f>INDEX([16]Delta!$F$1:$EE$65554,$L$14,$I145)</f>
        <v>9968.9179999999997</v>
      </c>
      <c r="G145" s="90">
        <f t="shared" si="37"/>
        <v>24.888188873010261</v>
      </c>
      <c r="I145" s="78">
        <f>I25</f>
        <v>14</v>
      </c>
      <c r="J145" s="91">
        <f t="shared" si="38"/>
        <v>2029</v>
      </c>
      <c r="K145" s="92">
        <f t="shared" si="31"/>
        <v>47119</v>
      </c>
    </row>
    <row r="146" spans="2:11" outlineLevel="1">
      <c r="B146" s="96">
        <f t="shared" si="35"/>
        <v>47150</v>
      </c>
      <c r="C146" s="93">
        <f>IF(F146&lt;&gt;0,-INDEX([16]Delta!$F$1:$EE$65554,$L$13,$I146),0)</f>
        <v>268861.95075209439</v>
      </c>
      <c r="D146" s="89">
        <f>IF(F146&lt;&gt;0,VLOOKUP($J146,'Table 1'!$B$13:$C$33,2,FALSE)/12*1000*Study_MW,0)</f>
        <v>0</v>
      </c>
      <c r="E146" s="89">
        <f t="shared" si="36"/>
        <v>268861.95075209439</v>
      </c>
      <c r="F146" s="93">
        <f>INDEX([16]Delta!$F$1:$EE$65554,$L$14,$I146)</f>
        <v>11157.02</v>
      </c>
      <c r="G146" s="94">
        <f t="shared" si="37"/>
        <v>24.098007420627944</v>
      </c>
      <c r="I146" s="95">
        <f t="shared" si="34"/>
        <v>15</v>
      </c>
      <c r="J146" s="91">
        <f t="shared" si="38"/>
        <v>2029</v>
      </c>
      <c r="K146" s="96">
        <f t="shared" si="31"/>
        <v>47150</v>
      </c>
    </row>
    <row r="147" spans="2:11" outlineLevel="1">
      <c r="B147" s="96">
        <f t="shared" si="35"/>
        <v>47178</v>
      </c>
      <c r="C147" s="93">
        <f>IF(F147&lt;&gt;0,-INDEX([16]Delta!$F$1:$EE$65554,$L$13,$I147),0)</f>
        <v>435274.56708022952</v>
      </c>
      <c r="D147" s="89">
        <f>IF(F147&lt;&gt;0,VLOOKUP($J147,'Table 1'!$B$13:$C$33,2,FALSE)/12*1000*Study_MW,0)</f>
        <v>0</v>
      </c>
      <c r="E147" s="89">
        <f t="shared" si="36"/>
        <v>435274.56708022952</v>
      </c>
      <c r="F147" s="93">
        <f>INDEX([16]Delta!$F$1:$EE$65554,$L$14,$I147)</f>
        <v>17376.089</v>
      </c>
      <c r="G147" s="94">
        <f t="shared" si="37"/>
        <v>25.050203591857152</v>
      </c>
      <c r="I147" s="95">
        <f t="shared" si="34"/>
        <v>16</v>
      </c>
      <c r="J147" s="91">
        <f t="shared" si="38"/>
        <v>2029</v>
      </c>
      <c r="K147" s="96">
        <f t="shared" si="31"/>
        <v>47178</v>
      </c>
    </row>
    <row r="148" spans="2:11" outlineLevel="1">
      <c r="B148" s="96">
        <f t="shared" si="35"/>
        <v>47209</v>
      </c>
      <c r="C148" s="93">
        <f>IF(F148&lt;&gt;0,-INDEX([16]Delta!$F$1:$EE$65554,$L$13,$I148),0)</f>
        <v>465762.55995996296</v>
      </c>
      <c r="D148" s="89">
        <f>IF(F148&lt;&gt;0,VLOOKUP($J148,'Table 1'!$B$13:$C$33,2,FALSE)/12*1000*Study_MW,0)</f>
        <v>0</v>
      </c>
      <c r="E148" s="89">
        <f t="shared" si="36"/>
        <v>465762.55995996296</v>
      </c>
      <c r="F148" s="93">
        <f>INDEX([16]Delta!$F$1:$EE$65554,$L$14,$I148)</f>
        <v>20069.46</v>
      </c>
      <c r="G148" s="94">
        <f t="shared" si="37"/>
        <v>23.207528252377642</v>
      </c>
      <c r="I148" s="95">
        <f t="shared" si="34"/>
        <v>17</v>
      </c>
      <c r="J148" s="91">
        <f t="shared" si="38"/>
        <v>2029</v>
      </c>
      <c r="K148" s="96">
        <f t="shared" si="31"/>
        <v>47209</v>
      </c>
    </row>
    <row r="149" spans="2:11" outlineLevel="1">
      <c r="B149" s="96">
        <f t="shared" si="35"/>
        <v>47239</v>
      </c>
      <c r="C149" s="93">
        <f>IF(F149&lt;&gt;0,-INDEX([16]Delta!$F$1:$EE$65554,$L$13,$I149),0)</f>
        <v>546752.21435943246</v>
      </c>
      <c r="D149" s="89">
        <f>IF(F149&lt;&gt;0,VLOOKUP($J149,'Table 1'!$B$13:$C$33,2,FALSE)/12*1000*Study_MW,0)</f>
        <v>0</v>
      </c>
      <c r="E149" s="89">
        <f t="shared" si="36"/>
        <v>546752.21435943246</v>
      </c>
      <c r="F149" s="93">
        <f>INDEX([16]Delta!$F$1:$EE$65554,$L$14,$I149)</f>
        <v>23231.927</v>
      </c>
      <c r="G149" s="94">
        <f t="shared" si="37"/>
        <v>23.534518439190709</v>
      </c>
      <c r="I149" s="95">
        <f t="shared" si="34"/>
        <v>18</v>
      </c>
      <c r="J149" s="91">
        <f t="shared" si="38"/>
        <v>2029</v>
      </c>
      <c r="K149" s="96">
        <f t="shared" si="31"/>
        <v>47239</v>
      </c>
    </row>
    <row r="150" spans="2:11" outlineLevel="1">
      <c r="B150" s="96">
        <f t="shared" si="35"/>
        <v>47270</v>
      </c>
      <c r="C150" s="93">
        <f>IF(F150&lt;&gt;0,-INDEX([16]Delta!$F$1:$EE$65554,$L$13,$I150),0)</f>
        <v>585362.61590853333</v>
      </c>
      <c r="D150" s="89">
        <f>IF(F150&lt;&gt;0,VLOOKUP($J150,'Table 1'!$B$13:$C$33,2,FALSE)/12*1000*Study_MW,0)</f>
        <v>0</v>
      </c>
      <c r="E150" s="89">
        <f t="shared" si="36"/>
        <v>585362.61590853333</v>
      </c>
      <c r="F150" s="93">
        <f>INDEX([16]Delta!$F$1:$EE$65554,$L$14,$I150)</f>
        <v>24681.360000000001</v>
      </c>
      <c r="G150" s="94">
        <f t="shared" si="37"/>
        <v>23.716789346637839</v>
      </c>
      <c r="I150" s="95">
        <f t="shared" si="34"/>
        <v>19</v>
      </c>
      <c r="J150" s="91">
        <f t="shared" si="38"/>
        <v>2029</v>
      </c>
      <c r="K150" s="96">
        <f t="shared" si="31"/>
        <v>47270</v>
      </c>
    </row>
    <row r="151" spans="2:11" outlineLevel="1">
      <c r="B151" s="96">
        <f t="shared" si="35"/>
        <v>47300</v>
      </c>
      <c r="C151" s="93">
        <f>IF(F151&lt;&gt;0,-INDEX([16]Delta!$F$1:$EE$65554,$L$13,$I151),0)</f>
        <v>566279.05383312702</v>
      </c>
      <c r="D151" s="89">
        <f>IF(F151&lt;&gt;0,VLOOKUP($J151,'Table 1'!$B$13:$C$33,2,FALSE)/12*1000*Study_MW,0)</f>
        <v>0</v>
      </c>
      <c r="E151" s="89">
        <f t="shared" si="36"/>
        <v>566279.05383312702</v>
      </c>
      <c r="F151" s="93">
        <f>INDEX([16]Delta!$F$1:$EE$65554,$L$14,$I151)</f>
        <v>22339.746999999999</v>
      </c>
      <c r="G151" s="94">
        <f t="shared" si="37"/>
        <v>25.348498970607277</v>
      </c>
      <c r="I151" s="95">
        <f t="shared" si="34"/>
        <v>20</v>
      </c>
      <c r="J151" s="91">
        <f t="shared" si="38"/>
        <v>2029</v>
      </c>
      <c r="K151" s="96">
        <f t="shared" si="31"/>
        <v>47300</v>
      </c>
    </row>
    <row r="152" spans="2:11" outlineLevel="1">
      <c r="B152" s="96">
        <f t="shared" si="35"/>
        <v>47331</v>
      </c>
      <c r="C152" s="93">
        <f>IF(F152&lt;&gt;0,-INDEX([16]Delta!$F$1:$EE$65554,$L$13,$I152),0)</f>
        <v>567068.66122937202</v>
      </c>
      <c r="D152" s="89">
        <f>IF(F152&lt;&gt;0,VLOOKUP($J152,'Table 1'!$B$13:$C$33,2,FALSE)/12*1000*Study_MW,0)</f>
        <v>0</v>
      </c>
      <c r="E152" s="89">
        <f t="shared" si="36"/>
        <v>567068.66122937202</v>
      </c>
      <c r="F152" s="93">
        <f>INDEX([16]Delta!$F$1:$EE$65554,$L$14,$I152)</f>
        <v>22376.017</v>
      </c>
      <c r="G152" s="94">
        <f t="shared" si="37"/>
        <v>25.342698891825655</v>
      </c>
      <c r="I152" s="95">
        <f t="shared" si="34"/>
        <v>21</v>
      </c>
      <c r="J152" s="91">
        <f t="shared" si="38"/>
        <v>2029</v>
      </c>
      <c r="K152" s="96">
        <f t="shared" si="31"/>
        <v>47331</v>
      </c>
    </row>
    <row r="153" spans="2:11" outlineLevel="1">
      <c r="B153" s="96">
        <f t="shared" si="35"/>
        <v>47362</v>
      </c>
      <c r="C153" s="93">
        <f>IF(F153&lt;&gt;0,-INDEX([16]Delta!$F$1:$EE$65554,$L$13,$I153),0)</f>
        <v>617323.578802526</v>
      </c>
      <c r="D153" s="89">
        <f>IF(F153&lt;&gt;0,VLOOKUP($J153,'Table 1'!$B$13:$C$33,2,FALSE)/12*1000*Study_MW,0)</f>
        <v>0</v>
      </c>
      <c r="E153" s="89">
        <f t="shared" si="36"/>
        <v>617323.578802526</v>
      </c>
      <c r="F153" s="93">
        <f>INDEX([16]Delta!$F$1:$EE$65554,$L$14,$I153)</f>
        <v>19724.25</v>
      </c>
      <c r="G153" s="94">
        <f t="shared" si="37"/>
        <v>31.297695922659976</v>
      </c>
      <c r="I153" s="95">
        <f t="shared" si="34"/>
        <v>22</v>
      </c>
      <c r="J153" s="91">
        <f t="shared" si="38"/>
        <v>2029</v>
      </c>
      <c r="K153" s="96">
        <f t="shared" si="31"/>
        <v>47362</v>
      </c>
    </row>
    <row r="154" spans="2:11" outlineLevel="1">
      <c r="B154" s="96">
        <f t="shared" si="35"/>
        <v>47392</v>
      </c>
      <c r="C154" s="93">
        <f>IF(F154&lt;&gt;0,-INDEX([16]Delta!$F$1:$EE$65554,$L$13,$I154),0)</f>
        <v>443047.4890717268</v>
      </c>
      <c r="D154" s="89">
        <f>IF(F154&lt;&gt;0,VLOOKUP($J154,'Table 1'!$B$13:$C$33,2,FALSE)/12*1000*Study_MW,0)</f>
        <v>0</v>
      </c>
      <c r="E154" s="89">
        <f t="shared" si="36"/>
        <v>443047.4890717268</v>
      </c>
      <c r="F154" s="93">
        <f>INDEX([16]Delta!$F$1:$EE$65554,$L$14,$I154)</f>
        <v>15990.915999999999</v>
      </c>
      <c r="G154" s="94">
        <f t="shared" si="37"/>
        <v>27.706198261045635</v>
      </c>
      <c r="I154" s="95">
        <f t="shared" si="34"/>
        <v>23</v>
      </c>
      <c r="J154" s="91">
        <f t="shared" si="38"/>
        <v>2029</v>
      </c>
      <c r="K154" s="96">
        <f t="shared" ref="K154:K217" si="39">IF(ISNUMBER(F154),IF(F154&lt;&gt;0,B154,""),"")</f>
        <v>47392</v>
      </c>
    </row>
    <row r="155" spans="2:11" outlineLevel="1">
      <c r="B155" s="96">
        <f t="shared" si="35"/>
        <v>47423</v>
      </c>
      <c r="C155" s="93">
        <f>IF(F155&lt;&gt;0,-INDEX([16]Delta!$F$1:$EE$65554,$L$13,$I155),0)</f>
        <v>255892.39158138633</v>
      </c>
      <c r="D155" s="89">
        <f>IF(F155&lt;&gt;0,VLOOKUP($J155,'Table 1'!$B$13:$C$33,2,FALSE)/12*1000*Study_MW,0)</f>
        <v>0</v>
      </c>
      <c r="E155" s="89">
        <f t="shared" si="36"/>
        <v>255892.39158138633</v>
      </c>
      <c r="F155" s="93">
        <f>INDEX([16]Delta!$F$1:$EE$65554,$L$14,$I155)</f>
        <v>10770.57</v>
      </c>
      <c r="G155" s="94">
        <f t="shared" si="37"/>
        <v>23.758481824210449</v>
      </c>
      <c r="I155" s="95">
        <f t="shared" si="34"/>
        <v>24</v>
      </c>
      <c r="J155" s="91">
        <f t="shared" si="38"/>
        <v>2029</v>
      </c>
      <c r="K155" s="96">
        <f t="shared" si="39"/>
        <v>47423</v>
      </c>
    </row>
    <row r="156" spans="2:11" outlineLevel="1">
      <c r="B156" s="100">
        <f t="shared" si="35"/>
        <v>47453</v>
      </c>
      <c r="C156" s="97">
        <f>IF(F156&lt;&gt;0,-INDEX([16]Delta!$F$1:$EE$65554,$L$13,$I156),0)</f>
        <v>197778.56161597371</v>
      </c>
      <c r="D156" s="98">
        <f>IF(F156&lt;&gt;0,VLOOKUP($J156,'Table 1'!$B$13:$C$33,2,FALSE)/12*1000*Study_MW,0)</f>
        <v>0</v>
      </c>
      <c r="E156" s="98">
        <f t="shared" si="36"/>
        <v>197778.56161597371</v>
      </c>
      <c r="F156" s="97">
        <f>INDEX([16]Delta!$F$1:$EE$65554,$L$14,$I156)</f>
        <v>8309.1779999999999</v>
      </c>
      <c r="G156" s="99">
        <f t="shared" si="37"/>
        <v>23.802422046557879</v>
      </c>
      <c r="I156" s="82">
        <f t="shared" si="34"/>
        <v>25</v>
      </c>
      <c r="J156" s="91">
        <f t="shared" si="38"/>
        <v>2029</v>
      </c>
      <c r="K156" s="100">
        <f t="shared" si="39"/>
        <v>47453</v>
      </c>
    </row>
    <row r="157" spans="2:11" outlineLevel="1">
      <c r="B157" s="92">
        <f t="shared" si="35"/>
        <v>47484</v>
      </c>
      <c r="C157" s="87">
        <f>IF(F157&lt;&gt;0,-INDEX([16]Delta!$F$1:$EE$65554,$L$13,$I157),0)</f>
        <v>270712.54238885641</v>
      </c>
      <c r="D157" s="88">
        <f>IF(F157&lt;&gt;0,VLOOKUP($J157,'Table 1'!$B$13:$C$33,2,FALSE)/12*1000*Study_MW,0)</f>
        <v>0</v>
      </c>
      <c r="E157" s="88">
        <f t="shared" si="36"/>
        <v>270712.54238885641</v>
      </c>
      <c r="F157" s="87">
        <f>INDEX([16]Delta!$F$1:$EE$65554,$L$14,$I157)</f>
        <v>9919.0390000000007</v>
      </c>
      <c r="G157" s="90">
        <f t="shared" si="37"/>
        <v>27.292214738631071</v>
      </c>
      <c r="I157" s="78">
        <f>I37</f>
        <v>27</v>
      </c>
      <c r="J157" s="91">
        <f t="shared" si="38"/>
        <v>2030</v>
      </c>
      <c r="K157" s="92">
        <f t="shared" si="39"/>
        <v>47484</v>
      </c>
    </row>
    <row r="158" spans="2:11" outlineLevel="1">
      <c r="B158" s="96">
        <f t="shared" si="35"/>
        <v>47515</v>
      </c>
      <c r="C158" s="93">
        <f>IF(F158&lt;&gt;0,-INDEX([16]Delta!$F$1:$EE$65554,$L$13,$I158),0)</f>
        <v>294143.49763604999</v>
      </c>
      <c r="D158" s="89">
        <f>IF(F158&lt;&gt;0,VLOOKUP($J158,'Table 1'!$B$13:$C$33,2,FALSE)/12*1000*Study_MW,0)</f>
        <v>0</v>
      </c>
      <c r="E158" s="89">
        <f t="shared" si="36"/>
        <v>294143.49763604999</v>
      </c>
      <c r="F158" s="93">
        <f>INDEX([16]Delta!$F$1:$EE$65554,$L$14,$I158)</f>
        <v>11101.244000000001</v>
      </c>
      <c r="G158" s="94">
        <f t="shared" si="37"/>
        <v>26.496444689986994</v>
      </c>
      <c r="I158" s="95">
        <f t="shared" si="34"/>
        <v>28</v>
      </c>
      <c r="J158" s="91">
        <f t="shared" si="38"/>
        <v>2030</v>
      </c>
      <c r="K158" s="96">
        <f t="shared" si="39"/>
        <v>47515</v>
      </c>
    </row>
    <row r="159" spans="2:11" outlineLevel="1">
      <c r="B159" s="96">
        <f t="shared" si="35"/>
        <v>47543</v>
      </c>
      <c r="C159" s="93">
        <f>IF(F159&lt;&gt;0,-INDEX([16]Delta!$F$1:$EE$65554,$L$13,$I159),0)</f>
        <v>481533.90311798453</v>
      </c>
      <c r="D159" s="89">
        <f>IF(F159&lt;&gt;0,VLOOKUP($J159,'Table 1'!$B$13:$C$33,2,FALSE)/12*1000*Study_MW,0)</f>
        <v>0</v>
      </c>
      <c r="E159" s="89">
        <f t="shared" si="36"/>
        <v>481533.90311798453</v>
      </c>
      <c r="F159" s="93">
        <f>INDEX([16]Delta!$F$1:$EE$65554,$L$14,$I159)</f>
        <v>17289.258000000002</v>
      </c>
      <c r="G159" s="94">
        <f t="shared" si="37"/>
        <v>27.851623425249624</v>
      </c>
      <c r="I159" s="95">
        <f t="shared" si="34"/>
        <v>29</v>
      </c>
      <c r="J159" s="91">
        <f t="shared" si="38"/>
        <v>2030</v>
      </c>
      <c r="K159" s="96">
        <f t="shared" si="39"/>
        <v>47543</v>
      </c>
    </row>
    <row r="160" spans="2:11" outlineLevel="1">
      <c r="B160" s="96">
        <f t="shared" si="35"/>
        <v>47574</v>
      </c>
      <c r="C160" s="93">
        <f>IF(F160&lt;&gt;0,-INDEX([16]Delta!$F$1:$EE$65554,$L$13,$I160),0)</f>
        <v>496820.00305789709</v>
      </c>
      <c r="D160" s="89">
        <f>IF(F160&lt;&gt;0,VLOOKUP($J160,'Table 1'!$B$13:$C$33,2,FALSE)/12*1000*Study_MW,0)</f>
        <v>0</v>
      </c>
      <c r="E160" s="89">
        <f t="shared" si="36"/>
        <v>496820.00305789709</v>
      </c>
      <c r="F160" s="93">
        <f>INDEX([16]Delta!$F$1:$EE$65554,$L$14,$I160)</f>
        <v>19969.11</v>
      </c>
      <c r="G160" s="94">
        <f t="shared" si="37"/>
        <v>24.879426427011374</v>
      </c>
      <c r="I160" s="95">
        <f t="shared" si="34"/>
        <v>30</v>
      </c>
      <c r="J160" s="91">
        <f t="shared" si="38"/>
        <v>2030</v>
      </c>
      <c r="K160" s="96">
        <f t="shared" si="39"/>
        <v>47574</v>
      </c>
    </row>
    <row r="161" spans="2:11" outlineLevel="1">
      <c r="B161" s="96">
        <f t="shared" si="35"/>
        <v>47604</v>
      </c>
      <c r="C161" s="93">
        <f>IF(F161&lt;&gt;0,-INDEX([16]Delta!$F$1:$EE$65554,$L$13,$I161),0)</f>
        <v>573891.44086441398</v>
      </c>
      <c r="D161" s="89">
        <f>IF(F161&lt;&gt;0,VLOOKUP($J161,'Table 1'!$B$13:$C$33,2,FALSE)/12*1000*Study_MW,0)</f>
        <v>0</v>
      </c>
      <c r="E161" s="89">
        <f t="shared" si="36"/>
        <v>573891.44086441398</v>
      </c>
      <c r="F161" s="93">
        <f>INDEX([16]Delta!$F$1:$EE$65554,$L$14,$I161)</f>
        <v>23115.739000000001</v>
      </c>
      <c r="G161" s="94">
        <f t="shared" si="37"/>
        <v>24.826869729945209</v>
      </c>
      <c r="I161" s="95">
        <f t="shared" si="34"/>
        <v>31</v>
      </c>
      <c r="J161" s="91">
        <f t="shared" si="38"/>
        <v>2030</v>
      </c>
      <c r="K161" s="96">
        <f t="shared" si="39"/>
        <v>47604</v>
      </c>
    </row>
    <row r="162" spans="2:11" outlineLevel="1">
      <c r="B162" s="96">
        <f t="shared" si="35"/>
        <v>47635</v>
      </c>
      <c r="C162" s="93">
        <f>IF(F162&lt;&gt;0,-INDEX([16]Delta!$F$1:$EE$65554,$L$13,$I162),0)</f>
        <v>615571.6824798882</v>
      </c>
      <c r="D162" s="89">
        <f>IF(F162&lt;&gt;0,VLOOKUP($J162,'Table 1'!$B$13:$C$33,2,FALSE)/12*1000*Study_MW,0)</f>
        <v>0</v>
      </c>
      <c r="E162" s="89">
        <f t="shared" si="36"/>
        <v>615571.6824798882</v>
      </c>
      <c r="F162" s="93">
        <f>INDEX([16]Delta!$F$1:$EE$65554,$L$14,$I162)</f>
        <v>24557.85</v>
      </c>
      <c r="G162" s="94">
        <f t="shared" si="37"/>
        <v>25.066187898366032</v>
      </c>
      <c r="I162" s="95">
        <f t="shared" si="34"/>
        <v>32</v>
      </c>
      <c r="J162" s="91">
        <f t="shared" si="38"/>
        <v>2030</v>
      </c>
      <c r="K162" s="96">
        <f t="shared" si="39"/>
        <v>47635</v>
      </c>
    </row>
    <row r="163" spans="2:11" outlineLevel="1">
      <c r="B163" s="96">
        <f t="shared" si="35"/>
        <v>47665</v>
      </c>
      <c r="C163" s="93">
        <f>IF(F163&lt;&gt;0,-INDEX([16]Delta!$F$1:$EE$65554,$L$13,$I163),0)</f>
        <v>620750.44494763017</v>
      </c>
      <c r="D163" s="89">
        <f>IF(F163&lt;&gt;0,VLOOKUP($J163,'Table 1'!$B$13:$C$33,2,FALSE)/12*1000*Study_MW,0)</f>
        <v>0</v>
      </c>
      <c r="E163" s="89">
        <f t="shared" si="36"/>
        <v>620750.44494763017</v>
      </c>
      <c r="F163" s="93">
        <f>INDEX([16]Delta!$F$1:$EE$65554,$L$14,$I163)</f>
        <v>22228.084999999999</v>
      </c>
      <c r="G163" s="94">
        <f t="shared" si="37"/>
        <v>27.926402339546129</v>
      </c>
      <c r="I163" s="95">
        <f t="shared" si="34"/>
        <v>33</v>
      </c>
      <c r="J163" s="91">
        <f t="shared" si="38"/>
        <v>2030</v>
      </c>
      <c r="K163" s="96">
        <f t="shared" si="39"/>
        <v>47665</v>
      </c>
    </row>
    <row r="164" spans="2:11" outlineLevel="1">
      <c r="B164" s="96">
        <f t="shared" si="35"/>
        <v>47696</v>
      </c>
      <c r="C164" s="93">
        <f>IF(F164&lt;&gt;0,-INDEX([16]Delta!$F$1:$EE$65554,$L$13,$I164),0)</f>
        <v>671922.9528645277</v>
      </c>
      <c r="D164" s="89">
        <f>IF(F164&lt;&gt;0,VLOOKUP($J164,'Table 1'!$B$13:$C$33,2,FALSE)/12*1000*Study_MW,0)</f>
        <v>0</v>
      </c>
      <c r="E164" s="89">
        <f t="shared" si="36"/>
        <v>671922.9528645277</v>
      </c>
      <c r="F164" s="93">
        <f>INDEX([16]Delta!$F$1:$EE$65554,$L$14,$I164)</f>
        <v>22264.231</v>
      </c>
      <c r="G164" s="94">
        <f t="shared" si="37"/>
        <v>30.17948173752454</v>
      </c>
      <c r="I164" s="95">
        <f t="shared" si="34"/>
        <v>34</v>
      </c>
      <c r="J164" s="91">
        <f t="shared" si="38"/>
        <v>2030</v>
      </c>
      <c r="K164" s="96">
        <f t="shared" si="39"/>
        <v>47696</v>
      </c>
    </row>
    <row r="165" spans="2:11" outlineLevel="1">
      <c r="B165" s="96">
        <f t="shared" si="35"/>
        <v>47727</v>
      </c>
      <c r="C165" s="93">
        <f>IF(F165&lt;&gt;0,-INDEX([16]Delta!$F$1:$EE$65554,$L$13,$I165),0)</f>
        <v>640105.96200960875</v>
      </c>
      <c r="D165" s="89">
        <f>IF(F165&lt;&gt;0,VLOOKUP($J165,'Table 1'!$B$13:$C$33,2,FALSE)/12*1000*Study_MW,0)</f>
        <v>0</v>
      </c>
      <c r="E165" s="89">
        <f t="shared" si="36"/>
        <v>640105.96200960875</v>
      </c>
      <c r="F165" s="93">
        <f>INDEX([16]Delta!$F$1:$EE$65554,$L$14,$I165)</f>
        <v>19625.669999999998</v>
      </c>
      <c r="G165" s="94">
        <f t="shared" si="37"/>
        <v>32.615750800334908</v>
      </c>
      <c r="I165" s="95">
        <f t="shared" si="34"/>
        <v>35</v>
      </c>
      <c r="J165" s="91">
        <f t="shared" si="38"/>
        <v>2030</v>
      </c>
      <c r="K165" s="96">
        <f t="shared" si="39"/>
        <v>47727</v>
      </c>
    </row>
    <row r="166" spans="2:11" outlineLevel="1">
      <c r="B166" s="96">
        <f t="shared" si="35"/>
        <v>47757</v>
      </c>
      <c r="C166" s="93">
        <f>IF(F166&lt;&gt;0,-INDEX([16]Delta!$F$1:$EE$65554,$L$13,$I166),0)</f>
        <v>447615.78432351351</v>
      </c>
      <c r="D166" s="89">
        <f>IF(F166&lt;&gt;0,VLOOKUP($J166,'Table 1'!$B$13:$C$33,2,FALSE)/12*1000*Study_MW,0)</f>
        <v>0</v>
      </c>
      <c r="E166" s="89">
        <f t="shared" si="36"/>
        <v>447615.78432351351</v>
      </c>
      <c r="F166" s="93">
        <f>INDEX([16]Delta!$F$1:$EE$65554,$L$14,$I166)</f>
        <v>15910.967000000001</v>
      </c>
      <c r="G166" s="94">
        <f t="shared" si="37"/>
        <v>28.132531751433682</v>
      </c>
      <c r="I166" s="95">
        <f t="shared" si="34"/>
        <v>36</v>
      </c>
      <c r="J166" s="91">
        <f t="shared" si="38"/>
        <v>2030</v>
      </c>
      <c r="K166" s="96">
        <f t="shared" si="39"/>
        <v>47757</v>
      </c>
    </row>
    <row r="167" spans="2:11" outlineLevel="1">
      <c r="B167" s="96">
        <f t="shared" si="35"/>
        <v>47788</v>
      </c>
      <c r="C167" s="93">
        <f>IF(F167&lt;&gt;0,-INDEX([16]Delta!$F$1:$EE$65554,$L$13,$I167),0)</f>
        <v>276843.36760628223</v>
      </c>
      <c r="D167" s="89">
        <f>IF(F167&lt;&gt;0,VLOOKUP($J167,'Table 1'!$B$13:$C$33,2,FALSE)/12*1000*Study_MW,0)</f>
        <v>0</v>
      </c>
      <c r="E167" s="89">
        <f t="shared" si="36"/>
        <v>276843.36760628223</v>
      </c>
      <c r="F167" s="93">
        <f>INDEX([16]Delta!$F$1:$EE$65554,$L$14,$I167)</f>
        <v>10716.72</v>
      </c>
      <c r="G167" s="94">
        <f t="shared" si="37"/>
        <v>25.832845087515793</v>
      </c>
      <c r="I167" s="95">
        <f t="shared" si="34"/>
        <v>37</v>
      </c>
      <c r="J167" s="91">
        <f t="shared" si="38"/>
        <v>2030</v>
      </c>
      <c r="K167" s="96">
        <f t="shared" si="39"/>
        <v>47788</v>
      </c>
    </row>
    <row r="168" spans="2:11" outlineLevel="1">
      <c r="B168" s="100">
        <f t="shared" si="35"/>
        <v>47818</v>
      </c>
      <c r="C168" s="97">
        <f>IF(F168&lt;&gt;0,-INDEX([16]Delta!$F$1:$EE$65554,$L$13,$I168),0)</f>
        <v>222053.35206973553</v>
      </c>
      <c r="D168" s="98">
        <f>IF(F168&lt;&gt;0,VLOOKUP($J168,'Table 1'!$B$13:$C$33,2,FALSE)/12*1000*Study_MW,0)</f>
        <v>0</v>
      </c>
      <c r="E168" s="98">
        <f t="shared" si="36"/>
        <v>222053.35206973553</v>
      </c>
      <c r="F168" s="97">
        <f>INDEX([16]Delta!$F$1:$EE$65554,$L$14,$I168)</f>
        <v>8267.5759999999991</v>
      </c>
      <c r="G168" s="99">
        <f t="shared" si="37"/>
        <v>26.858338171882007</v>
      </c>
      <c r="I168" s="82">
        <f t="shared" si="34"/>
        <v>38</v>
      </c>
      <c r="J168" s="91">
        <f t="shared" si="38"/>
        <v>2030</v>
      </c>
      <c r="K168" s="100">
        <f t="shared" si="39"/>
        <v>47818</v>
      </c>
    </row>
    <row r="169" spans="2:11" outlineLevel="1">
      <c r="B169" s="92">
        <f t="shared" si="35"/>
        <v>47849</v>
      </c>
      <c r="C169" s="87">
        <f>IF(F169&lt;&gt;0,-INDEX([16]Delta!$F$1:$EE$65554,$L$13,$I169),0)</f>
        <v>257601.70775422454</v>
      </c>
      <c r="D169" s="88">
        <f>IF(F169&lt;&gt;0,VLOOKUP($J169,'Table 1'!$B$13:$C$33,2,FALSE)/12*1000*Study_MW,0)</f>
        <v>0</v>
      </c>
      <c r="E169" s="88">
        <f t="shared" si="36"/>
        <v>257601.70775422454</v>
      </c>
      <c r="F169" s="87">
        <f>INDEX([16]Delta!$F$1:$EE$65554,$L$14,$I169)</f>
        <v>9869.4699999999993</v>
      </c>
      <c r="G169" s="90">
        <f t="shared" si="37"/>
        <v>26.100865371111574</v>
      </c>
      <c r="I169" s="78">
        <f>I49</f>
        <v>40</v>
      </c>
      <c r="J169" s="91">
        <f t="shared" si="38"/>
        <v>2031</v>
      </c>
      <c r="K169" s="92">
        <f t="shared" si="39"/>
        <v>47849</v>
      </c>
    </row>
    <row r="170" spans="2:11" outlineLevel="1">
      <c r="B170" s="96">
        <f t="shared" si="35"/>
        <v>47880</v>
      </c>
      <c r="C170" s="93">
        <f>IF(F170&lt;&gt;0,-INDEX([16]Delta!$F$1:$EE$65554,$L$13,$I170),0)</f>
        <v>302179.08609309793</v>
      </c>
      <c r="D170" s="89">
        <f>IF(F170&lt;&gt;0,VLOOKUP($J170,'Table 1'!$B$13:$C$33,2,FALSE)/12*1000*Study_MW,0)</f>
        <v>0</v>
      </c>
      <c r="E170" s="89">
        <f t="shared" si="36"/>
        <v>302179.08609309793</v>
      </c>
      <c r="F170" s="93">
        <f>INDEX([16]Delta!$F$1:$EE$65554,$L$14,$I170)</f>
        <v>11045.664000000001</v>
      </c>
      <c r="G170" s="94">
        <f t="shared" si="37"/>
        <v>27.357258567080976</v>
      </c>
      <c r="I170" s="95">
        <f t="shared" si="34"/>
        <v>41</v>
      </c>
      <c r="J170" s="91">
        <f t="shared" si="38"/>
        <v>2031</v>
      </c>
      <c r="K170" s="96">
        <f t="shared" si="39"/>
        <v>47880</v>
      </c>
    </row>
    <row r="171" spans="2:11" outlineLevel="1">
      <c r="B171" s="96">
        <f t="shared" si="35"/>
        <v>47908</v>
      </c>
      <c r="C171" s="93">
        <f>IF(F171&lt;&gt;0,-INDEX([16]Delta!$F$1:$EE$65554,$L$13,$I171),0)</f>
        <v>479712.72065219283</v>
      </c>
      <c r="D171" s="89">
        <f>IF(F171&lt;&gt;0,VLOOKUP($J171,'Table 1'!$B$13:$C$33,2,FALSE)/12*1000*Study_MW,0)</f>
        <v>0</v>
      </c>
      <c r="E171" s="89">
        <f t="shared" si="36"/>
        <v>479712.72065219283</v>
      </c>
      <c r="F171" s="93">
        <f>INDEX([16]Delta!$F$1:$EE$65554,$L$14,$I171)</f>
        <v>17202.737000000001</v>
      </c>
      <c r="G171" s="94">
        <f t="shared" si="37"/>
        <v>27.885837041640105</v>
      </c>
      <c r="I171" s="95">
        <f t="shared" si="34"/>
        <v>42</v>
      </c>
      <c r="J171" s="91">
        <f t="shared" si="38"/>
        <v>2031</v>
      </c>
      <c r="K171" s="96">
        <f t="shared" si="39"/>
        <v>47908</v>
      </c>
    </row>
    <row r="172" spans="2:11" outlineLevel="1">
      <c r="B172" s="96">
        <f t="shared" si="35"/>
        <v>47939</v>
      </c>
      <c r="C172" s="93">
        <f>IF(F172&lt;&gt;0,-INDEX([16]Delta!$F$1:$EE$65554,$L$13,$I172),0)</f>
        <v>529110.22691167891</v>
      </c>
      <c r="D172" s="89">
        <f>IF(F172&lt;&gt;0,VLOOKUP($J172,'Table 1'!$B$13:$C$33,2,FALSE)/12*1000*Study_MW,0)</f>
        <v>0</v>
      </c>
      <c r="E172" s="89">
        <f t="shared" si="36"/>
        <v>529110.22691167891</v>
      </c>
      <c r="F172" s="93">
        <f>INDEX([16]Delta!$F$1:$EE$65554,$L$14,$I172)</f>
        <v>19869.27</v>
      </c>
      <c r="G172" s="94">
        <f t="shared" si="37"/>
        <v>26.629575566272887</v>
      </c>
      <c r="I172" s="95">
        <f t="shared" si="34"/>
        <v>43</v>
      </c>
      <c r="J172" s="91">
        <f t="shared" si="38"/>
        <v>2031</v>
      </c>
      <c r="K172" s="96">
        <f t="shared" si="39"/>
        <v>47939</v>
      </c>
    </row>
    <row r="173" spans="2:11" outlineLevel="1">
      <c r="B173" s="96">
        <f t="shared" si="35"/>
        <v>47969</v>
      </c>
      <c r="C173" s="93">
        <f>IF(F173&lt;&gt;0,-INDEX([16]Delta!$F$1:$EE$65554,$L$13,$I173),0)</f>
        <v>619829.23062586784</v>
      </c>
      <c r="D173" s="89">
        <f>IF(F173&lt;&gt;0,VLOOKUP($J173,'Table 1'!$B$13:$C$33,2,FALSE)/12*1000*Study_MW,0)</f>
        <v>0</v>
      </c>
      <c r="E173" s="89">
        <f t="shared" si="36"/>
        <v>619829.23062586784</v>
      </c>
      <c r="F173" s="93">
        <f>INDEX([16]Delta!$F$1:$EE$65554,$L$14,$I173)</f>
        <v>23000.170999999998</v>
      </c>
      <c r="G173" s="94">
        <f t="shared" si="37"/>
        <v>26.948896624545437</v>
      </c>
      <c r="I173" s="95">
        <f t="shared" si="34"/>
        <v>44</v>
      </c>
      <c r="J173" s="91">
        <f t="shared" si="38"/>
        <v>2031</v>
      </c>
      <c r="K173" s="96">
        <f t="shared" si="39"/>
        <v>47969</v>
      </c>
    </row>
    <row r="174" spans="2:11" outlineLevel="1">
      <c r="B174" s="96">
        <f t="shared" si="35"/>
        <v>48000</v>
      </c>
      <c r="C174" s="93">
        <f>IF(F174&lt;&gt;0,-INDEX([16]Delta!$F$1:$EE$65554,$L$13,$I174),0)</f>
        <v>664421.45442929864</v>
      </c>
      <c r="D174" s="89">
        <f>IF(F174&lt;&gt;0,VLOOKUP($J174,'Table 1'!$B$13:$C$33,2,FALSE)/12*1000*Study_MW,0)</f>
        <v>0</v>
      </c>
      <c r="E174" s="89">
        <f t="shared" si="36"/>
        <v>664421.45442929864</v>
      </c>
      <c r="F174" s="93">
        <f>INDEX([16]Delta!$F$1:$EE$65554,$L$14,$I174)</f>
        <v>24435.119999999999</v>
      </c>
      <c r="G174" s="94">
        <f t="shared" si="37"/>
        <v>27.191249907072226</v>
      </c>
      <c r="I174" s="95">
        <f t="shared" si="34"/>
        <v>45</v>
      </c>
      <c r="J174" s="91">
        <f t="shared" si="38"/>
        <v>2031</v>
      </c>
      <c r="K174" s="96">
        <f t="shared" si="39"/>
        <v>48000</v>
      </c>
    </row>
    <row r="175" spans="2:11" outlineLevel="1">
      <c r="B175" s="96">
        <f t="shared" si="35"/>
        <v>48030</v>
      </c>
      <c r="C175" s="93">
        <f>IF(F175&lt;&gt;0,-INDEX([16]Delta!$F$1:$EE$65554,$L$13,$I175),0)</f>
        <v>651785.98734566569</v>
      </c>
      <c r="D175" s="89">
        <f>IF(F175&lt;&gt;0,VLOOKUP($J175,'Table 1'!$B$13:$C$33,2,FALSE)/12*1000*Study_MW,0)</f>
        <v>0</v>
      </c>
      <c r="E175" s="89">
        <f t="shared" si="36"/>
        <v>651785.98734566569</v>
      </c>
      <c r="F175" s="93">
        <f>INDEX([16]Delta!$F$1:$EE$65554,$L$14,$I175)</f>
        <v>22116.857</v>
      </c>
      <c r="G175" s="94">
        <f t="shared" si="37"/>
        <v>29.470099994120581</v>
      </c>
      <c r="I175" s="95">
        <f t="shared" si="34"/>
        <v>46</v>
      </c>
      <c r="J175" s="91">
        <f t="shared" si="38"/>
        <v>2031</v>
      </c>
      <c r="K175" s="96">
        <f t="shared" si="39"/>
        <v>48030</v>
      </c>
    </row>
    <row r="176" spans="2:11" outlineLevel="1">
      <c r="B176" s="96">
        <f t="shared" si="35"/>
        <v>48061</v>
      </c>
      <c r="C176" s="93">
        <f>IF(F176&lt;&gt;0,-INDEX([16]Delta!$F$1:$EE$65554,$L$13,$I176),0)</f>
        <v>686238.89493149519</v>
      </c>
      <c r="D176" s="89">
        <f>IF(F176&lt;&gt;0,VLOOKUP($J176,'Table 1'!$B$13:$C$33,2,FALSE)/12*1000*Study_MW,0)</f>
        <v>0</v>
      </c>
      <c r="E176" s="89">
        <f t="shared" si="36"/>
        <v>686238.89493149519</v>
      </c>
      <c r="F176" s="93">
        <f>INDEX([16]Delta!$F$1:$EE$65554,$L$14,$I176)</f>
        <v>22152.848000000002</v>
      </c>
      <c r="G176" s="94">
        <f t="shared" si="37"/>
        <v>30.97745693607861</v>
      </c>
      <c r="I176" s="95">
        <f t="shared" si="34"/>
        <v>47</v>
      </c>
      <c r="J176" s="91">
        <f t="shared" si="38"/>
        <v>2031</v>
      </c>
      <c r="K176" s="96">
        <f t="shared" si="39"/>
        <v>48061</v>
      </c>
    </row>
    <row r="177" spans="2:11" outlineLevel="1">
      <c r="B177" s="96">
        <f t="shared" si="35"/>
        <v>48092</v>
      </c>
      <c r="C177" s="93">
        <f>IF(F177&lt;&gt;0,-INDEX([16]Delta!$F$1:$EE$65554,$L$13,$I177),0)</f>
        <v>682155.2255179286</v>
      </c>
      <c r="D177" s="89">
        <f>IF(F177&lt;&gt;0,VLOOKUP($J177,'Table 1'!$B$13:$C$33,2,FALSE)/12*1000*Study_MW,0)</f>
        <v>0</v>
      </c>
      <c r="E177" s="89">
        <f t="shared" si="36"/>
        <v>682155.2255179286</v>
      </c>
      <c r="F177" s="93">
        <f>INDEX([16]Delta!$F$1:$EE$65554,$L$14,$I177)</f>
        <v>19527.57</v>
      </c>
      <c r="G177" s="94">
        <f t="shared" si="37"/>
        <v>34.932929469356843</v>
      </c>
      <c r="I177" s="95">
        <f t="shared" si="34"/>
        <v>48</v>
      </c>
      <c r="J177" s="91">
        <f t="shared" si="38"/>
        <v>2031</v>
      </c>
      <c r="K177" s="96">
        <f t="shared" si="39"/>
        <v>48092</v>
      </c>
    </row>
    <row r="178" spans="2:11" outlineLevel="1">
      <c r="B178" s="96">
        <f t="shared" si="35"/>
        <v>48122</v>
      </c>
      <c r="C178" s="93">
        <f>IF(F178&lt;&gt;0,-INDEX([16]Delta!$F$1:$EE$65554,$L$13,$I178),0)</f>
        <v>477995.936511904</v>
      </c>
      <c r="D178" s="89">
        <f>IF(F178&lt;&gt;0,VLOOKUP($J178,'Table 1'!$B$13:$C$33,2,FALSE)/12*1000*Study_MW,0)</f>
        <v>0</v>
      </c>
      <c r="E178" s="89">
        <f t="shared" si="36"/>
        <v>477995.936511904</v>
      </c>
      <c r="F178" s="93">
        <f>INDEX([16]Delta!$F$1:$EE$65554,$L$14,$I178)</f>
        <v>15831.483</v>
      </c>
      <c r="G178" s="94">
        <f t="shared" si="37"/>
        <v>30.192745462437347</v>
      </c>
      <c r="I178" s="95">
        <f t="shared" si="34"/>
        <v>49</v>
      </c>
      <c r="J178" s="91">
        <f t="shared" si="38"/>
        <v>2031</v>
      </c>
      <c r="K178" s="96">
        <f t="shared" si="39"/>
        <v>48122</v>
      </c>
    </row>
    <row r="179" spans="2:11" outlineLevel="1">
      <c r="B179" s="96">
        <f t="shared" si="35"/>
        <v>48153</v>
      </c>
      <c r="C179" s="93">
        <f>IF(F179&lt;&gt;0,-INDEX([16]Delta!$F$1:$EE$65554,$L$13,$I179),0)</f>
        <v>284257.28912526369</v>
      </c>
      <c r="D179" s="89">
        <f>IF(F179&lt;&gt;0,VLOOKUP($J179,'Table 1'!$B$13:$C$33,2,FALSE)/12*1000*Study_MW,0)</f>
        <v>0</v>
      </c>
      <c r="E179" s="89">
        <f t="shared" si="36"/>
        <v>284257.28912526369</v>
      </c>
      <c r="F179" s="93">
        <f>INDEX([16]Delta!$F$1:$EE$65554,$L$14,$I179)</f>
        <v>10663.17</v>
      </c>
      <c r="G179" s="94">
        <f t="shared" si="37"/>
        <v>26.657859635105105</v>
      </c>
      <c r="I179" s="95">
        <f t="shared" si="34"/>
        <v>50</v>
      </c>
      <c r="J179" s="91">
        <f t="shared" si="38"/>
        <v>2031</v>
      </c>
      <c r="K179" s="96">
        <f t="shared" si="39"/>
        <v>48153</v>
      </c>
    </row>
    <row r="180" spans="2:11" outlineLevel="1">
      <c r="B180" s="100">
        <f t="shared" si="35"/>
        <v>48183</v>
      </c>
      <c r="C180" s="97">
        <f>IF(F180&lt;&gt;0,-INDEX([16]Delta!$F$1:$EE$65554,$L$13,$I180),0)</f>
        <v>239418.25670269132</v>
      </c>
      <c r="D180" s="98">
        <f>IF(F180&lt;&gt;0,VLOOKUP($J180,'Table 1'!$B$13:$C$33,2,FALSE)/12*1000*Study_MW,0)</f>
        <v>0</v>
      </c>
      <c r="E180" s="98">
        <f t="shared" si="36"/>
        <v>239418.25670269132</v>
      </c>
      <c r="F180" s="97">
        <f>INDEX([16]Delta!$F$1:$EE$65554,$L$14,$I180)</f>
        <v>8226.2219999999998</v>
      </c>
      <c r="G180" s="99">
        <f t="shared" si="37"/>
        <v>29.104278574379748</v>
      </c>
      <c r="I180" s="82">
        <f t="shared" si="34"/>
        <v>51</v>
      </c>
      <c r="J180" s="91">
        <f t="shared" si="38"/>
        <v>2031</v>
      </c>
      <c r="K180" s="100">
        <f t="shared" si="39"/>
        <v>48183</v>
      </c>
    </row>
    <row r="181" spans="2:11" outlineLevel="1" collapsed="1">
      <c r="B181" s="92">
        <f t="shared" si="35"/>
        <v>48214</v>
      </c>
      <c r="C181" s="87">
        <f>IF(F181&lt;&gt;0,-INDEX([16]Delta!$F$1:$EE$65554,$L$13,$I181),0)</f>
        <v>272315.11377361417</v>
      </c>
      <c r="D181" s="88">
        <f>IF(F181&lt;&gt;0,VLOOKUP($J181,'Table 1'!$B$13:$C$33,2,FALSE)/12*1000*Study_MW,0)</f>
        <v>0</v>
      </c>
      <c r="E181" s="88">
        <f t="shared" si="36"/>
        <v>272315.11377361417</v>
      </c>
      <c r="F181" s="87">
        <f>INDEX([16]Delta!$F$1:$EE$65554,$L$14,$I181)</f>
        <v>9820.1180000000004</v>
      </c>
      <c r="G181" s="90">
        <f t="shared" si="37"/>
        <v>27.730330101289429</v>
      </c>
      <c r="I181" s="78">
        <f>I61</f>
        <v>53</v>
      </c>
      <c r="J181" s="91">
        <f t="shared" si="38"/>
        <v>2032</v>
      </c>
      <c r="K181" s="92">
        <f t="shared" si="39"/>
        <v>48214</v>
      </c>
    </row>
    <row r="182" spans="2:11" outlineLevel="1">
      <c r="B182" s="96">
        <f t="shared" si="35"/>
        <v>48245</v>
      </c>
      <c r="C182" s="93">
        <f>IF(F182&lt;&gt;0,-INDEX([16]Delta!$F$1:$EE$65554,$L$13,$I182),0)</f>
        <v>333334.36838650703</v>
      </c>
      <c r="D182" s="89">
        <f>IF(F182&lt;&gt;0,VLOOKUP($J182,'Table 1'!$B$13:$C$33,2,FALSE)/12*1000*Study_MW,0)</f>
        <v>0</v>
      </c>
      <c r="E182" s="89">
        <f t="shared" si="36"/>
        <v>333334.36838650703</v>
      </c>
      <c r="F182" s="93">
        <f>INDEX([16]Delta!$F$1:$EE$65554,$L$14,$I182)</f>
        <v>11382.964</v>
      </c>
      <c r="G182" s="94">
        <f t="shared" si="37"/>
        <v>29.283617903606391</v>
      </c>
      <c r="I182" s="95">
        <f t="shared" si="34"/>
        <v>54</v>
      </c>
      <c r="J182" s="91">
        <f t="shared" si="38"/>
        <v>2032</v>
      </c>
      <c r="K182" s="96">
        <f t="shared" si="39"/>
        <v>48245</v>
      </c>
    </row>
    <row r="183" spans="2:11" outlineLevel="1">
      <c r="B183" s="96">
        <f t="shared" si="35"/>
        <v>48274</v>
      </c>
      <c r="C183" s="93">
        <f>IF(F183&lt;&gt;0,-INDEX([16]Delta!$F$1:$EE$65554,$L$13,$I183),0)</f>
        <v>503799.5366525352</v>
      </c>
      <c r="D183" s="89">
        <f>IF(F183&lt;&gt;0,VLOOKUP($J183,'Table 1'!$B$13:$C$33,2,FALSE)/12*1000*Study_MW,0)</f>
        <v>0</v>
      </c>
      <c r="E183" s="89">
        <f t="shared" si="36"/>
        <v>503799.5366525352</v>
      </c>
      <c r="F183" s="93">
        <f>INDEX([16]Delta!$F$1:$EE$65554,$L$14,$I183)</f>
        <v>17116.742999999999</v>
      </c>
      <c r="G183" s="94">
        <f t="shared" si="37"/>
        <v>29.433142546601022</v>
      </c>
      <c r="I183" s="95">
        <f t="shared" si="34"/>
        <v>55</v>
      </c>
      <c r="J183" s="91">
        <f t="shared" si="38"/>
        <v>2032</v>
      </c>
      <c r="K183" s="96">
        <f t="shared" si="39"/>
        <v>48274</v>
      </c>
    </row>
    <row r="184" spans="2:11" outlineLevel="1">
      <c r="B184" s="96">
        <f t="shared" si="35"/>
        <v>48305</v>
      </c>
      <c r="C184" s="93">
        <f>IF(F184&lt;&gt;0,-INDEX([16]Delta!$F$1:$EE$65554,$L$13,$I184),0)</f>
        <v>552761.39642360806</v>
      </c>
      <c r="D184" s="89">
        <f>IF(F184&lt;&gt;0,VLOOKUP($J184,'Table 1'!$B$13:$C$33,2,FALSE)/12*1000*Study_MW,0)</f>
        <v>0</v>
      </c>
      <c r="E184" s="89">
        <f t="shared" si="36"/>
        <v>552761.39642360806</v>
      </c>
      <c r="F184" s="93">
        <f>INDEX([16]Delta!$F$1:$EE$65554,$L$14,$I184)</f>
        <v>19769.939999999999</v>
      </c>
      <c r="G184" s="94">
        <f t="shared" si="37"/>
        <v>27.959690136824296</v>
      </c>
      <c r="I184" s="95">
        <f t="shared" si="34"/>
        <v>56</v>
      </c>
      <c r="J184" s="91">
        <f t="shared" si="38"/>
        <v>2032</v>
      </c>
      <c r="K184" s="96">
        <f t="shared" si="39"/>
        <v>48305</v>
      </c>
    </row>
    <row r="185" spans="2:11" outlineLevel="1">
      <c r="B185" s="96">
        <f t="shared" si="35"/>
        <v>48335</v>
      </c>
      <c r="C185" s="93">
        <f>IF(F185&lt;&gt;0,-INDEX([16]Delta!$F$1:$EE$65554,$L$13,$I185),0)</f>
        <v>646485.6514929533</v>
      </c>
      <c r="D185" s="89">
        <f>IF(F185&lt;&gt;0,VLOOKUP($J185,'Table 1'!$B$13:$C$33,2,FALSE)/12*1000*Study_MW,0)</f>
        <v>0</v>
      </c>
      <c r="E185" s="89">
        <f t="shared" si="36"/>
        <v>646485.6514929533</v>
      </c>
      <c r="F185" s="93">
        <f>INDEX([16]Delta!$F$1:$EE$65554,$L$14,$I185)</f>
        <v>22885.254000000001</v>
      </c>
      <c r="G185" s="94">
        <f t="shared" si="37"/>
        <v>28.24900486107575</v>
      </c>
      <c r="I185" s="95">
        <f t="shared" si="34"/>
        <v>57</v>
      </c>
      <c r="J185" s="91">
        <f t="shared" si="38"/>
        <v>2032</v>
      </c>
      <c r="K185" s="96">
        <f t="shared" si="39"/>
        <v>48335</v>
      </c>
    </row>
    <row r="186" spans="2:11" outlineLevel="1">
      <c r="B186" s="96">
        <f t="shared" si="35"/>
        <v>48366</v>
      </c>
      <c r="C186" s="93">
        <f>IF(F186&lt;&gt;0,-INDEX([16]Delta!$F$1:$EE$65554,$L$13,$I186),0)</f>
        <v>698104.87328928709</v>
      </c>
      <c r="D186" s="89">
        <f>IF(F186&lt;&gt;0,VLOOKUP($J186,'Table 1'!$B$13:$C$33,2,FALSE)/12*1000*Study_MW,0)</f>
        <v>0</v>
      </c>
      <c r="E186" s="89">
        <f t="shared" si="36"/>
        <v>698104.87328928709</v>
      </c>
      <c r="F186" s="93">
        <f>INDEX([16]Delta!$F$1:$EE$65554,$L$14,$I186)</f>
        <v>24312.9</v>
      </c>
      <c r="G186" s="94">
        <f t="shared" si="37"/>
        <v>28.713352717663753</v>
      </c>
      <c r="I186" s="95">
        <f t="shared" si="34"/>
        <v>58</v>
      </c>
      <c r="J186" s="91">
        <f t="shared" si="38"/>
        <v>2032</v>
      </c>
      <c r="K186" s="96">
        <f t="shared" si="39"/>
        <v>48366</v>
      </c>
    </row>
    <row r="187" spans="2:11" outlineLevel="1">
      <c r="B187" s="96">
        <f t="shared" si="35"/>
        <v>48396</v>
      </c>
      <c r="C187" s="93">
        <f>IF(F187&lt;&gt;0,-INDEX([16]Delta!$F$1:$EE$65554,$L$13,$I187),0)</f>
        <v>676240.67331287265</v>
      </c>
      <c r="D187" s="89">
        <f>IF(F187&lt;&gt;0,VLOOKUP($J187,'Table 1'!$B$13:$C$33,2,FALSE)/12*1000*Study_MW,0)</f>
        <v>0</v>
      </c>
      <c r="E187" s="89">
        <f t="shared" si="36"/>
        <v>676240.67331287265</v>
      </c>
      <c r="F187" s="93">
        <f>INDEX([16]Delta!$F$1:$EE$65554,$L$14,$I187)</f>
        <v>22006.311000000002</v>
      </c>
      <c r="G187" s="94">
        <f t="shared" si="37"/>
        <v>30.729397276666344</v>
      </c>
      <c r="I187" s="95">
        <f t="shared" si="34"/>
        <v>59</v>
      </c>
      <c r="J187" s="91">
        <f t="shared" si="38"/>
        <v>2032</v>
      </c>
      <c r="K187" s="96">
        <f t="shared" si="39"/>
        <v>48396</v>
      </c>
    </row>
    <row r="188" spans="2:11" outlineLevel="1">
      <c r="B188" s="96">
        <f t="shared" si="35"/>
        <v>48427</v>
      </c>
      <c r="C188" s="93">
        <f>IF(F188&lt;&gt;0,-INDEX([16]Delta!$F$1:$EE$65554,$L$13,$I188),0)</f>
        <v>714372.7571837008</v>
      </c>
      <c r="D188" s="89">
        <f>IF(F188&lt;&gt;0,VLOOKUP($J188,'Table 1'!$B$13:$C$33,2,FALSE)/12*1000*Study_MW,0)</f>
        <v>0</v>
      </c>
      <c r="E188" s="89">
        <f t="shared" si="36"/>
        <v>714372.7571837008</v>
      </c>
      <c r="F188" s="93">
        <f>INDEX([16]Delta!$F$1:$EE$65554,$L$14,$I188)</f>
        <v>22042.084999999999</v>
      </c>
      <c r="G188" s="94">
        <f t="shared" si="37"/>
        <v>32.409491079618867</v>
      </c>
      <c r="I188" s="95">
        <f t="shared" si="34"/>
        <v>60</v>
      </c>
      <c r="J188" s="91">
        <f t="shared" si="38"/>
        <v>2032</v>
      </c>
      <c r="K188" s="96">
        <f t="shared" si="39"/>
        <v>48427</v>
      </c>
    </row>
    <row r="189" spans="2:11" outlineLevel="1">
      <c r="B189" s="96">
        <f t="shared" si="35"/>
        <v>48458</v>
      </c>
      <c r="C189" s="93">
        <f>IF(F189&lt;&gt;0,-INDEX([16]Delta!$F$1:$EE$65554,$L$13,$I189),0)</f>
        <v>678720.09563606977</v>
      </c>
      <c r="D189" s="89">
        <f>IF(F189&lt;&gt;0,VLOOKUP($J189,'Table 1'!$B$13:$C$33,2,FALSE)/12*1000*Study_MW,0)</f>
        <v>0</v>
      </c>
      <c r="E189" s="89">
        <f t="shared" si="36"/>
        <v>678720.09563606977</v>
      </c>
      <c r="F189" s="93">
        <f>INDEX([16]Delta!$F$1:$EE$65554,$L$14,$I189)</f>
        <v>19429.919999999998</v>
      </c>
      <c r="G189" s="94">
        <f t="shared" si="37"/>
        <v>34.931697898708272</v>
      </c>
      <c r="I189" s="95">
        <f t="shared" si="34"/>
        <v>61</v>
      </c>
      <c r="J189" s="91">
        <f t="shared" si="38"/>
        <v>2032</v>
      </c>
      <c r="K189" s="96">
        <f t="shared" si="39"/>
        <v>48458</v>
      </c>
    </row>
    <row r="190" spans="2:11" outlineLevel="1">
      <c r="B190" s="96">
        <f t="shared" si="35"/>
        <v>48488</v>
      </c>
      <c r="C190" s="93">
        <f>IF(F190&lt;&gt;0,-INDEX([16]Delta!$F$1:$EE$65554,$L$13,$I190),0)</f>
        <v>472274.77366378903</v>
      </c>
      <c r="D190" s="89">
        <f>IF(F190&lt;&gt;0,VLOOKUP($J190,'Table 1'!$B$13:$C$33,2,FALSE)/12*1000*Study_MW,0)</f>
        <v>0</v>
      </c>
      <c r="E190" s="89">
        <f t="shared" si="36"/>
        <v>472274.77366378903</v>
      </c>
      <c r="F190" s="93">
        <f>INDEX([16]Delta!$F$1:$EE$65554,$L$14,$I190)</f>
        <v>15752.308999999999</v>
      </c>
      <c r="G190" s="94">
        <f t="shared" si="37"/>
        <v>29.981304560733861</v>
      </c>
      <c r="I190" s="95">
        <f t="shared" si="34"/>
        <v>62</v>
      </c>
      <c r="J190" s="91">
        <f t="shared" si="38"/>
        <v>2032</v>
      </c>
      <c r="K190" s="96">
        <f t="shared" si="39"/>
        <v>48488</v>
      </c>
    </row>
    <row r="191" spans="2:11" outlineLevel="1">
      <c r="B191" s="96">
        <f t="shared" si="35"/>
        <v>48519</v>
      </c>
      <c r="C191" s="93">
        <f>IF(F191&lt;&gt;0,-INDEX([16]Delta!$F$1:$EE$65554,$L$13,$I191),0)</f>
        <v>282499.97908514738</v>
      </c>
      <c r="D191" s="89">
        <f>IF(F191&lt;&gt;0,VLOOKUP($J191,'Table 1'!$B$13:$C$33,2,FALSE)/12*1000*Study_MW,0)</f>
        <v>0</v>
      </c>
      <c r="E191" s="89">
        <f t="shared" si="36"/>
        <v>282499.97908514738</v>
      </c>
      <c r="F191" s="93">
        <f>INDEX([16]Delta!$F$1:$EE$65554,$L$14,$I191)</f>
        <v>10609.8</v>
      </c>
      <c r="G191" s="94">
        <f t="shared" si="37"/>
        <v>26.626324632429206</v>
      </c>
      <c r="I191" s="95">
        <f t="shared" si="34"/>
        <v>63</v>
      </c>
      <c r="J191" s="91">
        <f t="shared" si="38"/>
        <v>2032</v>
      </c>
      <c r="K191" s="96">
        <f t="shared" si="39"/>
        <v>48519</v>
      </c>
    </row>
    <row r="192" spans="2:11" outlineLevel="1">
      <c r="B192" s="100">
        <f t="shared" si="35"/>
        <v>48549</v>
      </c>
      <c r="C192" s="97">
        <f>IF(F192&lt;&gt;0,-INDEX([16]Delta!$F$1:$EE$65554,$L$13,$I192),0)</f>
        <v>246923.80759105086</v>
      </c>
      <c r="D192" s="98">
        <f>IF(F192&lt;&gt;0,VLOOKUP($J192,'Table 1'!$B$13:$C$33,2,FALSE)/12*1000*Study_MW,0)</f>
        <v>0</v>
      </c>
      <c r="E192" s="98">
        <f t="shared" si="36"/>
        <v>246923.80759105086</v>
      </c>
      <c r="F192" s="97">
        <f>INDEX([16]Delta!$F$1:$EE$65554,$L$14,$I192)</f>
        <v>8185.0540000000001</v>
      </c>
      <c r="G192" s="99">
        <f t="shared" si="37"/>
        <v>30.16764551474564</v>
      </c>
      <c r="I192" s="82">
        <f t="shared" si="34"/>
        <v>64</v>
      </c>
      <c r="J192" s="91">
        <f t="shared" si="38"/>
        <v>2032</v>
      </c>
      <c r="K192" s="100">
        <f t="shared" si="39"/>
        <v>48549</v>
      </c>
    </row>
    <row r="193" spans="2:11">
      <c r="B193" s="92">
        <f t="shared" si="35"/>
        <v>48580</v>
      </c>
      <c r="C193" s="87">
        <f>IF(F193&lt;&gt;0,-INDEX([16]Delta!$F$1:$EE$65554,$L$13,$I193),0)</f>
        <v>317474.9539244771</v>
      </c>
      <c r="D193" s="88">
        <f>IF(F193&lt;&gt;0,VLOOKUP($J193,'Table 1'!$B$13:$C$33,2,FALSE)/12*1000*Study_MW,0)</f>
        <v>0</v>
      </c>
      <c r="E193" s="88">
        <f t="shared" si="36"/>
        <v>317474.9539244771</v>
      </c>
      <c r="F193" s="87">
        <f>INDEX([16]Delta!$F$1:$EE$65554,$L$14,$I193)</f>
        <v>9771.0139999999992</v>
      </c>
      <c r="G193" s="90">
        <f>IFERROR(E193/$F193,0)</f>
        <v>32.491505377484579</v>
      </c>
      <c r="I193" s="78">
        <f>I73</f>
        <v>66</v>
      </c>
      <c r="J193" s="91">
        <f t="shared" si="38"/>
        <v>2033</v>
      </c>
      <c r="K193" s="92">
        <f t="shared" si="39"/>
        <v>48580</v>
      </c>
    </row>
    <row r="194" spans="2:11">
      <c r="B194" s="96">
        <f t="shared" si="35"/>
        <v>48611</v>
      </c>
      <c r="C194" s="93">
        <f>IF(F194&lt;&gt;0,-INDEX([16]Delta!$F$1:$EE$65554,$L$13,$I194),0)</f>
        <v>340025.73318901658</v>
      </c>
      <c r="D194" s="89">
        <f>IF(F194&lt;&gt;0,VLOOKUP($J194,'Table 1'!$B$13:$C$33,2,FALSE)/12*1000*Study_MW,0)</f>
        <v>0</v>
      </c>
      <c r="E194" s="89">
        <f t="shared" si="36"/>
        <v>340025.73318901658</v>
      </c>
      <c r="F194" s="93">
        <f>INDEX([16]Delta!$F$1:$EE$65554,$L$14,$I194)</f>
        <v>10935.512000000001</v>
      </c>
      <c r="G194" s="94">
        <f t="shared" ref="G194:G252" si="40">IFERROR(E194/$F194,0)</f>
        <v>31.093718628722328</v>
      </c>
      <c r="I194" s="95">
        <f t="shared" si="34"/>
        <v>67</v>
      </c>
      <c r="J194" s="91">
        <f t="shared" si="38"/>
        <v>2033</v>
      </c>
      <c r="K194" s="96">
        <f t="shared" si="39"/>
        <v>48611</v>
      </c>
    </row>
    <row r="195" spans="2:11">
      <c r="B195" s="96">
        <f t="shared" si="35"/>
        <v>48639</v>
      </c>
      <c r="C195" s="93">
        <f>IF(F195&lt;&gt;0,-INDEX([16]Delta!$F$1:$EE$65554,$L$13,$I195),0)</f>
        <v>516014.33092978597</v>
      </c>
      <c r="D195" s="89">
        <f>IF(F195&lt;&gt;0,VLOOKUP($J195,'Table 1'!$B$13:$C$33,2,FALSE)/12*1000*Study_MW,0)</f>
        <v>0</v>
      </c>
      <c r="E195" s="89">
        <f t="shared" si="36"/>
        <v>516014.33092978597</v>
      </c>
      <c r="F195" s="93">
        <f>INDEX([16]Delta!$F$1:$EE$65554,$L$14,$I195)</f>
        <v>17031.244999999999</v>
      </c>
      <c r="G195" s="94">
        <f t="shared" si="40"/>
        <v>30.298098050364842</v>
      </c>
      <c r="I195" s="95">
        <f t="shared" si="34"/>
        <v>68</v>
      </c>
      <c r="J195" s="91">
        <f t="shared" si="38"/>
        <v>2033</v>
      </c>
      <c r="K195" s="96">
        <f t="shared" si="39"/>
        <v>48639</v>
      </c>
    </row>
    <row r="196" spans="2:11">
      <c r="B196" s="96">
        <f t="shared" si="35"/>
        <v>48670</v>
      </c>
      <c r="C196" s="93">
        <f>IF(F196&lt;&gt;0,-INDEX([16]Delta!$F$1:$EE$65554,$L$13,$I196),0)</f>
        <v>578596.14088851213</v>
      </c>
      <c r="D196" s="89">
        <f>IF(F196&lt;&gt;0,VLOOKUP($J196,'Table 1'!$B$13:$C$33,2,FALSE)/12*1000*Study_MW,0)</f>
        <v>0</v>
      </c>
      <c r="E196" s="89">
        <f t="shared" si="36"/>
        <v>578596.14088851213</v>
      </c>
      <c r="F196" s="93">
        <f>INDEX([16]Delta!$F$1:$EE$65554,$L$14,$I196)</f>
        <v>19671.060000000001</v>
      </c>
      <c r="G196" s="94">
        <f t="shared" si="40"/>
        <v>29.413572064164924</v>
      </c>
      <c r="I196" s="95">
        <f t="shared" si="34"/>
        <v>69</v>
      </c>
      <c r="J196" s="91">
        <f t="shared" si="38"/>
        <v>2033</v>
      </c>
      <c r="K196" s="96">
        <f t="shared" si="39"/>
        <v>48670</v>
      </c>
    </row>
    <row r="197" spans="2:11">
      <c r="B197" s="96">
        <f t="shared" si="35"/>
        <v>48700</v>
      </c>
      <c r="C197" s="93">
        <f>IF(F197&lt;&gt;0,-INDEX([16]Delta!$F$1:$EE$65554,$L$13,$I197),0)</f>
        <v>678814.02353736758</v>
      </c>
      <c r="D197" s="89">
        <f>IF(F197&lt;&gt;0,VLOOKUP($J197,'Table 1'!$B$13:$C$33,2,FALSE)/12*1000*Study_MW,0)</f>
        <v>0</v>
      </c>
      <c r="E197" s="89">
        <f t="shared" si="36"/>
        <v>678814.02353736758</v>
      </c>
      <c r="F197" s="93">
        <f>INDEX([16]Delta!$F$1:$EE$65554,$L$14,$I197)</f>
        <v>22770.74</v>
      </c>
      <c r="G197" s="94">
        <f t="shared" si="40"/>
        <v>29.810802088002742</v>
      </c>
      <c r="I197" s="95">
        <f t="shared" si="34"/>
        <v>70</v>
      </c>
      <c r="J197" s="91">
        <f t="shared" si="38"/>
        <v>2033</v>
      </c>
      <c r="K197" s="96">
        <f t="shared" si="39"/>
        <v>48700</v>
      </c>
    </row>
    <row r="198" spans="2:11">
      <c r="B198" s="96">
        <f t="shared" si="35"/>
        <v>48731</v>
      </c>
      <c r="C198" s="93">
        <f>IF(F198&lt;&gt;0,-INDEX([16]Delta!$F$1:$EE$65554,$L$13,$I198),0)</f>
        <v>743916.01173460484</v>
      </c>
      <c r="D198" s="89">
        <f>IF(F198&lt;&gt;0,VLOOKUP($J198,'Table 1'!$B$13:$C$33,2,FALSE)/12*1000*Study_MW,0)</f>
        <v>0</v>
      </c>
      <c r="E198" s="89">
        <f t="shared" si="36"/>
        <v>743916.01173460484</v>
      </c>
      <c r="F198" s="93">
        <f>INDEX([16]Delta!$F$1:$EE$65554,$L$14,$I198)</f>
        <v>24191.37</v>
      </c>
      <c r="G198" s="94">
        <f t="shared" si="40"/>
        <v>30.751297331842093</v>
      </c>
      <c r="I198" s="95">
        <f t="shared" ref="I198:I204" si="41">I78</f>
        <v>71</v>
      </c>
      <c r="J198" s="91">
        <f t="shared" si="38"/>
        <v>2033</v>
      </c>
      <c r="K198" s="96">
        <f t="shared" si="39"/>
        <v>48731</v>
      </c>
    </row>
    <row r="199" spans="2:11">
      <c r="B199" s="96">
        <f t="shared" si="35"/>
        <v>48761</v>
      </c>
      <c r="C199" s="93">
        <f>IF(F199&lt;&gt;0,-INDEX([16]Delta!$F$1:$EE$65554,$L$13,$I199),0)</f>
        <v>400121.12172755599</v>
      </c>
      <c r="D199" s="89">
        <f>IF(F199&lt;&gt;0,VLOOKUP($J199,'Table 1'!$B$13:$C$33,2,FALSE)/12*1000*Study_MW,0)</f>
        <v>0</v>
      </c>
      <c r="E199" s="89">
        <f t="shared" si="36"/>
        <v>400121.12172755599</v>
      </c>
      <c r="F199" s="93">
        <f>INDEX([16]Delta!$F$1:$EE$65554,$L$14,$I199)</f>
        <v>21896.292000000001</v>
      </c>
      <c r="G199" s="94">
        <f t="shared" si="40"/>
        <v>18.273464828088517</v>
      </c>
      <c r="I199" s="95">
        <f t="shared" si="41"/>
        <v>72</v>
      </c>
      <c r="J199" s="91">
        <f t="shared" si="38"/>
        <v>2033</v>
      </c>
      <c r="K199" s="96">
        <f t="shared" si="39"/>
        <v>48761</v>
      </c>
    </row>
    <row r="200" spans="2:11">
      <c r="B200" s="96">
        <f t="shared" si="35"/>
        <v>48792</v>
      </c>
      <c r="C200" s="93">
        <f>IF(F200&lt;&gt;0,-INDEX([16]Delta!$F$1:$EE$65554,$L$13,$I200),0)</f>
        <v>737931.50482368469</v>
      </c>
      <c r="D200" s="89">
        <f>IF(F200&lt;&gt;0,VLOOKUP($J200,'Table 1'!$B$13:$C$33,2,FALSE)/12*1000*Study_MW,0)</f>
        <v>0</v>
      </c>
      <c r="E200" s="89">
        <f t="shared" si="36"/>
        <v>737931.50482368469</v>
      </c>
      <c r="F200" s="93">
        <f>INDEX([16]Delta!$F$1:$EE$65554,$L$14,$I200)</f>
        <v>21931.911</v>
      </c>
      <c r="G200" s="94">
        <f t="shared" si="40"/>
        <v>33.646475440452257</v>
      </c>
      <c r="I200" s="95">
        <f t="shared" si="41"/>
        <v>73</v>
      </c>
      <c r="J200" s="91">
        <f t="shared" si="38"/>
        <v>2033</v>
      </c>
      <c r="K200" s="96">
        <f t="shared" si="39"/>
        <v>48792</v>
      </c>
    </row>
    <row r="201" spans="2:11">
      <c r="B201" s="96">
        <f t="shared" si="35"/>
        <v>48823</v>
      </c>
      <c r="C201" s="93">
        <f>IF(F201&lt;&gt;0,-INDEX([16]Delta!$F$1:$EE$65554,$L$13,$I201),0)</f>
        <v>693130.57876098156</v>
      </c>
      <c r="D201" s="89">
        <f>IF(F201&lt;&gt;0,VLOOKUP($J201,'Table 1'!$B$13:$C$33,2,FALSE)/12*1000*Study_MW,0)</f>
        <v>0</v>
      </c>
      <c r="E201" s="89">
        <f t="shared" si="36"/>
        <v>693130.57876098156</v>
      </c>
      <c r="F201" s="93">
        <f>INDEX([16]Delta!$F$1:$EE$65554,$L$14,$I201)</f>
        <v>19332.75</v>
      </c>
      <c r="G201" s="94">
        <f t="shared" si="40"/>
        <v>35.852663421447104</v>
      </c>
      <c r="I201" s="95">
        <f t="shared" si="41"/>
        <v>74</v>
      </c>
      <c r="J201" s="91">
        <f t="shared" si="38"/>
        <v>2033</v>
      </c>
      <c r="K201" s="96">
        <f t="shared" si="39"/>
        <v>48823</v>
      </c>
    </row>
    <row r="202" spans="2:11">
      <c r="B202" s="96">
        <f t="shared" si="35"/>
        <v>48853</v>
      </c>
      <c r="C202" s="93">
        <f>IF(F202&lt;&gt;0,-INDEX([16]Delta!$F$1:$EE$65554,$L$13,$I202),0)</f>
        <v>492836.45180350542</v>
      </c>
      <c r="D202" s="89">
        <f>IF(F202&lt;&gt;0,VLOOKUP($J202,'Table 1'!$B$13:$C$33,2,FALSE)/12*1000*Study_MW,0)</f>
        <v>0</v>
      </c>
      <c r="E202" s="89">
        <f t="shared" si="36"/>
        <v>492836.45180350542</v>
      </c>
      <c r="F202" s="93">
        <f>INDEX([16]Delta!$F$1:$EE$65554,$L$14,$I202)</f>
        <v>15673.569</v>
      </c>
      <c r="G202" s="94">
        <f t="shared" si="40"/>
        <v>31.44379252763078</v>
      </c>
      <c r="I202" s="95">
        <f t="shared" si="41"/>
        <v>75</v>
      </c>
      <c r="J202" s="91">
        <f t="shared" si="38"/>
        <v>2033</v>
      </c>
      <c r="K202" s="96">
        <f t="shared" si="39"/>
        <v>48853</v>
      </c>
    </row>
    <row r="203" spans="2:11">
      <c r="B203" s="96">
        <f t="shared" si="35"/>
        <v>48884</v>
      </c>
      <c r="C203" s="93">
        <f>IF(F203&lt;&gt;0,-INDEX([16]Delta!$F$1:$EE$65554,$L$13,$I203),0)</f>
        <v>329007.96310567856</v>
      </c>
      <c r="D203" s="89">
        <f>IF(F203&lt;&gt;0,VLOOKUP($J203,'Table 1'!$B$13:$C$33,2,FALSE)/12*1000*Study_MW,0)</f>
        <v>0</v>
      </c>
      <c r="E203" s="89">
        <f t="shared" si="36"/>
        <v>329007.96310567856</v>
      </c>
      <c r="F203" s="93">
        <f>INDEX([16]Delta!$F$1:$EE$65554,$L$14,$I203)</f>
        <v>10556.76</v>
      </c>
      <c r="G203" s="94">
        <f t="shared" si="40"/>
        <v>31.165619290926244</v>
      </c>
      <c r="I203" s="95">
        <f t="shared" si="41"/>
        <v>76</v>
      </c>
      <c r="J203" s="91">
        <f t="shared" si="38"/>
        <v>2033</v>
      </c>
      <c r="K203" s="96">
        <f t="shared" si="39"/>
        <v>48884</v>
      </c>
    </row>
    <row r="204" spans="2:11">
      <c r="B204" s="100">
        <f t="shared" si="35"/>
        <v>48914</v>
      </c>
      <c r="C204" s="97">
        <f>IF(F204&lt;&gt;0,-INDEX([16]Delta!$F$1:$EE$65554,$L$13,$I204),0)</f>
        <v>293803.16486847401</v>
      </c>
      <c r="D204" s="98">
        <f>IF(F204&lt;&gt;0,VLOOKUP($J204,'Table 1'!$B$13:$C$33,2,FALSE)/12*1000*Study_MW,0)</f>
        <v>0</v>
      </c>
      <c r="E204" s="98">
        <f t="shared" si="36"/>
        <v>293803.16486847401</v>
      </c>
      <c r="F204" s="97">
        <f>INDEX([16]Delta!$F$1:$EE$65554,$L$14,$I204)</f>
        <v>8144.1959999999999</v>
      </c>
      <c r="G204" s="99">
        <f t="shared" si="40"/>
        <v>36.075158906842859</v>
      </c>
      <c r="I204" s="82">
        <f t="shared" si="41"/>
        <v>77</v>
      </c>
      <c r="J204" s="91">
        <f t="shared" si="38"/>
        <v>2033</v>
      </c>
      <c r="K204" s="100">
        <f t="shared" si="39"/>
        <v>48914</v>
      </c>
    </row>
    <row r="205" spans="2:11" outlineLevel="1">
      <c r="B205" s="92">
        <f t="shared" si="35"/>
        <v>48945</v>
      </c>
      <c r="C205" s="87">
        <f>IF(F205&lt;&gt;0,-INDEX([16]Delta!$F$1:$EE$65554,$L$13,$I205),0)</f>
        <v>355483.86801359057</v>
      </c>
      <c r="D205" s="88">
        <f>IF(ISNUMBER($F205)*SUM(F205:F216)&lt;&gt;0,VLOOKUP($J205,'Table 1'!$B$13:$C$33,2,FALSE)/12*1000*Study_MW,0)</f>
        <v>0</v>
      </c>
      <c r="E205" s="88">
        <f t="shared" si="36"/>
        <v>355483.86801359057</v>
      </c>
      <c r="F205" s="87">
        <f>INDEX([16]Delta!$F$1:$EE$65554,$L$14,$I205)</f>
        <v>9722.1579999999994</v>
      </c>
      <c r="G205" s="90">
        <f t="shared" si="40"/>
        <v>36.564296528979533</v>
      </c>
      <c r="I205" s="78">
        <f>I85</f>
        <v>79</v>
      </c>
      <c r="J205" s="91">
        <f t="shared" si="38"/>
        <v>2034</v>
      </c>
      <c r="K205" s="92">
        <f t="shared" si="39"/>
        <v>48945</v>
      </c>
    </row>
    <row r="206" spans="2:11" outlineLevel="1">
      <c r="B206" s="96">
        <f t="shared" ref="B206:B264" si="42">EDATE(B205,1)</f>
        <v>48976</v>
      </c>
      <c r="C206" s="93">
        <f>IF(F206&lt;&gt;0,-INDEX([16]Delta!$F$1:$EE$65554,$L$13,$I206),0)</f>
        <v>347069.72487038374</v>
      </c>
      <c r="D206" s="89">
        <f>IF(ISNUMBER($F206)*SUM(F206:F217)&lt;&gt;0,VLOOKUP($J206,'Table 1'!$B$13:$C$33,2,FALSE)/12*1000*Study_MW,0)</f>
        <v>0</v>
      </c>
      <c r="E206" s="89">
        <f t="shared" ref="E206:E252" si="43">C206+D206</f>
        <v>347069.72487038374</v>
      </c>
      <c r="F206" s="93">
        <f>INDEX([16]Delta!$F$1:$EE$65554,$L$14,$I206)</f>
        <v>10880.856</v>
      </c>
      <c r="G206" s="94">
        <f t="shared" si="40"/>
        <v>31.897281323306157</v>
      </c>
      <c r="I206" s="95">
        <f t="shared" ref="I206:I228" si="44">I86</f>
        <v>80</v>
      </c>
      <c r="J206" s="91">
        <f t="shared" ref="J206:J252" si="45">YEAR(B206)</f>
        <v>2034</v>
      </c>
      <c r="K206" s="96">
        <f t="shared" si="39"/>
        <v>48976</v>
      </c>
    </row>
    <row r="207" spans="2:11" outlineLevel="1">
      <c r="B207" s="96">
        <f t="shared" si="42"/>
        <v>49004</v>
      </c>
      <c r="C207" s="93">
        <f>IF(F207&lt;&gt;0,-INDEX([16]Delta!$F$1:$EE$65554,$L$13,$I207),0)</f>
        <v>545807.07285675406</v>
      </c>
      <c r="D207" s="89">
        <f>IF(ISNUMBER($F207)*SUM(F207:F218)&lt;&gt;0,VLOOKUP($J207,'Table 1'!$B$13:$C$33,2,FALSE)/12*1000*Study_MW,0)</f>
        <v>0</v>
      </c>
      <c r="E207" s="89">
        <f t="shared" si="43"/>
        <v>545807.07285675406</v>
      </c>
      <c r="F207" s="93">
        <f>INDEX([16]Delta!$F$1:$EE$65554,$L$14,$I207)</f>
        <v>16946.118999999999</v>
      </c>
      <c r="G207" s="94">
        <f t="shared" si="40"/>
        <v>32.208381922536603</v>
      </c>
      <c r="I207" s="95">
        <f t="shared" si="44"/>
        <v>81</v>
      </c>
      <c r="J207" s="91">
        <f t="shared" si="45"/>
        <v>2034</v>
      </c>
      <c r="K207" s="96">
        <f t="shared" si="39"/>
        <v>49004</v>
      </c>
    </row>
    <row r="208" spans="2:11" outlineLevel="1">
      <c r="B208" s="96">
        <f t="shared" si="42"/>
        <v>49035</v>
      </c>
      <c r="C208" s="93">
        <f>IF(F208&lt;&gt;0,-INDEX([16]Delta!$F$1:$EE$65554,$L$13,$I208),0)</f>
        <v>585729.36428380013</v>
      </c>
      <c r="D208" s="89">
        <f>IF(ISNUMBER($F208)*SUM(F208:F219)&lt;&gt;0,VLOOKUP($J208,'Table 1'!$B$13:$C$33,2,FALSE)/12*1000*Study_MW,0)</f>
        <v>0</v>
      </c>
      <c r="E208" s="89">
        <f t="shared" si="43"/>
        <v>585729.36428380013</v>
      </c>
      <c r="F208" s="93">
        <f>INDEX([16]Delta!$F$1:$EE$65554,$L$14,$I208)</f>
        <v>19572.689999999999</v>
      </c>
      <c r="G208" s="94">
        <f t="shared" si="40"/>
        <v>29.925848939711411</v>
      </c>
      <c r="I208" s="95">
        <f t="shared" si="44"/>
        <v>82</v>
      </c>
      <c r="J208" s="91">
        <f t="shared" si="45"/>
        <v>2034</v>
      </c>
      <c r="K208" s="96">
        <f t="shared" si="39"/>
        <v>49035</v>
      </c>
    </row>
    <row r="209" spans="2:11" outlineLevel="1">
      <c r="B209" s="96">
        <f t="shared" si="42"/>
        <v>49065</v>
      </c>
      <c r="C209" s="93">
        <f>IF(F209&lt;&gt;0,-INDEX([16]Delta!$F$1:$EE$65554,$L$13,$I209),0)</f>
        <v>701235.88944813609</v>
      </c>
      <c r="D209" s="89">
        <f>IF(ISNUMBER($F209)*SUM(F209:F220)&lt;&gt;0,VLOOKUP($J209,'Table 1'!$B$13:$C$33,2,FALSE)/12*1000*Study_MW,0)</f>
        <v>0</v>
      </c>
      <c r="E209" s="89">
        <f t="shared" si="43"/>
        <v>701235.88944813609</v>
      </c>
      <c r="F209" s="93">
        <f>INDEX([16]Delta!$F$1:$EE$65554,$L$14,$I209)</f>
        <v>22656.907999999999</v>
      </c>
      <c r="G209" s="94">
        <f t="shared" si="40"/>
        <v>30.950202448107046</v>
      </c>
      <c r="I209" s="95">
        <f t="shared" si="44"/>
        <v>83</v>
      </c>
      <c r="J209" s="91">
        <f t="shared" si="45"/>
        <v>2034</v>
      </c>
      <c r="K209" s="96">
        <f t="shared" si="39"/>
        <v>49065</v>
      </c>
    </row>
    <row r="210" spans="2:11" outlineLevel="1">
      <c r="B210" s="96">
        <f t="shared" si="42"/>
        <v>49096</v>
      </c>
      <c r="C210" s="93">
        <f>IF(F210&lt;&gt;0,-INDEX([16]Delta!$F$1:$EE$65554,$L$13,$I210),0)</f>
        <v>755772.21693170071</v>
      </c>
      <c r="D210" s="89">
        <f>IF(ISNUMBER($F210)*SUM(F210:F221)&lt;&gt;0,VLOOKUP($J210,'Table 1'!$B$13:$C$33,2,FALSE)/12*1000*Study_MW,0)</f>
        <v>0</v>
      </c>
      <c r="E210" s="89">
        <f t="shared" si="43"/>
        <v>755772.21693170071</v>
      </c>
      <c r="F210" s="93">
        <f>INDEX([16]Delta!$F$1:$EE$65554,$L$14,$I210)</f>
        <v>24070.44</v>
      </c>
      <c r="G210" s="94">
        <f t="shared" si="40"/>
        <v>31.398354867285381</v>
      </c>
      <c r="I210" s="95">
        <f t="shared" si="44"/>
        <v>84</v>
      </c>
      <c r="J210" s="91">
        <f t="shared" si="45"/>
        <v>2034</v>
      </c>
      <c r="K210" s="96">
        <f t="shared" si="39"/>
        <v>49096</v>
      </c>
    </row>
    <row r="211" spans="2:11" outlineLevel="1">
      <c r="B211" s="96">
        <f t="shared" si="42"/>
        <v>49126</v>
      </c>
      <c r="C211" s="93">
        <f>IF(F211&lt;&gt;0,-INDEX([16]Delta!$F$1:$EE$65554,$L$13,$I211),0)</f>
        <v>747473.33282440901</v>
      </c>
      <c r="D211" s="89">
        <f>IF(ISNUMBER($F211)*SUM(F211:F222)&lt;&gt;0,VLOOKUP($J211,'Table 1'!$B$13:$C$33,2,FALSE)/12*1000*Study_MW,0)</f>
        <v>0</v>
      </c>
      <c r="E211" s="89">
        <f t="shared" si="43"/>
        <v>747473.33282440901</v>
      </c>
      <c r="F211" s="93">
        <f>INDEX([16]Delta!$F$1:$EE$65554,$L$14,$I211)</f>
        <v>21786.738000000001</v>
      </c>
      <c r="G211" s="94">
        <f t="shared" si="40"/>
        <v>34.308639174180591</v>
      </c>
      <c r="I211" s="95">
        <f t="shared" si="44"/>
        <v>85</v>
      </c>
      <c r="J211" s="91">
        <f t="shared" si="45"/>
        <v>2034</v>
      </c>
      <c r="K211" s="96">
        <f t="shared" si="39"/>
        <v>49126</v>
      </c>
    </row>
    <row r="212" spans="2:11" outlineLevel="1">
      <c r="B212" s="96">
        <f t="shared" si="42"/>
        <v>49157</v>
      </c>
      <c r="C212" s="93">
        <f>IF(F212&lt;&gt;0,-INDEX([16]Delta!$F$1:$EE$65554,$L$13,$I212),0)</f>
        <v>774659.44445970654</v>
      </c>
      <c r="D212" s="89">
        <f>IF(ISNUMBER($F212)*SUM(F212:F223)&lt;&gt;0,VLOOKUP($J212,'Table 1'!$B$13:$C$33,2,FALSE)/12*1000*Study_MW,0)</f>
        <v>0</v>
      </c>
      <c r="E212" s="89">
        <f t="shared" si="43"/>
        <v>774659.44445970654</v>
      </c>
      <c r="F212" s="93">
        <f>INDEX([16]Delta!$F$1:$EE$65554,$L$14,$I212)</f>
        <v>21822.263999999999</v>
      </c>
      <c r="G212" s="94">
        <f t="shared" si="40"/>
        <v>35.498582752903481</v>
      </c>
      <c r="I212" s="95">
        <f t="shared" si="44"/>
        <v>86</v>
      </c>
      <c r="J212" s="91">
        <f t="shared" si="45"/>
        <v>2034</v>
      </c>
      <c r="K212" s="96">
        <f t="shared" si="39"/>
        <v>49157</v>
      </c>
    </row>
    <row r="213" spans="2:11" outlineLevel="1">
      <c r="B213" s="96">
        <f t="shared" si="42"/>
        <v>49188</v>
      </c>
      <c r="C213" s="93">
        <f>IF(F213&lt;&gt;0,-INDEX([16]Delta!$F$1:$EE$65554,$L$13,$I213),0)</f>
        <v>672068.95515429974</v>
      </c>
      <c r="D213" s="89">
        <f>IF(ISNUMBER($F213)*SUM(F213:F224)&lt;&gt;0,VLOOKUP($J213,'Table 1'!$B$13:$C$33,2,FALSE)/12*1000*Study_MW,0)</f>
        <v>0</v>
      </c>
      <c r="E213" s="89">
        <f t="shared" si="43"/>
        <v>672068.95515429974</v>
      </c>
      <c r="F213" s="93">
        <f>INDEX([16]Delta!$F$1:$EE$65554,$L$14,$I213)</f>
        <v>19236.09</v>
      </c>
      <c r="G213" s="94">
        <f t="shared" si="40"/>
        <v>34.93791904458233</v>
      </c>
      <c r="I213" s="95">
        <f t="shared" si="44"/>
        <v>87</v>
      </c>
      <c r="J213" s="91">
        <f t="shared" si="45"/>
        <v>2034</v>
      </c>
      <c r="K213" s="96">
        <f t="shared" si="39"/>
        <v>49188</v>
      </c>
    </row>
    <row r="214" spans="2:11" outlineLevel="1">
      <c r="B214" s="96">
        <f t="shared" si="42"/>
        <v>49218</v>
      </c>
      <c r="C214" s="93">
        <f>IF(F214&lt;&gt;0,-INDEX([16]Delta!$F$1:$EE$65554,$L$13,$I214),0)</f>
        <v>504179.49038651586</v>
      </c>
      <c r="D214" s="89">
        <f>IF(ISNUMBER($F214)*SUM(F214:F225)&lt;&gt;0,VLOOKUP($J214,'Table 1'!$B$13:$C$33,2,FALSE)/12*1000*Study_MW,0)</f>
        <v>0</v>
      </c>
      <c r="E214" s="89">
        <f t="shared" si="43"/>
        <v>504179.49038651586</v>
      </c>
      <c r="F214" s="93">
        <f>INDEX([16]Delta!$F$1:$EE$65554,$L$14,$I214)</f>
        <v>15595.138999999999</v>
      </c>
      <c r="G214" s="94">
        <f t="shared" si="40"/>
        <v>32.329271985746061</v>
      </c>
      <c r="I214" s="95">
        <f t="shared" si="44"/>
        <v>88</v>
      </c>
      <c r="J214" s="91">
        <f t="shared" si="45"/>
        <v>2034</v>
      </c>
      <c r="K214" s="96">
        <f t="shared" si="39"/>
        <v>49218</v>
      </c>
    </row>
    <row r="215" spans="2:11" outlineLevel="1">
      <c r="B215" s="96">
        <f t="shared" si="42"/>
        <v>49249</v>
      </c>
      <c r="C215" s="93">
        <f>IF(F215&lt;&gt;0,-INDEX([16]Delta!$F$1:$EE$65554,$L$13,$I215),0)</f>
        <v>339286.38670662045</v>
      </c>
      <c r="D215" s="89">
        <f>IF(ISNUMBER($F215)*SUM(F215:F226)&lt;&gt;0,VLOOKUP($J215,'Table 1'!$B$13:$C$33,2,FALSE)/12*1000*Study_MW,0)</f>
        <v>0</v>
      </c>
      <c r="E215" s="89">
        <f t="shared" si="43"/>
        <v>339286.38670662045</v>
      </c>
      <c r="F215" s="93">
        <f>INDEX([16]Delta!$F$1:$EE$65554,$L$14,$I215)</f>
        <v>10503.99</v>
      </c>
      <c r="G215" s="94">
        <f t="shared" si="40"/>
        <v>32.300714938477711</v>
      </c>
      <c r="I215" s="95">
        <f t="shared" si="44"/>
        <v>89</v>
      </c>
      <c r="J215" s="91">
        <f t="shared" si="45"/>
        <v>2034</v>
      </c>
      <c r="K215" s="96">
        <f t="shared" si="39"/>
        <v>49249</v>
      </c>
    </row>
    <row r="216" spans="2:11" outlineLevel="1">
      <c r="B216" s="100">
        <f t="shared" si="42"/>
        <v>49279</v>
      </c>
      <c r="C216" s="97">
        <f>IF(F216&lt;&gt;0,-INDEX([16]Delta!$F$1:$EE$65554,$L$13,$I216),0)</f>
        <v>362883.70405676961</v>
      </c>
      <c r="D216" s="98">
        <f>IF(ISNUMBER($F216)*SUM(F216:F227)&lt;&gt;0,VLOOKUP($J216,'Table 1'!$B$13:$C$33,2,FALSE)/12*1000*Study_MW,0)</f>
        <v>0</v>
      </c>
      <c r="E216" s="98">
        <f t="shared" si="43"/>
        <v>362883.70405676961</v>
      </c>
      <c r="F216" s="97">
        <f>INDEX([16]Delta!$F$1:$EE$65554,$L$14,$I216)</f>
        <v>8103.4620000000004</v>
      </c>
      <c r="G216" s="99">
        <f t="shared" si="40"/>
        <v>44.781317424178653</v>
      </c>
      <c r="I216" s="82">
        <f t="shared" si="44"/>
        <v>90</v>
      </c>
      <c r="J216" s="91">
        <f t="shared" si="45"/>
        <v>2034</v>
      </c>
      <c r="K216" s="100">
        <f t="shared" si="39"/>
        <v>49279</v>
      </c>
    </row>
    <row r="217" spans="2:11" outlineLevel="1">
      <c r="B217" s="92">
        <f t="shared" si="42"/>
        <v>49310</v>
      </c>
      <c r="C217" s="87">
        <f>IF(F217&lt;&gt;0,-INDEX([16]Delta!$F$1:$EE$65554,$L$13,$I217),0)</f>
        <v>3344.3912858664989</v>
      </c>
      <c r="D217" s="88">
        <f>IF(ISNUMBER($F217)*SUM(F217:F228)&lt;&gt;0,VLOOKUP($J217,'Table 1'!$B$13:$C$33,2,FALSE)/12*1000*Study_MW,0)</f>
        <v>1488238.8233850161</v>
      </c>
      <c r="E217" s="88">
        <f t="shared" si="43"/>
        <v>1491583.2146708826</v>
      </c>
      <c r="F217" s="87">
        <f>INDEX([16]Delta!$F$1:$EE$65554,$L$14,$I217)</f>
        <v>9673.5499999999993</v>
      </c>
      <c r="G217" s="90">
        <f t="shared" si="40"/>
        <v>154.19191658397204</v>
      </c>
      <c r="I217" s="78">
        <f>I97</f>
        <v>92</v>
      </c>
      <c r="J217" s="91">
        <f t="shared" si="45"/>
        <v>2035</v>
      </c>
      <c r="K217" s="92">
        <f t="shared" si="39"/>
        <v>49310</v>
      </c>
    </row>
    <row r="218" spans="2:11" outlineLevel="1">
      <c r="B218" s="96">
        <f t="shared" si="42"/>
        <v>49341</v>
      </c>
      <c r="C218" s="93">
        <f>IF(F218&lt;&gt;0,-INDEX([16]Delta!$F$1:$EE$65554,$L$13,$I218),0)</f>
        <v>3070.4797510802746</v>
      </c>
      <c r="D218" s="89">
        <f>IF(ISNUMBER($F218)*SUM(F218:F229)&lt;&gt;0,VLOOKUP($J218,'Table 1'!$B$13:$C$33,2,FALSE)/12*1000*Study_MW,0)</f>
        <v>1488238.8233850161</v>
      </c>
      <c r="E218" s="89">
        <f t="shared" si="43"/>
        <v>1491309.3031360963</v>
      </c>
      <c r="F218" s="93">
        <f>INDEX([16]Delta!$F$1:$EE$65554,$L$14,$I218)</f>
        <v>10826.451999999999</v>
      </c>
      <c r="G218" s="94">
        <f t="shared" si="40"/>
        <v>137.74681706768723</v>
      </c>
      <c r="I218" s="95">
        <f t="shared" si="44"/>
        <v>93</v>
      </c>
      <c r="J218" s="91">
        <f t="shared" si="45"/>
        <v>2035</v>
      </c>
      <c r="K218" s="96">
        <f t="shared" ref="K218:K252" si="46">IF(ISNUMBER(F218),IF(F218&lt;&gt;0,B218,""),"")</f>
        <v>49341</v>
      </c>
    </row>
    <row r="219" spans="2:11" outlineLevel="1">
      <c r="B219" s="96">
        <f t="shared" si="42"/>
        <v>49369</v>
      </c>
      <c r="C219" s="93">
        <f>IF(F219&lt;&gt;0,-INDEX([16]Delta!$F$1:$EE$65554,$L$13,$I219),0)</f>
        <v>4598.2928970456123</v>
      </c>
      <c r="D219" s="89">
        <f>IF(ISNUMBER($F219)*SUM(F219:F230)&lt;&gt;0,VLOOKUP($J219,'Table 1'!$B$13:$C$33,2,FALSE)/12*1000*Study_MW,0)</f>
        <v>1488238.8233850161</v>
      </c>
      <c r="E219" s="89">
        <f t="shared" si="43"/>
        <v>1492837.1162820617</v>
      </c>
      <c r="F219" s="93">
        <f>INDEX([16]Delta!$F$1:$EE$65554,$L$14,$I219)</f>
        <v>16861.333999999999</v>
      </c>
      <c r="G219" s="94">
        <f t="shared" si="40"/>
        <v>88.536121535939074</v>
      </c>
      <c r="I219" s="95">
        <f t="shared" si="44"/>
        <v>94</v>
      </c>
      <c r="J219" s="91">
        <f t="shared" si="45"/>
        <v>2035</v>
      </c>
      <c r="K219" s="96">
        <f t="shared" si="46"/>
        <v>49369</v>
      </c>
    </row>
    <row r="220" spans="2:11" outlineLevel="1">
      <c r="B220" s="96">
        <f t="shared" si="42"/>
        <v>49400</v>
      </c>
      <c r="C220" s="93">
        <f>IF(F220&lt;&gt;0,-INDEX([16]Delta!$F$1:$EE$65554,$L$13,$I220),0)</f>
        <v>4529.9082335531712</v>
      </c>
      <c r="D220" s="89">
        <f>IF(ISNUMBER($F220)*SUM(F220:F231)&lt;&gt;0,VLOOKUP($J220,'Table 1'!$B$13:$C$33,2,FALSE)/12*1000*Study_MW,0)</f>
        <v>1488238.8233850161</v>
      </c>
      <c r="E220" s="89">
        <f t="shared" si="43"/>
        <v>1492768.7316185692</v>
      </c>
      <c r="F220" s="93">
        <f>INDEX([16]Delta!$F$1:$EE$65554,$L$14,$I220)</f>
        <v>19474.830000000002</v>
      </c>
      <c r="G220" s="94">
        <f t="shared" si="40"/>
        <v>76.651181633861199</v>
      </c>
      <c r="I220" s="95">
        <f t="shared" si="44"/>
        <v>95</v>
      </c>
      <c r="J220" s="91">
        <f t="shared" si="45"/>
        <v>2035</v>
      </c>
      <c r="K220" s="96">
        <f t="shared" si="46"/>
        <v>49400</v>
      </c>
    </row>
    <row r="221" spans="2:11" outlineLevel="1">
      <c r="B221" s="96">
        <f t="shared" si="42"/>
        <v>49430</v>
      </c>
      <c r="C221" s="93">
        <f>IF(F221&lt;&gt;0,-INDEX([16]Delta!$F$1:$EE$65554,$L$13,$I221),0)</f>
        <v>5199.6590077280998</v>
      </c>
      <c r="D221" s="89">
        <f>IF(ISNUMBER($F221)*SUM(F221:F232)&lt;&gt;0,VLOOKUP($J221,'Table 1'!$B$13:$C$33,2,FALSE)/12*1000*Study_MW,0)</f>
        <v>1488238.8233850161</v>
      </c>
      <c r="E221" s="89">
        <f t="shared" si="43"/>
        <v>1493438.4823927442</v>
      </c>
      <c r="F221" s="93">
        <f>INDEX([16]Delta!$F$1:$EE$65554,$L$14,$I221)</f>
        <v>22543.602999999999</v>
      </c>
      <c r="G221" s="94">
        <f t="shared" si="40"/>
        <v>66.246663516596897</v>
      </c>
      <c r="I221" s="95">
        <f t="shared" si="44"/>
        <v>96</v>
      </c>
      <c r="J221" s="91">
        <f t="shared" si="45"/>
        <v>2035</v>
      </c>
      <c r="K221" s="96">
        <f t="shared" si="46"/>
        <v>49430</v>
      </c>
    </row>
    <row r="222" spans="2:11" outlineLevel="1">
      <c r="B222" s="96">
        <f t="shared" si="42"/>
        <v>49461</v>
      </c>
      <c r="C222" s="93">
        <f>IF(F222&lt;&gt;0,-INDEX([16]Delta!$F$1:$EE$65554,$L$13,$I222),0)</f>
        <v>5688.0256365835667</v>
      </c>
      <c r="D222" s="89">
        <f>IF(ISNUMBER($F222)*SUM(F222:F233)&lt;&gt;0,VLOOKUP($J222,'Table 1'!$B$13:$C$33,2,FALSE)/12*1000*Study_MW,0)</f>
        <v>1488238.8233850161</v>
      </c>
      <c r="E222" s="89">
        <f t="shared" si="43"/>
        <v>1493926.8490215996</v>
      </c>
      <c r="F222" s="93">
        <f>INDEX([16]Delta!$F$1:$EE$65554,$L$14,$I222)</f>
        <v>23950.080000000002</v>
      </c>
      <c r="G222" s="94">
        <f t="shared" si="40"/>
        <v>62.376695569350893</v>
      </c>
      <c r="I222" s="95">
        <f t="shared" si="44"/>
        <v>97</v>
      </c>
      <c r="J222" s="91">
        <f t="shared" si="45"/>
        <v>2035</v>
      </c>
      <c r="K222" s="96">
        <f t="shared" si="46"/>
        <v>49461</v>
      </c>
    </row>
    <row r="223" spans="2:11" outlineLevel="1">
      <c r="B223" s="96">
        <f t="shared" si="42"/>
        <v>49491</v>
      </c>
      <c r="C223" s="93">
        <f>IF(F223&lt;&gt;0,-INDEX([16]Delta!$F$1:$EE$65554,$L$13,$I223),0)</f>
        <v>6867.0716331899166</v>
      </c>
      <c r="D223" s="89">
        <f>IF(ISNUMBER($F223)*SUM(F223:F234)&lt;&gt;0,VLOOKUP($J223,'Table 1'!$B$13:$C$33,2,FALSE)/12*1000*Study_MW,0)</f>
        <v>1488238.8233850161</v>
      </c>
      <c r="E223" s="89">
        <f t="shared" si="43"/>
        <v>1495105.895018206</v>
      </c>
      <c r="F223" s="93">
        <f>INDEX([16]Delta!$F$1:$EE$65554,$L$14,$I223)</f>
        <v>21677.834999999999</v>
      </c>
      <c r="G223" s="94">
        <f t="shared" si="40"/>
        <v>68.969336422119923</v>
      </c>
      <c r="I223" s="95">
        <f t="shared" si="44"/>
        <v>98</v>
      </c>
      <c r="J223" s="91">
        <f t="shared" si="45"/>
        <v>2035</v>
      </c>
      <c r="K223" s="96">
        <f t="shared" si="46"/>
        <v>49491</v>
      </c>
    </row>
    <row r="224" spans="2:11" outlineLevel="1">
      <c r="B224" s="96">
        <f t="shared" si="42"/>
        <v>49522</v>
      </c>
      <c r="C224" s="93">
        <f>IF(F224&lt;&gt;0,-INDEX([16]Delta!$F$1:$EE$65554,$L$13,$I224),0)</f>
        <v>7202.6961334645748</v>
      </c>
      <c r="D224" s="89">
        <f>IF(ISNUMBER($F224)*SUM(F224:F235)&lt;&gt;0,VLOOKUP($J224,'Table 1'!$B$13:$C$33,2,FALSE)/12*1000*Study_MW,0)</f>
        <v>1488238.8233850161</v>
      </c>
      <c r="E224" s="89">
        <f t="shared" si="43"/>
        <v>1495441.5195184806</v>
      </c>
      <c r="F224" s="93">
        <f>INDEX([16]Delta!$F$1:$EE$65554,$L$14,$I224)</f>
        <v>21713.144</v>
      </c>
      <c r="G224" s="94">
        <f t="shared" si="40"/>
        <v>68.872638597085739</v>
      </c>
      <c r="I224" s="95">
        <f t="shared" si="44"/>
        <v>99</v>
      </c>
      <c r="J224" s="91">
        <f t="shared" si="45"/>
        <v>2035</v>
      </c>
      <c r="K224" s="96">
        <f t="shared" si="46"/>
        <v>49522</v>
      </c>
    </row>
    <row r="225" spans="2:20" outlineLevel="1">
      <c r="B225" s="96">
        <f t="shared" si="42"/>
        <v>49553</v>
      </c>
      <c r="C225" s="93">
        <f>IF(F225&lt;&gt;0,-INDEX([16]Delta!$F$1:$EE$65554,$L$13,$I225),0)</f>
        <v>5151.310479670763</v>
      </c>
      <c r="D225" s="89">
        <f>IF(ISNUMBER($F225)*SUM(F225:F236)&lt;&gt;0,VLOOKUP($J225,'Table 1'!$B$13:$C$33,2,FALSE)/12*1000*Study_MW,0)</f>
        <v>1488238.8233850161</v>
      </c>
      <c r="E225" s="89">
        <f t="shared" si="43"/>
        <v>1493390.1338646868</v>
      </c>
      <c r="F225" s="93">
        <f>INDEX([16]Delta!$F$1:$EE$65554,$L$14,$I225)</f>
        <v>19140</v>
      </c>
      <c r="G225" s="94">
        <f t="shared" si="40"/>
        <v>78.02456289784152</v>
      </c>
      <c r="I225" s="95">
        <f t="shared" si="44"/>
        <v>100</v>
      </c>
      <c r="J225" s="91">
        <f t="shared" si="45"/>
        <v>2035</v>
      </c>
      <c r="K225" s="96">
        <f t="shared" si="46"/>
        <v>49553</v>
      </c>
    </row>
    <row r="226" spans="2:20" outlineLevel="1">
      <c r="B226" s="96">
        <f t="shared" si="42"/>
        <v>49583</v>
      </c>
      <c r="C226" s="93">
        <f>IF(F226&lt;&gt;0,-INDEX([16]Delta!$F$1:$EE$65554,$L$13,$I226),0)</f>
        <v>4231.9650427997112</v>
      </c>
      <c r="D226" s="89">
        <f>IF(ISNUMBER($F226)*SUM(F226:F237)&lt;&gt;0,VLOOKUP($J226,'Table 1'!$B$13:$C$33,2,FALSE)/12*1000*Study_MW,0)</f>
        <v>1488238.8233850161</v>
      </c>
      <c r="E226" s="89">
        <f t="shared" si="43"/>
        <v>1492470.7884278158</v>
      </c>
      <c r="F226" s="93">
        <f>INDEX([16]Delta!$F$1:$EE$65554,$L$14,$I226)</f>
        <v>15517.143</v>
      </c>
      <c r="G226" s="94">
        <f t="shared" si="40"/>
        <v>96.182060604056801</v>
      </c>
      <c r="I226" s="95">
        <f t="shared" si="44"/>
        <v>101</v>
      </c>
      <c r="J226" s="91">
        <f t="shared" si="45"/>
        <v>2035</v>
      </c>
      <c r="K226" s="96">
        <f t="shared" si="46"/>
        <v>49583</v>
      </c>
    </row>
    <row r="227" spans="2:20" outlineLevel="1">
      <c r="B227" s="96">
        <f t="shared" si="42"/>
        <v>49614</v>
      </c>
      <c r="C227" s="93">
        <f>IF(F227&lt;&gt;0,-INDEX([16]Delta!$F$1:$EE$65554,$L$13,$I227),0)</f>
        <v>3160.2705954909325</v>
      </c>
      <c r="D227" s="89">
        <f>IF(ISNUMBER($F227)*SUM(F227:F238)&lt;&gt;0,VLOOKUP($J227,'Table 1'!$B$13:$C$33,2,FALSE)/12*1000*Study_MW,0)</f>
        <v>1488238.8233850161</v>
      </c>
      <c r="E227" s="89">
        <f t="shared" si="43"/>
        <v>1491399.093980507</v>
      </c>
      <c r="F227" s="93">
        <f>INDEX([16]Delta!$F$1:$EE$65554,$L$14,$I227)</f>
        <v>10451.459999999999</v>
      </c>
      <c r="G227" s="94">
        <f t="shared" si="40"/>
        <v>142.69767993950197</v>
      </c>
      <c r="I227" s="95">
        <f t="shared" si="44"/>
        <v>102</v>
      </c>
      <c r="J227" s="91">
        <f t="shared" si="45"/>
        <v>2035</v>
      </c>
      <c r="K227" s="96">
        <f t="shared" si="46"/>
        <v>49614</v>
      </c>
      <c r="T227" s="279"/>
    </row>
    <row r="228" spans="2:20" outlineLevel="1">
      <c r="B228" s="100">
        <f t="shared" si="42"/>
        <v>49644</v>
      </c>
      <c r="C228" s="97">
        <f>IF(F228&lt;&gt;0,-INDEX([16]Delta!$F$1:$EE$65554,$L$13,$I228),0)</f>
        <v>2900.6789391338825</v>
      </c>
      <c r="D228" s="98">
        <f>IF(ISNUMBER($F228)*SUM(F228:F239)&lt;&gt;0,VLOOKUP($J228,'Table 1'!$B$13:$C$33,2,FALSE)/12*1000*Study_MW,0)</f>
        <v>1488238.8233850161</v>
      </c>
      <c r="E228" s="98">
        <f t="shared" si="43"/>
        <v>1491139.5023241499</v>
      </c>
      <c r="F228" s="97">
        <f>INDEX([16]Delta!$F$1:$EE$65554,$L$14,$I228)</f>
        <v>8062.9449999999997</v>
      </c>
      <c r="G228" s="99">
        <f t="shared" si="40"/>
        <v>184.93732777839239</v>
      </c>
      <c r="I228" s="82">
        <f t="shared" si="44"/>
        <v>103</v>
      </c>
      <c r="J228" s="91">
        <f t="shared" si="45"/>
        <v>2035</v>
      </c>
      <c r="K228" s="100">
        <f t="shared" si="46"/>
        <v>49644</v>
      </c>
      <c r="T228" s="279"/>
    </row>
    <row r="229" spans="2:20" outlineLevel="1">
      <c r="B229" s="92">
        <f t="shared" si="42"/>
        <v>49675</v>
      </c>
      <c r="C229" s="87">
        <f>IF(F229&lt;&gt;0,-INDEX([16]Delta!$F$1:$EE$65554,$L$13,$I229),0)</f>
        <v>3638.9120640456676</v>
      </c>
      <c r="D229" s="88">
        <f>IF(ISNUMBER($F229)*SUM(F229:F240)&lt;&gt;0,VLOOKUP($J229,'Table 1'!$B$13:$C$33,2,FALSE)/12*1000*Study_MW,0)</f>
        <v>1526948.4676511828</v>
      </c>
      <c r="E229" s="88">
        <f t="shared" ref="E229:E240" si="47">C229+D229</f>
        <v>1530587.3797152285</v>
      </c>
      <c r="F229" s="87">
        <f>INDEX([16]Delta!$F$1:$EE$65554,$L$14,$I229)</f>
        <v>9625.19</v>
      </c>
      <c r="G229" s="90">
        <f t="shared" ref="G229:G240" si="48">IFERROR(E229/$F229,0)</f>
        <v>159.01892635004901</v>
      </c>
      <c r="I229" s="78">
        <f>I109</f>
        <v>105</v>
      </c>
      <c r="J229" s="91">
        <f t="shared" si="45"/>
        <v>2036</v>
      </c>
      <c r="K229" s="92">
        <f t="shared" si="46"/>
        <v>49675</v>
      </c>
      <c r="M229" s="57"/>
      <c r="T229" s="279"/>
    </row>
    <row r="230" spans="2:20" outlineLevel="1">
      <c r="B230" s="96">
        <f t="shared" si="42"/>
        <v>49706</v>
      </c>
      <c r="C230" s="93">
        <f>IF(F230&lt;&gt;0,-INDEX([16]Delta!$F$1:$EE$65554,$L$13,$I230),0)</f>
        <v>3697.2214398384094</v>
      </c>
      <c r="D230" s="89">
        <f>IF(ISNUMBER($F230)*SUM(F230:F241)&lt;&gt;0,VLOOKUP($J230,'Table 1'!$B$13:$C$33,2,FALSE)/12*1000*Study_MW,0)</f>
        <v>1526948.4676511828</v>
      </c>
      <c r="E230" s="89">
        <f t="shared" si="47"/>
        <v>1530645.6890910212</v>
      </c>
      <c r="F230" s="93">
        <f>INDEX([16]Delta!$F$1:$EE$65554,$L$14,$I230)</f>
        <v>11156.995999999999</v>
      </c>
      <c r="G230" s="94">
        <f t="shared" si="48"/>
        <v>137.19156026326633</v>
      </c>
      <c r="I230" s="95">
        <f t="shared" ref="I230:I264" si="49">I110</f>
        <v>106</v>
      </c>
      <c r="J230" s="91">
        <f t="shared" si="45"/>
        <v>2036</v>
      </c>
      <c r="K230" s="96">
        <f t="shared" si="46"/>
        <v>49706</v>
      </c>
      <c r="M230" s="57"/>
      <c r="T230" s="279"/>
    </row>
    <row r="231" spans="2:20" outlineLevel="1">
      <c r="B231" s="96">
        <f t="shared" si="42"/>
        <v>49735</v>
      </c>
      <c r="C231" s="93">
        <f>IF(F231&lt;&gt;0,-INDEX([16]Delta!$F$1:$EE$65554,$L$13,$I231),0)</f>
        <v>5000.6173941493034</v>
      </c>
      <c r="D231" s="89">
        <f>IF(ISNUMBER($F231)*SUM(F231:F242)&lt;&gt;0,VLOOKUP($J231,'Table 1'!$B$13:$C$33,2,FALSE)/12*1000*Study_MW,0)</f>
        <v>1526948.4676511828</v>
      </c>
      <c r="E231" s="89">
        <f t="shared" si="47"/>
        <v>1531949.0850453321</v>
      </c>
      <c r="F231" s="93">
        <f>INDEX([16]Delta!$F$1:$EE$65554,$L$14,$I231)</f>
        <v>16777.013999999999</v>
      </c>
      <c r="G231" s="94">
        <f t="shared" si="48"/>
        <v>91.312380441795668</v>
      </c>
      <c r="I231" s="95">
        <f t="shared" si="49"/>
        <v>107</v>
      </c>
      <c r="J231" s="91">
        <f t="shared" si="45"/>
        <v>2036</v>
      </c>
      <c r="K231" s="96">
        <f t="shared" si="46"/>
        <v>49735</v>
      </c>
      <c r="M231" s="57"/>
      <c r="T231" s="279"/>
    </row>
    <row r="232" spans="2:20" outlineLevel="1">
      <c r="B232" s="96">
        <f t="shared" si="42"/>
        <v>49766</v>
      </c>
      <c r="C232" s="93">
        <f>IF(F232&lt;&gt;0,-INDEX([16]Delta!$F$1:$EE$65554,$L$13,$I232),0)</f>
        <v>4948.0884070694447</v>
      </c>
      <c r="D232" s="89">
        <f>IF(ISNUMBER($F232)*SUM(F232:F243)&lt;&gt;0,VLOOKUP($J232,'Table 1'!$B$13:$C$33,2,FALSE)/12*1000*Study_MW,0)</f>
        <v>1526948.4676511828</v>
      </c>
      <c r="E232" s="89">
        <f t="shared" si="47"/>
        <v>1531896.5560582522</v>
      </c>
      <c r="F232" s="93">
        <f>INDEX([16]Delta!$F$1:$EE$65554,$L$14,$I232)</f>
        <v>19377.48</v>
      </c>
      <c r="G232" s="94">
        <f t="shared" si="48"/>
        <v>79.05550959455266</v>
      </c>
      <c r="I232" s="95">
        <f t="shared" si="49"/>
        <v>108</v>
      </c>
      <c r="J232" s="91">
        <f t="shared" si="45"/>
        <v>2036</v>
      </c>
      <c r="K232" s="96">
        <f t="shared" si="46"/>
        <v>49766</v>
      </c>
      <c r="M232" s="57"/>
      <c r="T232" s="279"/>
    </row>
    <row r="233" spans="2:20" outlineLevel="1">
      <c r="B233" s="96">
        <f t="shared" si="42"/>
        <v>49796</v>
      </c>
      <c r="C233" s="93">
        <f>IF(F233&lt;&gt;0,-INDEX([16]Delta!$F$1:$EE$65554,$L$13,$I233),0)</f>
        <v>5678.9607712328434</v>
      </c>
      <c r="D233" s="89">
        <f>IF(ISNUMBER($F233)*SUM(F233:F244)&lt;&gt;0,VLOOKUP($J233,'Table 1'!$B$13:$C$33,2,FALSE)/12*1000*Study_MW,0)</f>
        <v>1526948.4676511828</v>
      </c>
      <c r="E233" s="89">
        <f t="shared" si="47"/>
        <v>1532627.4284224156</v>
      </c>
      <c r="F233" s="93">
        <f>INDEX([16]Delta!$F$1:$EE$65554,$L$14,$I233)</f>
        <v>22430.98</v>
      </c>
      <c r="G233" s="94">
        <f t="shared" si="48"/>
        <v>68.326369530997567</v>
      </c>
      <c r="I233" s="95">
        <f t="shared" si="49"/>
        <v>109</v>
      </c>
      <c r="J233" s="91">
        <f t="shared" si="45"/>
        <v>2036</v>
      </c>
      <c r="K233" s="96">
        <f t="shared" si="46"/>
        <v>49796</v>
      </c>
      <c r="M233" s="57"/>
      <c r="T233" s="279"/>
    </row>
    <row r="234" spans="2:20" outlineLevel="1">
      <c r="B234" s="96">
        <f t="shared" si="42"/>
        <v>49827</v>
      </c>
      <c r="C234" s="93">
        <f>IF(F234&lt;&gt;0,-INDEX([16]Delta!$F$1:$EE$65554,$L$13,$I234),0)</f>
        <v>6331.2996860146523</v>
      </c>
      <c r="D234" s="89">
        <f>IF(ISNUMBER($F234)*SUM(F234:F245)&lt;&gt;0,VLOOKUP($J234,'Table 1'!$B$13:$C$33,2,FALSE)/12*1000*Study_MW,0)</f>
        <v>1526948.4676511828</v>
      </c>
      <c r="E234" s="89">
        <f t="shared" si="47"/>
        <v>1533279.7673371974</v>
      </c>
      <c r="F234" s="93">
        <f>INDEX([16]Delta!$F$1:$EE$65554,$L$14,$I234)</f>
        <v>23830.32</v>
      </c>
      <c r="G234" s="94">
        <f t="shared" si="48"/>
        <v>64.341551743207702</v>
      </c>
      <c r="I234" s="95">
        <f t="shared" si="49"/>
        <v>110</v>
      </c>
      <c r="J234" s="91">
        <f t="shared" si="45"/>
        <v>2036</v>
      </c>
      <c r="K234" s="96">
        <f t="shared" si="46"/>
        <v>49827</v>
      </c>
      <c r="M234" s="57"/>
      <c r="T234" s="279"/>
    </row>
    <row r="235" spans="2:20" outlineLevel="1">
      <c r="B235" s="96">
        <f t="shared" si="42"/>
        <v>49857</v>
      </c>
      <c r="C235" s="93">
        <f>IF(F235&lt;&gt;0,-INDEX([16]Delta!$F$1:$EE$65554,$L$13,$I235),0)</f>
        <v>7753.644027620554</v>
      </c>
      <c r="D235" s="89">
        <f>IF(ISNUMBER($F235)*SUM(F235:F246)&lt;&gt;0,VLOOKUP($J235,'Table 1'!$B$13:$C$33,2,FALSE)/12*1000*Study_MW,0)</f>
        <v>1526948.4676511828</v>
      </c>
      <c r="E235" s="89">
        <f t="shared" si="47"/>
        <v>1534702.1116788033</v>
      </c>
      <c r="F235" s="93">
        <f>INDEX([16]Delta!$F$1:$EE$65554,$L$14,$I235)</f>
        <v>21569.458999999999</v>
      </c>
      <c r="G235" s="94">
        <f t="shared" si="48"/>
        <v>71.1516274784084</v>
      </c>
      <c r="I235" s="95">
        <f t="shared" si="49"/>
        <v>111</v>
      </c>
      <c r="J235" s="91">
        <f t="shared" si="45"/>
        <v>2036</v>
      </c>
      <c r="K235" s="96">
        <f t="shared" si="46"/>
        <v>49857</v>
      </c>
      <c r="M235" s="57"/>
      <c r="T235" s="279"/>
    </row>
    <row r="236" spans="2:20" outlineLevel="1">
      <c r="B236" s="96">
        <f t="shared" si="42"/>
        <v>49888</v>
      </c>
      <c r="C236" s="93">
        <f>IF(F236&lt;&gt;0,-INDEX([16]Delta!$F$1:$EE$65554,$L$13,$I236),0)</f>
        <v>9284.7859978675842</v>
      </c>
      <c r="D236" s="89">
        <f>IF(ISNUMBER($F236)*SUM(F236:F247)&lt;&gt;0,VLOOKUP($J236,'Table 1'!$B$13:$C$33,2,FALSE)/12*1000*Study_MW,0)</f>
        <v>1526948.4676511828</v>
      </c>
      <c r="E236" s="89">
        <f t="shared" si="47"/>
        <v>1536233.2536490504</v>
      </c>
      <c r="F236" s="93">
        <f>INDEX([16]Delta!$F$1:$EE$65554,$L$14,$I236)</f>
        <v>21604.52</v>
      </c>
      <c r="G236" s="94">
        <f t="shared" si="48"/>
        <v>71.107030086715667</v>
      </c>
      <c r="I236" s="95">
        <f t="shared" si="49"/>
        <v>112</v>
      </c>
      <c r="J236" s="91">
        <f t="shared" si="45"/>
        <v>2036</v>
      </c>
      <c r="K236" s="96">
        <f t="shared" si="46"/>
        <v>49888</v>
      </c>
      <c r="M236" s="57"/>
      <c r="T236" s="279"/>
    </row>
    <row r="237" spans="2:20" outlineLevel="1">
      <c r="B237" s="96">
        <f t="shared" si="42"/>
        <v>49919</v>
      </c>
      <c r="C237" s="93">
        <f>IF(F237&lt;&gt;0,-INDEX([16]Delta!$F$1:$EE$65554,$L$13,$I237),0)</f>
        <v>6949.7895616292953</v>
      </c>
      <c r="D237" s="89">
        <f>IF(ISNUMBER($F237)*SUM(F237:F248)&lt;&gt;0,VLOOKUP($J237,'Table 1'!$B$13:$C$33,2,FALSE)/12*1000*Study_MW,0)</f>
        <v>1526948.4676511828</v>
      </c>
      <c r="E237" s="89">
        <f t="shared" si="47"/>
        <v>1533898.2572128121</v>
      </c>
      <c r="F237" s="93">
        <f>INDEX([16]Delta!$F$1:$EE$65554,$L$14,$I237)</f>
        <v>19044.240000000002</v>
      </c>
      <c r="G237" s="94">
        <f t="shared" si="48"/>
        <v>80.5439469998704</v>
      </c>
      <c r="I237" s="95">
        <f t="shared" si="49"/>
        <v>113</v>
      </c>
      <c r="J237" s="91">
        <f t="shared" si="45"/>
        <v>2036</v>
      </c>
      <c r="K237" s="96">
        <f t="shared" si="46"/>
        <v>49919</v>
      </c>
      <c r="M237" s="57"/>
      <c r="T237" s="279"/>
    </row>
    <row r="238" spans="2:20" outlineLevel="1">
      <c r="B238" s="96">
        <f t="shared" si="42"/>
        <v>49949</v>
      </c>
      <c r="C238" s="93">
        <f>IF(F238&lt;&gt;0,-INDEX([16]Delta!$F$1:$EE$65554,$L$13,$I238),0)</f>
        <v>5229.2967709302902</v>
      </c>
      <c r="D238" s="89">
        <f>IF(ISNUMBER($F238)*SUM(F238:F249)&lt;&gt;0,VLOOKUP($J238,'Table 1'!$B$13:$C$33,2,FALSE)/12*1000*Study_MW,0)</f>
        <v>1526948.4676511828</v>
      </c>
      <c r="E238" s="89">
        <f t="shared" si="47"/>
        <v>1532177.7644221131</v>
      </c>
      <c r="F238" s="93">
        <f>INDEX([16]Delta!$F$1:$EE$65554,$L$14,$I238)</f>
        <v>15439.611999999999</v>
      </c>
      <c r="G238" s="94">
        <f t="shared" si="48"/>
        <v>99.236804941867263</v>
      </c>
      <c r="I238" s="95">
        <f t="shared" si="49"/>
        <v>114</v>
      </c>
      <c r="J238" s="91">
        <f t="shared" si="45"/>
        <v>2036</v>
      </c>
      <c r="K238" s="96">
        <f t="shared" si="46"/>
        <v>49949</v>
      </c>
      <c r="M238" s="57"/>
      <c r="T238" s="279"/>
    </row>
    <row r="239" spans="2:20" outlineLevel="1">
      <c r="B239" s="96">
        <f t="shared" si="42"/>
        <v>49980</v>
      </c>
      <c r="C239" s="93">
        <f>IF(F239&lt;&gt;0,-INDEX([16]Delta!$F$1:$EE$65554,$L$13,$I239),0)</f>
        <v>3884.8942588269711</v>
      </c>
      <c r="D239" s="89">
        <f>IF(ISNUMBER($F239)*SUM(F239:F250)&lt;&gt;0,VLOOKUP($J239,'Table 1'!$B$13:$C$33,2,FALSE)/12*1000*Study_MW,0)</f>
        <v>1526948.4676511828</v>
      </c>
      <c r="E239" s="89">
        <f t="shared" si="47"/>
        <v>1530833.3619100098</v>
      </c>
      <c r="F239" s="93">
        <f>INDEX([16]Delta!$F$1:$EE$65554,$L$14,$I239)</f>
        <v>10399.200000000001</v>
      </c>
      <c r="G239" s="94">
        <f t="shared" si="48"/>
        <v>147.20683917128332</v>
      </c>
      <c r="I239" s="95">
        <f t="shared" si="49"/>
        <v>115</v>
      </c>
      <c r="J239" s="91">
        <f t="shared" si="45"/>
        <v>2036</v>
      </c>
      <c r="K239" s="96">
        <f t="shared" si="46"/>
        <v>49980</v>
      </c>
      <c r="M239" s="57"/>
      <c r="T239" s="279"/>
    </row>
    <row r="240" spans="2:20" outlineLevel="1">
      <c r="B240" s="100">
        <f t="shared" si="42"/>
        <v>50010</v>
      </c>
      <c r="C240" s="97">
        <f>IF(F240&lt;&gt;0,-INDEX([16]Delta!$F$1:$EE$65554,$L$13,$I240),0)</f>
        <v>3315.3283127248287</v>
      </c>
      <c r="D240" s="98">
        <f>IF(ISNUMBER($F240)*SUM(F240:F251)&lt;&gt;0,VLOOKUP($J240,'Table 1'!$B$13:$C$33,2,FALSE)/12*1000*Study_MW,0)</f>
        <v>1526948.4676511828</v>
      </c>
      <c r="E240" s="98">
        <f t="shared" si="47"/>
        <v>1530263.7959639076</v>
      </c>
      <c r="F240" s="97">
        <f>INDEX([16]Delta!$F$1:$EE$65554,$L$14,$I240)</f>
        <v>8022.6760000000004</v>
      </c>
      <c r="G240" s="99">
        <f t="shared" si="48"/>
        <v>190.7423154024801</v>
      </c>
      <c r="I240" s="82">
        <f t="shared" si="49"/>
        <v>116</v>
      </c>
      <c r="J240" s="91">
        <f t="shared" si="45"/>
        <v>2036</v>
      </c>
      <c r="K240" s="100">
        <f t="shared" si="46"/>
        <v>50010</v>
      </c>
      <c r="M240" s="57"/>
      <c r="T240" s="279"/>
    </row>
    <row r="241" spans="2:20" hidden="1" outlineLevel="1">
      <c r="B241" s="280">
        <f t="shared" si="42"/>
        <v>50041</v>
      </c>
      <c r="C241" s="281">
        <f t="shared" ref="C241:C252" si="50">IFERROR((C229*(1+M241))*IF(AND(MONTH(K241)=2,OR(J229=2036,J229=2040)),28/29,1),0)</f>
        <v>3729.884865646809</v>
      </c>
      <c r="D241" s="282">
        <f>IF(ISNUMBER($F241)*SUM(F241:F252)&lt;&gt;0,VLOOKUP($J241,'Table 1'!$B$13:$C$33,2,FALSE)/12*1000*Study_MW,0)</f>
        <v>1565106.8669831799</v>
      </c>
      <c r="E241" s="282">
        <f t="shared" si="43"/>
        <v>1568836.7518488267</v>
      </c>
      <c r="F241" s="281">
        <f>IF(J241&gt;2036,F229*IF(AND(MONTH(B241)=2,OR(J229=2036,J229=2040)),28/29,1),INDEX([16]Delta!$F$1:$EE$65554,$L$14,$I241))</f>
        <v>9625.19</v>
      </c>
      <c r="G241" s="283">
        <f t="shared" si="40"/>
        <v>162.99280864573339</v>
      </c>
      <c r="I241" s="78">
        <f>I121</f>
        <v>118</v>
      </c>
      <c r="J241" s="91">
        <f t="shared" si="45"/>
        <v>2037</v>
      </c>
      <c r="K241" s="92">
        <f t="shared" si="46"/>
        <v>50041</v>
      </c>
      <c r="M241" s="57">
        <f>VLOOKUP(J241,'[15]Inflation Forecast'!$B$6:$C$61,2,FALSE)</f>
        <v>2.5000000000000001E-2</v>
      </c>
      <c r="T241" s="279"/>
    </row>
    <row r="242" spans="2:20" hidden="1" outlineLevel="1">
      <c r="B242" s="284">
        <f t="shared" si="42"/>
        <v>50072</v>
      </c>
      <c r="C242" s="285">
        <f t="shared" si="50"/>
        <v>3658.9743214952532</v>
      </c>
      <c r="D242" s="286">
        <f>IF(ISNUMBER($F242)*SUM(F242:F253)&lt;&gt;0,VLOOKUP($J242,'Table 1'!$B$13:$C$33,2,FALSE)/12*1000*Study_MW,0)</f>
        <v>1565106.8669831799</v>
      </c>
      <c r="E242" s="286">
        <f t="shared" si="43"/>
        <v>1568765.8413046752</v>
      </c>
      <c r="F242" s="285">
        <f>IF(J242&gt;2036,F230*IF(AND(MONTH(B242)=2,OR(J230=2036,J230=2040)),28/29,1),INDEX([16]Delta!$F$1:$EE$65554,$L$14,$I242))</f>
        <v>10772.271999999999</v>
      </c>
      <c r="G242" s="287">
        <f t="shared" si="40"/>
        <v>145.6299879268436</v>
      </c>
      <c r="I242" s="95">
        <f t="shared" si="49"/>
        <v>119</v>
      </c>
      <c r="J242" s="91">
        <f t="shared" si="45"/>
        <v>2037</v>
      </c>
      <c r="K242" s="96">
        <f t="shared" si="46"/>
        <v>50072</v>
      </c>
      <c r="M242" s="57">
        <f>VLOOKUP(J242,'[15]Inflation Forecast'!$B$6:$C$61,2,FALSE)</f>
        <v>2.5000000000000001E-2</v>
      </c>
      <c r="T242" s="279"/>
    </row>
    <row r="243" spans="2:20" hidden="1" outlineLevel="1">
      <c r="B243" s="284">
        <f t="shared" si="42"/>
        <v>50100</v>
      </c>
      <c r="C243" s="285">
        <f t="shared" si="50"/>
        <v>5125.632829003036</v>
      </c>
      <c r="D243" s="286">
        <f>IF(ISNUMBER($F243)*SUM(F243:F254)&lt;&gt;0,VLOOKUP($J243,'Table 1'!$B$13:$C$33,2,FALSE)/12*1000*Study_MW,0)</f>
        <v>1565106.8669831799</v>
      </c>
      <c r="E243" s="286">
        <f t="shared" si="43"/>
        <v>1570232.499812183</v>
      </c>
      <c r="F243" s="285">
        <f>IF(J243&gt;2036,F231*IF(AND(MONTH(B243)=2,OR(J231=2036,J231=2040)),28/29,1),INDEX([16]Delta!$F$1:$EE$65554,$L$14,$I243))</f>
        <v>16777.013999999999</v>
      </c>
      <c r="G243" s="287">
        <f t="shared" si="40"/>
        <v>93.594277254115838</v>
      </c>
      <c r="I243" s="95">
        <f t="shared" si="49"/>
        <v>120</v>
      </c>
      <c r="J243" s="91">
        <f t="shared" si="45"/>
        <v>2037</v>
      </c>
      <c r="K243" s="96">
        <f t="shared" si="46"/>
        <v>50100</v>
      </c>
      <c r="M243" s="57">
        <f>VLOOKUP(J243,'[15]Inflation Forecast'!$B$6:$C$61,2,FALSE)</f>
        <v>2.5000000000000001E-2</v>
      </c>
      <c r="T243" s="279"/>
    </row>
    <row r="244" spans="2:20" hidden="1" outlineLevel="1">
      <c r="B244" s="284">
        <f t="shared" si="42"/>
        <v>50131</v>
      </c>
      <c r="C244" s="285">
        <f t="shared" si="50"/>
        <v>5071.7906172461808</v>
      </c>
      <c r="D244" s="286">
        <f>IF(ISNUMBER($F244)*SUM(F244:F255)&lt;&gt;0,VLOOKUP($J244,'Table 1'!$B$13:$C$33,2,FALSE)/12*1000*Study_MW,0)</f>
        <v>1565106.8669831799</v>
      </c>
      <c r="E244" s="286">
        <f t="shared" si="43"/>
        <v>1570178.6576004261</v>
      </c>
      <c r="F244" s="285">
        <f>IF(J244&gt;2036,F232*IF(AND(MONTH(B244)=2,OR(J232=2036,J232=2040)),28/29,1),INDEX([16]Delta!$F$1:$EE$65554,$L$14,$I244))</f>
        <v>19377.48</v>
      </c>
      <c r="G244" s="287">
        <f t="shared" si="40"/>
        <v>81.031107120246091</v>
      </c>
      <c r="I244" s="95">
        <f t="shared" si="49"/>
        <v>121</v>
      </c>
      <c r="J244" s="91">
        <f t="shared" si="45"/>
        <v>2037</v>
      </c>
      <c r="K244" s="96">
        <f t="shared" si="46"/>
        <v>50131</v>
      </c>
      <c r="M244" s="57">
        <f>VLOOKUP(J244,'[15]Inflation Forecast'!$B$6:$C$61,2,FALSE)</f>
        <v>2.5000000000000001E-2</v>
      </c>
      <c r="T244" s="279"/>
    </row>
    <row r="245" spans="2:20" hidden="1" outlineLevel="1">
      <c r="B245" s="284">
        <f t="shared" si="42"/>
        <v>50161</v>
      </c>
      <c r="C245" s="285">
        <f t="shared" si="50"/>
        <v>5820.9347905136638</v>
      </c>
      <c r="D245" s="286">
        <f>IF(ISNUMBER($F245)*SUM(F245:F256)&lt;&gt;0,VLOOKUP($J245,'Table 1'!$B$13:$C$33,2,FALSE)/12*1000*Study_MW,0)</f>
        <v>1565106.8669831799</v>
      </c>
      <c r="E245" s="286">
        <f t="shared" si="43"/>
        <v>1570927.8017736936</v>
      </c>
      <c r="F245" s="285">
        <f>IF(J245&gt;2036,F233*IF(AND(MONTH(B245)=2,OR(J233=2036,J233=2040)),28/29,1),INDEX([16]Delta!$F$1:$EE$65554,$L$14,$I245))</f>
        <v>22430.98</v>
      </c>
      <c r="G245" s="287">
        <f t="shared" si="40"/>
        <v>70.033846125924669</v>
      </c>
      <c r="I245" s="95">
        <f t="shared" si="49"/>
        <v>122</v>
      </c>
      <c r="J245" s="91">
        <f t="shared" si="45"/>
        <v>2037</v>
      </c>
      <c r="K245" s="96">
        <f t="shared" si="46"/>
        <v>50161</v>
      </c>
      <c r="M245" s="57">
        <f>VLOOKUP(J245,'[15]Inflation Forecast'!$B$6:$C$61,2,FALSE)</f>
        <v>2.5000000000000001E-2</v>
      </c>
      <c r="T245" s="279"/>
    </row>
    <row r="246" spans="2:20" hidden="1" outlineLevel="1">
      <c r="B246" s="284">
        <f t="shared" si="42"/>
        <v>50192</v>
      </c>
      <c r="C246" s="285">
        <f t="shared" si="50"/>
        <v>6489.5821781650184</v>
      </c>
      <c r="D246" s="286">
        <f>IF(ISNUMBER($F246)*SUM(F246:F257)&lt;&gt;0,VLOOKUP($J246,'Table 1'!$B$13:$C$33,2,FALSE)/12*1000*Study_MW,0)</f>
        <v>1565106.8669831799</v>
      </c>
      <c r="E246" s="286">
        <f t="shared" si="43"/>
        <v>1571596.4491613449</v>
      </c>
      <c r="F246" s="285">
        <f>IF(J246&gt;2036,F234*IF(AND(MONTH(B246)=2,OR(J234=2036,J234=2040)),28/29,1),INDEX([16]Delta!$F$1:$EE$65554,$L$14,$I246))</f>
        <v>23830.32</v>
      </c>
      <c r="G246" s="287">
        <f t="shared" si="40"/>
        <v>65.949447978933762</v>
      </c>
      <c r="I246" s="95">
        <f t="shared" si="49"/>
        <v>123</v>
      </c>
      <c r="J246" s="91">
        <f t="shared" si="45"/>
        <v>2037</v>
      </c>
      <c r="K246" s="96">
        <f t="shared" si="46"/>
        <v>50192</v>
      </c>
      <c r="M246" s="57">
        <f>VLOOKUP(J246,'[15]Inflation Forecast'!$B$6:$C$61,2,FALSE)</f>
        <v>2.5000000000000001E-2</v>
      </c>
      <c r="T246" s="279"/>
    </row>
    <row r="247" spans="2:20" hidden="1" outlineLevel="1">
      <c r="B247" s="284">
        <f t="shared" si="42"/>
        <v>50222</v>
      </c>
      <c r="C247" s="285">
        <f t="shared" si="50"/>
        <v>7947.4851283110675</v>
      </c>
      <c r="D247" s="286">
        <f>IF(ISNUMBER($F247)*SUM(F247:F258)&lt;&gt;0,VLOOKUP($J247,'Table 1'!$B$13:$C$33,2,FALSE)/12*1000*Study_MW,0)</f>
        <v>1565106.8669831799</v>
      </c>
      <c r="E247" s="286">
        <f t="shared" si="43"/>
        <v>1573054.3521114909</v>
      </c>
      <c r="F247" s="285">
        <f>IF(J247&gt;2036,F235*IF(AND(MONTH(B247)=2,OR(J235=2036,J235=2040)),28/29,1),INDEX([16]Delta!$F$1:$EE$65554,$L$14,$I247))</f>
        <v>21569.458999999999</v>
      </c>
      <c r="G247" s="287">
        <f t="shared" si="40"/>
        <v>72.929708256080559</v>
      </c>
      <c r="I247" s="95">
        <f t="shared" si="49"/>
        <v>124</v>
      </c>
      <c r="J247" s="91">
        <f t="shared" si="45"/>
        <v>2037</v>
      </c>
      <c r="K247" s="96">
        <f t="shared" si="46"/>
        <v>50222</v>
      </c>
      <c r="M247" s="57">
        <f>VLOOKUP(J247,'[15]Inflation Forecast'!$B$6:$C$61,2,FALSE)</f>
        <v>2.5000000000000001E-2</v>
      </c>
      <c r="T247" s="279"/>
    </row>
    <row r="248" spans="2:20" hidden="1" outlineLevel="1">
      <c r="B248" s="284">
        <f t="shared" si="42"/>
        <v>50253</v>
      </c>
      <c r="C248" s="285">
        <f t="shared" si="50"/>
        <v>9516.9056478142738</v>
      </c>
      <c r="D248" s="286">
        <f>IF(ISNUMBER($F248)*SUM(F248:F259)&lt;&gt;0,VLOOKUP($J248,'Table 1'!$B$13:$C$33,2,FALSE)/12*1000*Study_MW,0)</f>
        <v>1565106.8669831799</v>
      </c>
      <c r="E248" s="286">
        <f t="shared" si="43"/>
        <v>1574623.7726309942</v>
      </c>
      <c r="F248" s="285">
        <f>IF(J248&gt;2036,F236*IF(AND(MONTH(B248)=2,OR(J236=2036,J236=2040)),28/29,1),INDEX([16]Delta!$F$1:$EE$65554,$L$14,$I248))</f>
        <v>21604.52</v>
      </c>
      <c r="G248" s="287">
        <f t="shared" si="40"/>
        <v>72.883997081675233</v>
      </c>
      <c r="I248" s="95">
        <f t="shared" si="49"/>
        <v>125</v>
      </c>
      <c r="J248" s="91">
        <f t="shared" si="45"/>
        <v>2037</v>
      </c>
      <c r="K248" s="96">
        <f t="shared" si="46"/>
        <v>50253</v>
      </c>
      <c r="M248" s="57">
        <f>VLOOKUP(J248,'[15]Inflation Forecast'!$B$6:$C$61,2,FALSE)</f>
        <v>2.5000000000000001E-2</v>
      </c>
      <c r="T248" s="279"/>
    </row>
    <row r="249" spans="2:20" hidden="1" outlineLevel="1">
      <c r="B249" s="284">
        <f t="shared" si="42"/>
        <v>50284</v>
      </c>
      <c r="C249" s="285">
        <f t="shared" si="50"/>
        <v>7123.5343006700268</v>
      </c>
      <c r="D249" s="286">
        <f>IF(ISNUMBER($F249)*SUM(F249:F260)&lt;&gt;0,VLOOKUP($J249,'Table 1'!$B$13:$C$33,2,FALSE)/12*1000*Study_MW,0)</f>
        <v>1565106.8669831799</v>
      </c>
      <c r="E249" s="286">
        <f t="shared" si="43"/>
        <v>1572230.40128385</v>
      </c>
      <c r="F249" s="285">
        <f>IF(J249&gt;2036,F237*IF(AND(MONTH(B249)=2,OR(J237=2036,J237=2040)),28/29,1),INDEX([16]Delta!$F$1:$EE$65554,$L$14,$I249))</f>
        <v>19044.240000000002</v>
      </c>
      <c r="G249" s="287">
        <f t="shared" si="40"/>
        <v>82.556741633367878</v>
      </c>
      <c r="I249" s="95">
        <f t="shared" si="49"/>
        <v>126</v>
      </c>
      <c r="J249" s="91">
        <f t="shared" si="45"/>
        <v>2037</v>
      </c>
      <c r="K249" s="96">
        <f t="shared" si="46"/>
        <v>50284</v>
      </c>
      <c r="M249" s="57">
        <f>VLOOKUP(J249,'[15]Inflation Forecast'!$B$6:$C$61,2,FALSE)</f>
        <v>2.5000000000000001E-2</v>
      </c>
      <c r="T249" s="279"/>
    </row>
    <row r="250" spans="2:20" hidden="1" outlineLevel="1">
      <c r="B250" s="284">
        <f t="shared" si="42"/>
        <v>50314</v>
      </c>
      <c r="C250" s="285">
        <f t="shared" si="50"/>
        <v>5360.0291902035469</v>
      </c>
      <c r="D250" s="286">
        <f>IF(ISNUMBER($F250)*SUM(F250:F261)&lt;&gt;0,VLOOKUP($J250,'Table 1'!$B$13:$C$33,2,FALSE)/12*1000*Study_MW,0)</f>
        <v>1565106.8669831799</v>
      </c>
      <c r="E250" s="286">
        <f t="shared" si="43"/>
        <v>1570466.8961733836</v>
      </c>
      <c r="F250" s="285">
        <f>IF(J250&gt;2036,F238*IF(AND(MONTH(B250)=2,OR(J238=2036,J238=2040)),28/29,1),INDEX([16]Delta!$F$1:$EE$65554,$L$14,$I250))</f>
        <v>15439.611999999999</v>
      </c>
      <c r="G250" s="287">
        <f t="shared" si="40"/>
        <v>101.7167333073774</v>
      </c>
      <c r="I250" s="95">
        <f t="shared" si="49"/>
        <v>127</v>
      </c>
      <c r="J250" s="91">
        <f t="shared" si="45"/>
        <v>2037</v>
      </c>
      <c r="K250" s="96">
        <f t="shared" si="46"/>
        <v>50314</v>
      </c>
      <c r="M250" s="57">
        <f>VLOOKUP(J250,'[15]Inflation Forecast'!$B$6:$C$61,2,FALSE)</f>
        <v>2.5000000000000001E-2</v>
      </c>
      <c r="T250" s="279"/>
    </row>
    <row r="251" spans="2:20" hidden="1" outlineLevel="1">
      <c r="B251" s="284">
        <f t="shared" si="42"/>
        <v>50345</v>
      </c>
      <c r="C251" s="285">
        <f t="shared" si="50"/>
        <v>3982.0166152976449</v>
      </c>
      <c r="D251" s="286">
        <f>IF(ISNUMBER($F251)*SUM(F251:F262)&lt;&gt;0,VLOOKUP($J251,'Table 1'!$B$13:$C$33,2,FALSE)/12*1000*Study_MW,0)</f>
        <v>1565106.8669831799</v>
      </c>
      <c r="E251" s="286">
        <f t="shared" si="43"/>
        <v>1569088.8835984776</v>
      </c>
      <c r="F251" s="285">
        <f>IF(J251&gt;2036,F239*IF(AND(MONTH(B251)=2,OR(J239=2036,J239=2040)),28/29,1),INDEX([16]Delta!$F$1:$EE$65554,$L$14,$I251))</f>
        <v>10399.200000000001</v>
      </c>
      <c r="G251" s="287">
        <f t="shared" si="40"/>
        <v>150.88553769506092</v>
      </c>
      <c r="I251" s="95">
        <f t="shared" si="49"/>
        <v>128</v>
      </c>
      <c r="J251" s="91">
        <f t="shared" si="45"/>
        <v>2037</v>
      </c>
      <c r="K251" s="96">
        <f t="shared" si="46"/>
        <v>50345</v>
      </c>
      <c r="M251" s="57">
        <f>VLOOKUP(J251,'[15]Inflation Forecast'!$B$6:$C$61,2,FALSE)</f>
        <v>2.5000000000000001E-2</v>
      </c>
      <c r="T251" s="279"/>
    </row>
    <row r="252" spans="2:20" hidden="1" outlineLevel="1" collapsed="1">
      <c r="B252" s="288">
        <f t="shared" si="42"/>
        <v>50375</v>
      </c>
      <c r="C252" s="289">
        <f t="shared" si="50"/>
        <v>3398.2115205429491</v>
      </c>
      <c r="D252" s="290">
        <f>IF(ISNUMBER($F252)*SUM(F252:F263)&lt;&gt;0,VLOOKUP($J252,'Table 1'!$B$13:$C$33,2,FALSE)/12*1000*Study_MW,0)</f>
        <v>1565106.8669831799</v>
      </c>
      <c r="E252" s="290">
        <f t="shared" si="43"/>
        <v>1568505.0785037228</v>
      </c>
      <c r="F252" s="289">
        <f>IF(J252&gt;2036,F240*IF(AND(MONTH(B252)=2,OR(J240=2036,J240=2040)),28/29,1),INDEX([16]Delta!$F$1:$EE$65554,$L$14,$I252))</f>
        <v>8022.6760000000004</v>
      </c>
      <c r="G252" s="291">
        <f t="shared" si="40"/>
        <v>195.50896465265737</v>
      </c>
      <c r="I252" s="82">
        <f t="shared" si="49"/>
        <v>129</v>
      </c>
      <c r="J252" s="91">
        <f t="shared" si="45"/>
        <v>2037</v>
      </c>
      <c r="K252" s="100">
        <f t="shared" si="46"/>
        <v>50375</v>
      </c>
      <c r="M252" s="57">
        <f>VLOOKUP(J252,'[15]Inflation Forecast'!$B$6:$C$61,2,FALSE)</f>
        <v>2.5000000000000001E-2</v>
      </c>
      <c r="T252" s="279"/>
    </row>
    <row r="253" spans="2:20" hidden="1" outlineLevel="1">
      <c r="B253" s="280">
        <f t="shared" si="42"/>
        <v>50406</v>
      </c>
      <c r="C253" s="281"/>
      <c r="D253" s="282">
        <f>IF(ISNUMBER($F253)*SUM(F253:F264)&lt;&gt;0,VLOOKUP($J253,'Table 1'!$B$13:$C$33,2,FALSE)/12*1000*Study_MW,0)</f>
        <v>0</v>
      </c>
      <c r="E253" s="282">
        <f t="shared" ref="E253:E258" si="51">C253+D253</f>
        <v>0</v>
      </c>
      <c r="F253" s="281"/>
      <c r="G253" s="283">
        <f t="shared" ref="G253:G258" si="52">IFERROR(E253/$F253,0)</f>
        <v>0</v>
      </c>
      <c r="I253" s="78">
        <f>I133</f>
        <v>1</v>
      </c>
      <c r="J253" s="91">
        <f t="shared" ref="J253:J264" si="53">YEAR(B253)</f>
        <v>2038</v>
      </c>
      <c r="K253" s="92" t="str">
        <f t="shared" ref="K253:K264" si="54">IF(ISNUMBER(F253),IF(F253&lt;&gt;0,B253,""),"")</f>
        <v/>
      </c>
      <c r="M253" s="57">
        <f>VLOOKUP(J253,'[15]Inflation Forecast'!$B$6:$C$61,2,FALSE)</f>
        <v>2.5999999999999999E-2</v>
      </c>
      <c r="T253" s="279"/>
    </row>
    <row r="254" spans="2:20" hidden="1" outlineLevel="1">
      <c r="B254" s="284">
        <f t="shared" si="42"/>
        <v>50437</v>
      </c>
      <c r="C254" s="285"/>
      <c r="D254" s="286">
        <f>IF(ISNUMBER($F254)*SUM(F254:F265)&lt;&gt;0,VLOOKUP($J254,'Table 1'!$B$13:$C$33,2,FALSE)/12*1000*Study_MW,0)</f>
        <v>0</v>
      </c>
      <c r="E254" s="286">
        <f t="shared" si="51"/>
        <v>0</v>
      </c>
      <c r="F254" s="285"/>
      <c r="G254" s="287">
        <f t="shared" si="52"/>
        <v>0</v>
      </c>
      <c r="I254" s="95">
        <f t="shared" si="49"/>
        <v>2</v>
      </c>
      <c r="J254" s="91">
        <f t="shared" si="53"/>
        <v>2038</v>
      </c>
      <c r="K254" s="96" t="str">
        <f t="shared" si="54"/>
        <v/>
      </c>
      <c r="M254" s="57">
        <f>VLOOKUP(J254,'[15]Inflation Forecast'!$B$6:$C$61,2,FALSE)</f>
        <v>2.5999999999999999E-2</v>
      </c>
      <c r="T254" s="279"/>
    </row>
    <row r="255" spans="2:20" hidden="1" outlineLevel="1">
      <c r="B255" s="284">
        <f t="shared" si="42"/>
        <v>50465</v>
      </c>
      <c r="C255" s="285"/>
      <c r="D255" s="286">
        <f>IF(ISNUMBER($F255)*SUM(F255:F266)&lt;&gt;0,VLOOKUP($J255,'Table 1'!$B$13:$C$33,2,FALSE)/12*1000*Study_MW,0)</f>
        <v>0</v>
      </c>
      <c r="E255" s="286">
        <f t="shared" si="51"/>
        <v>0</v>
      </c>
      <c r="F255" s="285"/>
      <c r="G255" s="287">
        <f t="shared" si="52"/>
        <v>0</v>
      </c>
      <c r="I255" s="95">
        <f t="shared" si="49"/>
        <v>3</v>
      </c>
      <c r="J255" s="91">
        <f t="shared" si="53"/>
        <v>2038</v>
      </c>
      <c r="K255" s="96" t="str">
        <f t="shared" si="54"/>
        <v/>
      </c>
      <c r="M255" s="57">
        <f>VLOOKUP(J255,'[15]Inflation Forecast'!$B$6:$C$61,2,FALSE)</f>
        <v>2.5999999999999999E-2</v>
      </c>
      <c r="T255" s="279"/>
    </row>
    <row r="256" spans="2:20" hidden="1" outlineLevel="1">
      <c r="B256" s="284">
        <f t="shared" si="42"/>
        <v>50496</v>
      </c>
      <c r="C256" s="285"/>
      <c r="D256" s="286">
        <f>IF(ISNUMBER($F256)*SUM(F256:F267)&lt;&gt;0,VLOOKUP($J256,'Table 1'!$B$13:$C$33,2,FALSE)/12*1000*Study_MW,0)</f>
        <v>0</v>
      </c>
      <c r="E256" s="286">
        <f t="shared" si="51"/>
        <v>0</v>
      </c>
      <c r="F256" s="285"/>
      <c r="G256" s="287">
        <f t="shared" si="52"/>
        <v>0</v>
      </c>
      <c r="I256" s="95">
        <f t="shared" si="49"/>
        <v>4</v>
      </c>
      <c r="J256" s="91">
        <f t="shared" si="53"/>
        <v>2038</v>
      </c>
      <c r="K256" s="96" t="str">
        <f t="shared" si="54"/>
        <v/>
      </c>
      <c r="M256" s="57">
        <f>VLOOKUP(J256,'[15]Inflation Forecast'!$B$6:$C$61,2,FALSE)</f>
        <v>2.5999999999999999E-2</v>
      </c>
      <c r="T256" s="279"/>
    </row>
    <row r="257" spans="2:20" hidden="1" outlineLevel="1">
      <c r="B257" s="284">
        <f t="shared" si="42"/>
        <v>50526</v>
      </c>
      <c r="C257" s="285"/>
      <c r="D257" s="286">
        <f>IF(ISNUMBER($F257)*SUM(F257:F268)&lt;&gt;0,VLOOKUP($J257,'Table 1'!$B$13:$C$33,2,FALSE)/12*1000*Study_MW,0)</f>
        <v>0</v>
      </c>
      <c r="E257" s="286">
        <f t="shared" si="51"/>
        <v>0</v>
      </c>
      <c r="F257" s="285"/>
      <c r="G257" s="287">
        <f t="shared" si="52"/>
        <v>0</v>
      </c>
      <c r="I257" s="95">
        <f t="shared" si="49"/>
        <v>5</v>
      </c>
      <c r="J257" s="91">
        <f t="shared" si="53"/>
        <v>2038</v>
      </c>
      <c r="K257" s="96" t="str">
        <f t="shared" si="54"/>
        <v/>
      </c>
      <c r="M257" s="57">
        <f>VLOOKUP(J257,'[15]Inflation Forecast'!$B$6:$C$61,2,FALSE)</f>
        <v>2.5999999999999999E-2</v>
      </c>
      <c r="T257" s="279"/>
    </row>
    <row r="258" spans="2:20" hidden="1" outlineLevel="1">
      <c r="B258" s="284">
        <f t="shared" si="42"/>
        <v>50557</v>
      </c>
      <c r="C258" s="285"/>
      <c r="D258" s="286">
        <f>IF(ISNUMBER($F258)*SUM(F258:F269)&lt;&gt;0,VLOOKUP($J258,'Table 1'!$B$13:$C$33,2,FALSE)/12*1000*Study_MW,0)</f>
        <v>0</v>
      </c>
      <c r="E258" s="286">
        <f t="shared" si="51"/>
        <v>0</v>
      </c>
      <c r="F258" s="285"/>
      <c r="G258" s="287">
        <f t="shared" si="52"/>
        <v>0</v>
      </c>
      <c r="I258" s="95">
        <f t="shared" si="49"/>
        <v>6</v>
      </c>
      <c r="J258" s="91">
        <f t="shared" si="53"/>
        <v>2038</v>
      </c>
      <c r="K258" s="96" t="str">
        <f t="shared" si="54"/>
        <v/>
      </c>
      <c r="M258" s="57">
        <f>VLOOKUP(J258,'[15]Inflation Forecast'!$B$6:$C$61,2,FALSE)</f>
        <v>2.5999999999999999E-2</v>
      </c>
      <c r="T258" s="279"/>
    </row>
    <row r="259" spans="2:20" hidden="1" outlineLevel="1">
      <c r="B259" s="284">
        <f t="shared" si="42"/>
        <v>50587</v>
      </c>
      <c r="C259" s="285"/>
      <c r="D259" s="286">
        <f>IF(ISNUMBER($F259)*SUM(F259:F270)&lt;&gt;0,VLOOKUP($J259,'Table 1'!$B$13:$C$33,2,FALSE)/12*1000*Study_MW,0)</f>
        <v>0</v>
      </c>
      <c r="E259" s="286">
        <f t="shared" ref="E259:E264" si="55">C259+D259</f>
        <v>0</v>
      </c>
      <c r="F259" s="285"/>
      <c r="G259" s="287">
        <f t="shared" ref="G259:G264" si="56">IFERROR(E259/$F259,0)</f>
        <v>0</v>
      </c>
      <c r="I259" s="95">
        <f t="shared" si="49"/>
        <v>7</v>
      </c>
      <c r="J259" s="91">
        <f t="shared" si="53"/>
        <v>2038</v>
      </c>
      <c r="K259" s="96" t="str">
        <f t="shared" si="54"/>
        <v/>
      </c>
      <c r="M259" s="57">
        <f>VLOOKUP(J259,'[15]Inflation Forecast'!$B$6:$C$61,2,FALSE)</f>
        <v>2.5999999999999999E-2</v>
      </c>
    </row>
    <row r="260" spans="2:20" hidden="1" outlineLevel="1">
      <c r="B260" s="284">
        <f t="shared" si="42"/>
        <v>50618</v>
      </c>
      <c r="C260" s="285"/>
      <c r="D260" s="286">
        <f>IF(ISNUMBER($F260)*SUM(F260:F271)&lt;&gt;0,VLOOKUP($J260,'Table 1'!$B$13:$C$33,2,FALSE)/12*1000*Study_MW,0)</f>
        <v>0</v>
      </c>
      <c r="E260" s="286">
        <f t="shared" si="55"/>
        <v>0</v>
      </c>
      <c r="F260" s="285"/>
      <c r="G260" s="287">
        <f t="shared" si="56"/>
        <v>0</v>
      </c>
      <c r="I260" s="95">
        <f t="shared" si="49"/>
        <v>8</v>
      </c>
      <c r="J260" s="91">
        <f t="shared" si="53"/>
        <v>2038</v>
      </c>
      <c r="K260" s="96" t="str">
        <f t="shared" si="54"/>
        <v/>
      </c>
      <c r="M260" s="57">
        <f>VLOOKUP(J260,'[15]Inflation Forecast'!$B$6:$C$61,2,FALSE)</f>
        <v>2.5999999999999999E-2</v>
      </c>
    </row>
    <row r="261" spans="2:20" hidden="1" outlineLevel="1">
      <c r="B261" s="284">
        <f t="shared" si="42"/>
        <v>50649</v>
      </c>
      <c r="C261" s="285"/>
      <c r="D261" s="286">
        <f>IF(ISNUMBER($F261)*SUM(F261:F272)&lt;&gt;0,VLOOKUP($J261,'Table 1'!$B$13:$C$33,2,FALSE)/12*1000*Study_MW,0)</f>
        <v>0</v>
      </c>
      <c r="E261" s="286">
        <f t="shared" si="55"/>
        <v>0</v>
      </c>
      <c r="F261" s="285"/>
      <c r="G261" s="287">
        <f t="shared" si="56"/>
        <v>0</v>
      </c>
      <c r="I261" s="95">
        <f t="shared" si="49"/>
        <v>9</v>
      </c>
      <c r="J261" s="91">
        <f t="shared" si="53"/>
        <v>2038</v>
      </c>
      <c r="K261" s="96" t="str">
        <f t="shared" si="54"/>
        <v/>
      </c>
      <c r="M261" s="57">
        <f>VLOOKUP(J261,'[15]Inflation Forecast'!$B$6:$C$61,2,FALSE)</f>
        <v>2.5999999999999999E-2</v>
      </c>
    </row>
    <row r="262" spans="2:20" hidden="1" outlineLevel="1">
      <c r="B262" s="284">
        <f t="shared" si="42"/>
        <v>50679</v>
      </c>
      <c r="C262" s="285"/>
      <c r="D262" s="286">
        <f>IF(ISNUMBER($F262)*SUM(F262:F273)&lt;&gt;0,VLOOKUP($J262,'Table 1'!$B$13:$C$33,2,FALSE)/12*1000*Study_MW,0)</f>
        <v>0</v>
      </c>
      <c r="E262" s="286">
        <f t="shared" si="55"/>
        <v>0</v>
      </c>
      <c r="F262" s="285"/>
      <c r="G262" s="287">
        <f t="shared" si="56"/>
        <v>0</v>
      </c>
      <c r="I262" s="95">
        <f t="shared" si="49"/>
        <v>10</v>
      </c>
      <c r="J262" s="91">
        <f t="shared" si="53"/>
        <v>2038</v>
      </c>
      <c r="K262" s="96" t="str">
        <f t="shared" si="54"/>
        <v/>
      </c>
      <c r="M262" s="57">
        <f>VLOOKUP(J262,'[15]Inflation Forecast'!$B$6:$C$61,2,FALSE)</f>
        <v>2.5999999999999999E-2</v>
      </c>
    </row>
    <row r="263" spans="2:20" hidden="1" outlineLevel="1">
      <c r="B263" s="284">
        <f t="shared" si="42"/>
        <v>50710</v>
      </c>
      <c r="C263" s="285"/>
      <c r="D263" s="286">
        <f>IF(ISNUMBER($F263)*SUM(F263:F274)&lt;&gt;0,VLOOKUP($J263,'Table 1'!$B$13:$C$33,2,FALSE)/12*1000*Study_MW,0)</f>
        <v>0</v>
      </c>
      <c r="E263" s="286">
        <f t="shared" si="55"/>
        <v>0</v>
      </c>
      <c r="F263" s="285"/>
      <c r="G263" s="287">
        <f t="shared" si="56"/>
        <v>0</v>
      </c>
      <c r="I263" s="95">
        <f t="shared" si="49"/>
        <v>11</v>
      </c>
      <c r="J263" s="91">
        <f t="shared" si="53"/>
        <v>2038</v>
      </c>
      <c r="K263" s="96" t="str">
        <f t="shared" si="54"/>
        <v/>
      </c>
      <c r="M263" s="57">
        <f>VLOOKUP(J263,'[15]Inflation Forecast'!$B$6:$C$61,2,FALSE)</f>
        <v>2.5999999999999999E-2</v>
      </c>
    </row>
    <row r="264" spans="2:20" hidden="1" outlineLevel="1">
      <c r="B264" s="288">
        <f t="shared" si="42"/>
        <v>50740</v>
      </c>
      <c r="C264" s="293"/>
      <c r="D264" s="290">
        <f>IF(ISNUMBER($F264)*SUM(F264:F275)&lt;&gt;0,VLOOKUP($J264,'Table 1'!$B$13:$C$33,2,FALSE)/12*1000*Study_MW,0)</f>
        <v>0</v>
      </c>
      <c r="E264" s="290">
        <f t="shared" si="55"/>
        <v>0</v>
      </c>
      <c r="F264" s="289"/>
      <c r="G264" s="291">
        <f t="shared" si="56"/>
        <v>0</v>
      </c>
      <c r="I264" s="82">
        <f t="shared" si="49"/>
        <v>12</v>
      </c>
      <c r="J264" s="91">
        <f t="shared" si="53"/>
        <v>2038</v>
      </c>
      <c r="K264" s="100" t="str">
        <f t="shared" si="54"/>
        <v/>
      </c>
      <c r="M264" s="57">
        <f>VLOOKUP(J264,'[15]Inflation Forecast'!$B$6:$C$61,2,FALSE)</f>
        <v>2.5999999999999999E-2</v>
      </c>
    </row>
    <row r="265" spans="2:20" collapsed="1">
      <c r="B265" s="101"/>
      <c r="K265" s="91"/>
    </row>
    <row r="266" spans="2:20" hidden="1">
      <c r="B266" s="73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190" customWidth="1"/>
    <col min="2" max="2" width="10.83203125" style="190" customWidth="1"/>
    <col min="3" max="3" width="14.1640625" style="190" customWidth="1"/>
    <col min="4" max="4" width="12.33203125" style="190" customWidth="1"/>
    <col min="5" max="5" width="9.1640625" style="190" customWidth="1"/>
    <col min="6" max="6" width="9.83203125" style="190" bestFit="1" customWidth="1"/>
    <col min="7" max="7" width="9.83203125" style="190" customWidth="1"/>
    <col min="8" max="8" width="10.5" style="190" customWidth="1"/>
    <col min="9" max="10" width="12.5" style="190" customWidth="1"/>
    <col min="11" max="11" width="11.6640625" style="190" customWidth="1"/>
    <col min="12" max="13" width="9.33203125" style="190"/>
    <col min="14" max="14" width="9.33203125" style="245"/>
    <col min="15" max="16384" width="9.33203125" style="190"/>
  </cols>
  <sheetData>
    <row r="1" spans="2:17" ht="15.75">
      <c r="B1" s="188" t="s">
        <v>85</v>
      </c>
      <c r="C1" s="189"/>
      <c r="D1" s="189"/>
      <c r="E1" s="189"/>
      <c r="F1" s="189"/>
      <c r="G1" s="189"/>
      <c r="H1" s="189"/>
      <c r="I1" s="189"/>
      <c r="J1" s="189"/>
    </row>
    <row r="2" spans="2:17" ht="15.75">
      <c r="B2" s="188" t="s">
        <v>178</v>
      </c>
      <c r="C2" s="189"/>
      <c r="D2" s="189"/>
      <c r="E2" s="189"/>
      <c r="F2" s="189"/>
      <c r="G2" s="189"/>
      <c r="H2" s="189"/>
      <c r="I2" s="189"/>
      <c r="J2" s="189"/>
    </row>
    <row r="3" spans="2:17" ht="15.75">
      <c r="B3" s="188" t="str">
        <f>TEXT($C$63,"0%")&amp;" Capacity Factor"</f>
        <v>41% Capacity Factor</v>
      </c>
      <c r="C3" s="189"/>
      <c r="D3" s="189"/>
      <c r="E3" s="189"/>
      <c r="F3" s="189"/>
      <c r="G3" s="189"/>
      <c r="H3" s="189"/>
      <c r="I3" s="189"/>
      <c r="J3" s="189"/>
    </row>
    <row r="4" spans="2:17">
      <c r="B4" s="191"/>
      <c r="C4" s="191"/>
      <c r="D4" s="191"/>
      <c r="E4" s="191"/>
      <c r="F4" s="191"/>
      <c r="G4" s="191"/>
      <c r="H4" s="191"/>
      <c r="I4" s="192"/>
      <c r="J4" s="192"/>
      <c r="K4" s="192"/>
    </row>
    <row r="5" spans="2:17" ht="51.75" customHeight="1">
      <c r="B5" s="193" t="s">
        <v>0</v>
      </c>
      <c r="C5" s="194" t="s">
        <v>10</v>
      </c>
      <c r="D5" s="194" t="s">
        <v>11</v>
      </c>
      <c r="E5" s="194" t="s">
        <v>12</v>
      </c>
      <c r="F5" s="194" t="s">
        <v>108</v>
      </c>
      <c r="G5" s="19" t="s">
        <v>13</v>
      </c>
      <c r="H5" s="194" t="s">
        <v>109</v>
      </c>
      <c r="I5" s="194" t="s">
        <v>133</v>
      </c>
      <c r="J5" s="19" t="s">
        <v>73</v>
      </c>
      <c r="K5" s="194" t="s">
        <v>110</v>
      </c>
    </row>
    <row r="6" spans="2:17" ht="24" customHeight="1">
      <c r="B6" s="195"/>
      <c r="C6" s="196" t="s">
        <v>8</v>
      </c>
      <c r="D6" s="197" t="s">
        <v>9</v>
      </c>
      <c r="E6" s="197" t="s">
        <v>9</v>
      </c>
      <c r="F6" s="196" t="s">
        <v>39</v>
      </c>
      <c r="G6" s="22" t="s">
        <v>39</v>
      </c>
      <c r="H6" s="196" t="s">
        <v>39</v>
      </c>
      <c r="I6" s="196" t="s">
        <v>39</v>
      </c>
      <c r="J6" s="23" t="s">
        <v>9</v>
      </c>
      <c r="K6" s="196" t="s">
        <v>39</v>
      </c>
    </row>
    <row r="7" spans="2:17">
      <c r="C7" s="198" t="s">
        <v>1</v>
      </c>
      <c r="D7" s="198" t="s">
        <v>2</v>
      </c>
      <c r="E7" s="198" t="s">
        <v>3</v>
      </c>
      <c r="F7" s="198" t="s">
        <v>4</v>
      </c>
      <c r="G7" s="198" t="s">
        <v>5</v>
      </c>
      <c r="H7" s="198" t="s">
        <v>7</v>
      </c>
      <c r="I7" s="198" t="s">
        <v>28</v>
      </c>
      <c r="J7" s="198" t="s">
        <v>29</v>
      </c>
      <c r="K7" s="198" t="s">
        <v>29</v>
      </c>
    </row>
    <row r="8" spans="2:17" ht="6" customHeight="1">
      <c r="K8" s="192"/>
    </row>
    <row r="9" spans="2:17" ht="15.75">
      <c r="B9" s="60" t="str">
        <f>C52</f>
        <v>2017 IRP Wyoming Wind Resource - 41% Capacity Factor</v>
      </c>
      <c r="C9" s="192"/>
      <c r="E9" s="192"/>
      <c r="F9" s="192"/>
      <c r="G9" s="192"/>
      <c r="H9" s="192"/>
      <c r="I9" s="192"/>
      <c r="J9" s="192"/>
      <c r="K9" s="192"/>
      <c r="N9" s="190"/>
    </row>
    <row r="10" spans="2:17">
      <c r="B10" s="199">
        <v>2016</v>
      </c>
      <c r="C10" s="200">
        <f>C55</f>
        <v>1637</v>
      </c>
      <c r="D10" s="201">
        <f>C10*$C$62</f>
        <v>115.6947435682565</v>
      </c>
      <c r="E10" s="201">
        <f>C56</f>
        <v>37.565582271006477</v>
      </c>
      <c r="F10" s="202">
        <f t="shared" ref="F10:F36" si="0">(D10+E10)/(8.76*$C$63)</f>
        <v>42.464735403439889</v>
      </c>
      <c r="G10" s="202">
        <f>C58</f>
        <v>0.65</v>
      </c>
      <c r="H10" s="201"/>
      <c r="I10" s="203">
        <f>F10+H10+G10</f>
        <v>43.114735403439887</v>
      </c>
      <c r="J10" s="203">
        <f>ROUND(I10*$C$63*8.76,2)</f>
        <v>155.61000000000001</v>
      </c>
      <c r="K10" s="201">
        <f>$C$57</f>
        <v>0.57299999999999995</v>
      </c>
      <c r="N10" s="246"/>
    </row>
    <row r="11" spans="2:17">
      <c r="B11" s="199">
        <f t="shared" ref="B11:B36" si="1">B10+1</f>
        <v>2017</v>
      </c>
      <c r="C11" s="205"/>
      <c r="D11" s="201">
        <f>ROUND(D10*(1+$D66),2)</f>
        <v>118.47</v>
      </c>
      <c r="E11" s="201">
        <f>ROUND(E10*(1+$D66),2)</f>
        <v>38.47</v>
      </c>
      <c r="F11" s="202">
        <f t="shared" si="0"/>
        <v>43.484284257658381</v>
      </c>
      <c r="G11" s="201">
        <f>ROUND(G10*(1+$D66),2)</f>
        <v>0.67</v>
      </c>
      <c r="H11" s="201"/>
      <c r="I11" s="203">
        <f>F11+H11+G11</f>
        <v>44.154284257658382</v>
      </c>
      <c r="J11" s="203">
        <f t="shared" ref="J11:J36" si="2">ROUND(I11*$C$63*8.76,2)</f>
        <v>159.36000000000001</v>
      </c>
      <c r="K11" s="201">
        <f>ROUND(K10*(1+$D66),2)</f>
        <v>0.59</v>
      </c>
      <c r="N11" s="246"/>
    </row>
    <row r="12" spans="2:17">
      <c r="B12" s="212">
        <f t="shared" si="1"/>
        <v>2018</v>
      </c>
      <c r="C12" s="213"/>
      <c r="D12" s="201">
        <f t="shared" ref="D12:G19" si="3">ROUND(D11*(1+$D67),2)</f>
        <v>120.84</v>
      </c>
      <c r="E12" s="201">
        <f t="shared" si="3"/>
        <v>39.24</v>
      </c>
      <c r="F12" s="203">
        <f t="shared" si="0"/>
        <v>44.354302433834292</v>
      </c>
      <c r="G12" s="201">
        <f t="shared" si="3"/>
        <v>0.68</v>
      </c>
      <c r="H12" s="214"/>
      <c r="I12" s="203">
        <f t="shared" ref="I12:I36" si="4">F12+H12+G12</f>
        <v>45.034302433834291</v>
      </c>
      <c r="J12" s="203">
        <f t="shared" si="2"/>
        <v>162.53</v>
      </c>
      <c r="K12" s="201">
        <f t="shared" ref="K12:K19" si="5">ROUND(K11*(1+$D67),2)</f>
        <v>0.6</v>
      </c>
      <c r="L12" s="192"/>
      <c r="N12" s="246"/>
    </row>
    <row r="13" spans="2:17">
      <c r="B13" s="212">
        <f t="shared" si="1"/>
        <v>2019</v>
      </c>
      <c r="C13" s="213"/>
      <c r="D13" s="201">
        <f t="shared" si="3"/>
        <v>123.5</v>
      </c>
      <c r="E13" s="201">
        <f t="shared" si="3"/>
        <v>40.1</v>
      </c>
      <c r="F13" s="203">
        <f t="shared" si="0"/>
        <v>45.329609433878616</v>
      </c>
      <c r="G13" s="201">
        <f t="shared" si="3"/>
        <v>0.69</v>
      </c>
      <c r="H13" s="214"/>
      <c r="I13" s="203">
        <f t="shared" si="4"/>
        <v>46.019609433878614</v>
      </c>
      <c r="J13" s="203">
        <f t="shared" si="2"/>
        <v>166.09</v>
      </c>
      <c r="K13" s="201">
        <f t="shared" si="5"/>
        <v>0.61</v>
      </c>
      <c r="L13" s="192"/>
      <c r="N13" s="246"/>
    </row>
    <row r="14" spans="2:17">
      <c r="B14" s="212">
        <f t="shared" si="1"/>
        <v>2020</v>
      </c>
      <c r="C14" s="213"/>
      <c r="D14" s="201">
        <f t="shared" si="3"/>
        <v>126.46</v>
      </c>
      <c r="E14" s="201">
        <f t="shared" si="3"/>
        <v>41.06</v>
      </c>
      <c r="F14" s="203">
        <f t="shared" si="0"/>
        <v>46.415746774837075</v>
      </c>
      <c r="G14" s="201">
        <f t="shared" si="3"/>
        <v>0.71</v>
      </c>
      <c r="H14" s="214"/>
      <c r="I14" s="203">
        <f t="shared" si="4"/>
        <v>47.125746774837076</v>
      </c>
      <c r="J14" s="203">
        <f t="shared" si="2"/>
        <v>170.08</v>
      </c>
      <c r="K14" s="201">
        <f t="shared" si="5"/>
        <v>0.62</v>
      </c>
      <c r="L14" s="192"/>
      <c r="N14" s="246"/>
      <c r="O14" s="209"/>
      <c r="P14" s="210"/>
      <c r="Q14" s="211"/>
    </row>
    <row r="15" spans="2:17">
      <c r="B15" s="212">
        <f t="shared" si="1"/>
        <v>2021</v>
      </c>
      <c r="C15" s="213"/>
      <c r="D15" s="201">
        <f t="shared" si="3"/>
        <v>129.62</v>
      </c>
      <c r="E15" s="201">
        <f t="shared" si="3"/>
        <v>42.09</v>
      </c>
      <c r="F15" s="203">
        <f t="shared" si="0"/>
        <v>47.576694595912578</v>
      </c>
      <c r="G15" s="201">
        <f t="shared" si="3"/>
        <v>0.73</v>
      </c>
      <c r="H15" s="214">
        <v>-41.902367483762831</v>
      </c>
      <c r="I15" s="203">
        <f t="shared" si="4"/>
        <v>6.4043271121497476</v>
      </c>
      <c r="J15" s="203">
        <f t="shared" si="2"/>
        <v>23.11</v>
      </c>
      <c r="K15" s="201">
        <f t="shared" si="5"/>
        <v>0.64</v>
      </c>
      <c r="L15" s="192"/>
      <c r="N15" s="246"/>
      <c r="O15" s="210"/>
      <c r="P15" s="210"/>
      <c r="Q15" s="211"/>
    </row>
    <row r="16" spans="2:17">
      <c r="B16" s="212">
        <f t="shared" si="1"/>
        <v>2022</v>
      </c>
      <c r="C16" s="213"/>
      <c r="D16" s="201">
        <f t="shared" si="3"/>
        <v>132.86000000000001</v>
      </c>
      <c r="E16" s="201">
        <f t="shared" si="3"/>
        <v>43.14</v>
      </c>
      <c r="F16" s="203">
        <f t="shared" si="0"/>
        <v>48.765350002216607</v>
      </c>
      <c r="G16" s="201">
        <f t="shared" si="3"/>
        <v>0.75</v>
      </c>
      <c r="H16" s="214">
        <v>-41.902367483762831</v>
      </c>
      <c r="I16" s="203">
        <f t="shared" si="4"/>
        <v>7.6129825184537765</v>
      </c>
      <c r="J16" s="203">
        <f t="shared" si="2"/>
        <v>27.48</v>
      </c>
      <c r="K16" s="201">
        <f t="shared" si="5"/>
        <v>0.66</v>
      </c>
      <c r="L16" s="192"/>
      <c r="N16" s="246"/>
    </row>
    <row r="17" spans="2:16">
      <c r="B17" s="212">
        <f t="shared" si="1"/>
        <v>2023</v>
      </c>
      <c r="C17" s="213"/>
      <c r="D17" s="201">
        <f t="shared" si="3"/>
        <v>136.18</v>
      </c>
      <c r="E17" s="201">
        <f t="shared" si="3"/>
        <v>44.22</v>
      </c>
      <c r="F17" s="203">
        <f t="shared" si="0"/>
        <v>49.984483752272027</v>
      </c>
      <c r="G17" s="201">
        <f t="shared" si="3"/>
        <v>0.77</v>
      </c>
      <c r="H17" s="214">
        <v>-43.513997002369095</v>
      </c>
      <c r="I17" s="203">
        <f t="shared" si="4"/>
        <v>7.2404867499029315</v>
      </c>
      <c r="J17" s="203">
        <f t="shared" si="2"/>
        <v>26.13</v>
      </c>
      <c r="K17" s="201">
        <f t="shared" si="5"/>
        <v>0.68</v>
      </c>
      <c r="L17" s="192"/>
      <c r="N17" s="246"/>
      <c r="O17" s="209"/>
    </row>
    <row r="18" spans="2:16">
      <c r="B18" s="212">
        <f t="shared" si="1"/>
        <v>2024</v>
      </c>
      <c r="C18" s="213"/>
      <c r="D18" s="201">
        <f t="shared" si="3"/>
        <v>139.58000000000001</v>
      </c>
      <c r="E18" s="201">
        <f t="shared" si="3"/>
        <v>45.33</v>
      </c>
      <c r="F18" s="203">
        <f t="shared" si="0"/>
        <v>51.23409584607883</v>
      </c>
      <c r="G18" s="201">
        <f t="shared" si="3"/>
        <v>0.79</v>
      </c>
      <c r="H18" s="214">
        <v>-43.513997002369095</v>
      </c>
      <c r="I18" s="203">
        <f t="shared" si="4"/>
        <v>8.5100988437097342</v>
      </c>
      <c r="J18" s="203">
        <f t="shared" si="2"/>
        <v>30.71</v>
      </c>
      <c r="K18" s="201">
        <f t="shared" si="5"/>
        <v>0.7</v>
      </c>
      <c r="L18" s="192"/>
      <c r="N18" s="246"/>
    </row>
    <row r="19" spans="2:16">
      <c r="B19" s="212">
        <f t="shared" si="1"/>
        <v>2025</v>
      </c>
      <c r="C19" s="213"/>
      <c r="D19" s="201">
        <f t="shared" si="3"/>
        <v>143.07</v>
      </c>
      <c r="E19" s="201">
        <f t="shared" si="3"/>
        <v>46.46</v>
      </c>
      <c r="F19" s="203">
        <f t="shared" si="0"/>
        <v>52.514186283637009</v>
      </c>
      <c r="G19" s="201">
        <f t="shared" si="3"/>
        <v>0.81</v>
      </c>
      <c r="H19" s="214">
        <v>-45.125626520975359</v>
      </c>
      <c r="I19" s="203">
        <f t="shared" si="4"/>
        <v>8.1985597626616507</v>
      </c>
      <c r="J19" s="203">
        <f t="shared" si="2"/>
        <v>29.59</v>
      </c>
      <c r="K19" s="201">
        <f t="shared" si="5"/>
        <v>0.72</v>
      </c>
      <c r="L19" s="192"/>
      <c r="N19" s="246"/>
    </row>
    <row r="20" spans="2:16">
      <c r="B20" s="212">
        <f t="shared" si="1"/>
        <v>2026</v>
      </c>
      <c r="C20" s="213"/>
      <c r="D20" s="201">
        <f>ROUND(D19*(1+$G66),2)</f>
        <v>146.5</v>
      </c>
      <c r="E20" s="201">
        <f>ROUND(E19*(1+$G66),2)</f>
        <v>47.58</v>
      </c>
      <c r="F20" s="203">
        <f t="shared" si="0"/>
        <v>53.774881411535219</v>
      </c>
      <c r="G20" s="201">
        <f>ROUND(G19*(1+$G66),2)</f>
        <v>0.83</v>
      </c>
      <c r="H20" s="214">
        <v>-45.125626520975359</v>
      </c>
      <c r="I20" s="203">
        <f t="shared" si="4"/>
        <v>9.4792548905598597</v>
      </c>
      <c r="J20" s="203">
        <f t="shared" si="2"/>
        <v>34.21</v>
      </c>
      <c r="K20" s="201">
        <f>ROUND(K19*(1+$G66),2)</f>
        <v>0.74</v>
      </c>
      <c r="L20" s="192"/>
      <c r="N20" s="246"/>
      <c r="P20" s="243"/>
    </row>
    <row r="21" spans="2:16">
      <c r="B21" s="212">
        <f t="shared" si="1"/>
        <v>2027</v>
      </c>
      <c r="C21" s="213"/>
      <c r="D21" s="201">
        <f t="shared" ref="D21:G28" si="6">ROUND(D20*(1+$G67),2)</f>
        <v>150.16</v>
      </c>
      <c r="E21" s="201">
        <f t="shared" si="6"/>
        <v>48.77</v>
      </c>
      <c r="F21" s="203">
        <f t="shared" si="0"/>
        <v>55.118699295119036</v>
      </c>
      <c r="G21" s="201">
        <f t="shared" si="6"/>
        <v>0.85</v>
      </c>
      <c r="H21" s="214">
        <v>-46.737256039581631</v>
      </c>
      <c r="I21" s="203">
        <f t="shared" si="4"/>
        <v>9.2314432555374051</v>
      </c>
      <c r="J21" s="203">
        <f t="shared" si="2"/>
        <v>33.32</v>
      </c>
      <c r="K21" s="201">
        <f t="shared" ref="K21:K28" si="7">ROUND(K20*(1+$G67),2)</f>
        <v>0.76</v>
      </c>
      <c r="L21" s="192"/>
      <c r="N21" s="246"/>
    </row>
    <row r="22" spans="2:16">
      <c r="B22" s="212">
        <f t="shared" si="1"/>
        <v>2028</v>
      </c>
      <c r="C22" s="213"/>
      <c r="D22" s="201">
        <f t="shared" si="6"/>
        <v>153.91</v>
      </c>
      <c r="E22" s="201">
        <f t="shared" si="6"/>
        <v>49.99</v>
      </c>
      <c r="F22" s="203">
        <f t="shared" si="0"/>
        <v>56.495766280977087</v>
      </c>
      <c r="G22" s="201">
        <f t="shared" si="6"/>
        <v>0.87</v>
      </c>
      <c r="H22" s="214">
        <v>-46.737256039581631</v>
      </c>
      <c r="I22" s="203">
        <f t="shared" si="4"/>
        <v>10.628510241395455</v>
      </c>
      <c r="J22" s="203">
        <f t="shared" si="2"/>
        <v>38.36</v>
      </c>
      <c r="K22" s="201">
        <f t="shared" si="7"/>
        <v>0.78</v>
      </c>
      <c r="L22" s="192"/>
      <c r="N22" s="246"/>
    </row>
    <row r="23" spans="2:16">
      <c r="B23" s="212">
        <f t="shared" si="1"/>
        <v>2029</v>
      </c>
      <c r="C23" s="213"/>
      <c r="D23" s="201">
        <f t="shared" si="6"/>
        <v>157.76</v>
      </c>
      <c r="E23" s="201">
        <f t="shared" si="6"/>
        <v>51.24</v>
      </c>
      <c r="F23" s="203">
        <f t="shared" si="0"/>
        <v>57.90885312763222</v>
      </c>
      <c r="G23" s="201">
        <f t="shared" si="6"/>
        <v>0.89</v>
      </c>
      <c r="H23" s="214">
        <v>-48.348885558187888</v>
      </c>
      <c r="I23" s="203">
        <f t="shared" si="4"/>
        <v>10.449967569444333</v>
      </c>
      <c r="J23" s="203">
        <f t="shared" si="2"/>
        <v>37.72</v>
      </c>
      <c r="K23" s="201">
        <f t="shared" si="7"/>
        <v>0.8</v>
      </c>
      <c r="L23" s="192"/>
      <c r="N23" s="246"/>
    </row>
    <row r="24" spans="2:16">
      <c r="B24" s="212">
        <f t="shared" si="1"/>
        <v>2030</v>
      </c>
      <c r="C24" s="206"/>
      <c r="D24" s="207">
        <f t="shared" si="6"/>
        <v>161.69999999999999</v>
      </c>
      <c r="E24" s="207">
        <f t="shared" si="6"/>
        <v>52.52</v>
      </c>
      <c r="F24" s="208">
        <f t="shared" si="0"/>
        <v>59.355189076561601</v>
      </c>
      <c r="G24" s="207">
        <f t="shared" si="6"/>
        <v>0.91</v>
      </c>
      <c r="H24" s="207">
        <v>-49.960515076794145</v>
      </c>
      <c r="I24" s="208">
        <f t="shared" si="4"/>
        <v>10.304673999767456</v>
      </c>
      <c r="J24" s="208">
        <f t="shared" si="2"/>
        <v>37.19</v>
      </c>
      <c r="K24" s="207">
        <f t="shared" si="7"/>
        <v>0.82</v>
      </c>
      <c r="L24" s="192"/>
      <c r="N24" s="246"/>
    </row>
    <row r="25" spans="2:16">
      <c r="B25" s="212">
        <f t="shared" si="1"/>
        <v>2031</v>
      </c>
      <c r="C25" s="213"/>
      <c r="D25" s="201">
        <f t="shared" si="6"/>
        <v>165.74</v>
      </c>
      <c r="E25" s="201">
        <f t="shared" si="6"/>
        <v>53.83</v>
      </c>
      <c r="F25" s="203">
        <f t="shared" si="0"/>
        <v>60.837544886288072</v>
      </c>
      <c r="G25" s="201">
        <f t="shared" si="6"/>
        <v>0.93</v>
      </c>
      <c r="H25" s="214"/>
      <c r="I25" s="203">
        <f t="shared" si="4"/>
        <v>61.767544886288071</v>
      </c>
      <c r="J25" s="203">
        <f t="shared" si="2"/>
        <v>222.93</v>
      </c>
      <c r="K25" s="201">
        <f t="shared" si="7"/>
        <v>0.84</v>
      </c>
      <c r="L25" s="192"/>
      <c r="N25" s="246"/>
    </row>
    <row r="26" spans="2:16">
      <c r="B26" s="212">
        <f t="shared" si="1"/>
        <v>2032</v>
      </c>
      <c r="C26" s="213"/>
      <c r="D26" s="201">
        <f t="shared" si="6"/>
        <v>169.88</v>
      </c>
      <c r="E26" s="201">
        <f t="shared" si="6"/>
        <v>55.18</v>
      </c>
      <c r="F26" s="203">
        <f t="shared" si="0"/>
        <v>62.35869131533449</v>
      </c>
      <c r="G26" s="201">
        <f t="shared" si="6"/>
        <v>0.95</v>
      </c>
      <c r="H26" s="214"/>
      <c r="I26" s="203">
        <f t="shared" si="4"/>
        <v>63.308691315334492</v>
      </c>
      <c r="J26" s="203">
        <f t="shared" si="2"/>
        <v>228.49</v>
      </c>
      <c r="K26" s="201">
        <f t="shared" si="7"/>
        <v>0.86</v>
      </c>
      <c r="L26" s="192"/>
      <c r="N26" s="246"/>
    </row>
    <row r="27" spans="2:16">
      <c r="B27" s="212">
        <f t="shared" si="1"/>
        <v>2033</v>
      </c>
      <c r="C27" s="213"/>
      <c r="D27" s="201">
        <f t="shared" si="6"/>
        <v>174.13</v>
      </c>
      <c r="E27" s="201">
        <f t="shared" si="6"/>
        <v>56.56</v>
      </c>
      <c r="F27" s="203">
        <f t="shared" si="0"/>
        <v>63.918628363700847</v>
      </c>
      <c r="G27" s="201">
        <f t="shared" si="6"/>
        <v>0.97</v>
      </c>
      <c r="H27" s="214"/>
      <c r="I27" s="203">
        <f t="shared" si="4"/>
        <v>64.888628363700846</v>
      </c>
      <c r="J27" s="203">
        <f t="shared" si="2"/>
        <v>234.19</v>
      </c>
      <c r="K27" s="201">
        <f t="shared" si="7"/>
        <v>0.88</v>
      </c>
      <c r="L27" s="192"/>
      <c r="N27" s="246"/>
    </row>
    <row r="28" spans="2:16">
      <c r="B28" s="212">
        <f t="shared" si="1"/>
        <v>2034</v>
      </c>
      <c r="C28" s="213"/>
      <c r="D28" s="201">
        <f t="shared" si="6"/>
        <v>178.48</v>
      </c>
      <c r="E28" s="201">
        <f t="shared" si="6"/>
        <v>57.97</v>
      </c>
      <c r="F28" s="203">
        <f t="shared" si="0"/>
        <v>65.514585272864295</v>
      </c>
      <c r="G28" s="201">
        <f t="shared" si="6"/>
        <v>0.99</v>
      </c>
      <c r="H28" s="214"/>
      <c r="I28" s="203">
        <f t="shared" si="4"/>
        <v>66.50458527286429</v>
      </c>
      <c r="J28" s="203">
        <f t="shared" si="2"/>
        <v>240.02</v>
      </c>
      <c r="K28" s="201">
        <f t="shared" si="7"/>
        <v>0.9</v>
      </c>
      <c r="L28" s="192"/>
      <c r="N28" s="246"/>
    </row>
    <row r="29" spans="2:16">
      <c r="B29" s="212">
        <f t="shared" si="1"/>
        <v>2035</v>
      </c>
      <c r="C29" s="213"/>
      <c r="D29" s="201">
        <f>ROUND(D28*(1+$K66),2)</f>
        <v>182.94</v>
      </c>
      <c r="E29" s="201">
        <f>ROUND(E28*(1+$K66),2)</f>
        <v>59.42</v>
      </c>
      <c r="F29" s="203">
        <f t="shared" si="0"/>
        <v>67.152103559870554</v>
      </c>
      <c r="G29" s="201">
        <f>ROUND(G28*(1+$K66),2)</f>
        <v>1.01</v>
      </c>
      <c r="H29" s="214"/>
      <c r="I29" s="203">
        <f t="shared" si="4"/>
        <v>68.162103559870559</v>
      </c>
      <c r="J29" s="203">
        <f t="shared" si="2"/>
        <v>246.01</v>
      </c>
      <c r="K29" s="201">
        <f>ROUND(K28*(1+$K66),2)</f>
        <v>0.92</v>
      </c>
      <c r="L29" s="192"/>
      <c r="N29" s="246"/>
    </row>
    <row r="30" spans="2:16">
      <c r="B30" s="212">
        <f t="shared" si="1"/>
        <v>2036</v>
      </c>
      <c r="C30" s="213"/>
      <c r="D30" s="201">
        <f t="shared" ref="D30:G36" si="8">ROUND(D29*(1+$K67),2)</f>
        <v>187.7</v>
      </c>
      <c r="E30" s="201">
        <f t="shared" si="8"/>
        <v>60.96</v>
      </c>
      <c r="F30" s="203">
        <f t="shared" si="0"/>
        <v>68.897681429268076</v>
      </c>
      <c r="G30" s="201">
        <f t="shared" si="8"/>
        <v>1.04</v>
      </c>
      <c r="H30" s="214"/>
      <c r="I30" s="203">
        <f t="shared" si="4"/>
        <v>69.937681429268082</v>
      </c>
      <c r="J30" s="203">
        <f t="shared" si="2"/>
        <v>252.41</v>
      </c>
      <c r="K30" s="201">
        <f t="shared" ref="K30:K36" si="9">ROUND(K29*(1+$K67),2)</f>
        <v>0.94</v>
      </c>
      <c r="L30" s="192"/>
      <c r="N30" s="246"/>
    </row>
    <row r="31" spans="2:16">
      <c r="B31" s="212">
        <f t="shared" si="1"/>
        <v>2037</v>
      </c>
      <c r="C31" s="213"/>
      <c r="D31" s="201">
        <f t="shared" si="8"/>
        <v>192.39</v>
      </c>
      <c r="E31" s="201">
        <f t="shared" si="8"/>
        <v>62.48</v>
      </c>
      <c r="F31" s="203">
        <f t="shared" si="0"/>
        <v>70.618322471959914</v>
      </c>
      <c r="G31" s="201">
        <f t="shared" si="8"/>
        <v>1.07</v>
      </c>
      <c r="H31" s="214"/>
      <c r="I31" s="203">
        <f t="shared" si="4"/>
        <v>71.688322471959907</v>
      </c>
      <c r="J31" s="203">
        <f t="shared" si="2"/>
        <v>258.73</v>
      </c>
      <c r="K31" s="201">
        <f t="shared" si="9"/>
        <v>0.96</v>
      </c>
      <c r="L31" s="192"/>
      <c r="N31" s="246"/>
    </row>
    <row r="32" spans="2:16">
      <c r="B32" s="212">
        <f t="shared" si="1"/>
        <v>2038</v>
      </c>
      <c r="C32" s="213"/>
      <c r="D32" s="201">
        <f t="shared" si="8"/>
        <v>197.39</v>
      </c>
      <c r="E32" s="201">
        <f t="shared" si="8"/>
        <v>64.099999999999994</v>
      </c>
      <c r="F32" s="203">
        <f t="shared" si="0"/>
        <v>72.452564614088757</v>
      </c>
      <c r="G32" s="201">
        <f t="shared" si="8"/>
        <v>1.1000000000000001</v>
      </c>
      <c r="H32" s="214"/>
      <c r="I32" s="203">
        <f t="shared" si="4"/>
        <v>73.552564614088752</v>
      </c>
      <c r="J32" s="203">
        <f t="shared" si="2"/>
        <v>265.45999999999998</v>
      </c>
      <c r="K32" s="201">
        <f t="shared" si="9"/>
        <v>0.98</v>
      </c>
      <c r="L32" s="192"/>
      <c r="N32" s="246"/>
    </row>
    <row r="33" spans="2:14">
      <c r="B33" s="212">
        <f t="shared" si="1"/>
        <v>2039</v>
      </c>
      <c r="C33" s="213"/>
      <c r="D33" s="201">
        <f t="shared" si="8"/>
        <v>202.52</v>
      </c>
      <c r="E33" s="201">
        <f t="shared" si="8"/>
        <v>65.77</v>
      </c>
      <c r="F33" s="203">
        <f t="shared" si="0"/>
        <v>74.336680409628954</v>
      </c>
      <c r="G33" s="201">
        <f t="shared" si="8"/>
        <v>1.1299999999999999</v>
      </c>
      <c r="H33" s="214"/>
      <c r="I33" s="203">
        <f t="shared" si="4"/>
        <v>75.46668040962895</v>
      </c>
      <c r="J33" s="203">
        <f t="shared" si="2"/>
        <v>272.37</v>
      </c>
      <c r="K33" s="201">
        <f t="shared" si="9"/>
        <v>1.01</v>
      </c>
      <c r="L33" s="192"/>
      <c r="N33" s="246"/>
    </row>
    <row r="34" spans="2:14">
      <c r="B34" s="212">
        <f t="shared" si="1"/>
        <v>2040</v>
      </c>
      <c r="C34" s="213"/>
      <c r="D34" s="201">
        <f t="shared" si="8"/>
        <v>207.79</v>
      </c>
      <c r="E34" s="201">
        <f t="shared" si="8"/>
        <v>67.48</v>
      </c>
      <c r="F34" s="203">
        <f t="shared" si="0"/>
        <v>76.270669858580476</v>
      </c>
      <c r="G34" s="201">
        <f t="shared" si="8"/>
        <v>1.1599999999999999</v>
      </c>
      <c r="H34" s="214"/>
      <c r="I34" s="203">
        <f t="shared" si="4"/>
        <v>77.430669858580472</v>
      </c>
      <c r="J34" s="203">
        <f t="shared" si="2"/>
        <v>279.45999999999998</v>
      </c>
      <c r="K34" s="201">
        <f t="shared" si="9"/>
        <v>1.04</v>
      </c>
      <c r="L34" s="192"/>
      <c r="N34" s="246"/>
    </row>
    <row r="35" spans="2:14">
      <c r="B35" s="212">
        <f t="shared" si="1"/>
        <v>2041</v>
      </c>
      <c r="C35" s="213"/>
      <c r="D35" s="201">
        <f t="shared" si="8"/>
        <v>213.19</v>
      </c>
      <c r="E35" s="201">
        <f t="shared" si="8"/>
        <v>69.23</v>
      </c>
      <c r="F35" s="203">
        <f t="shared" si="0"/>
        <v>78.251762202420537</v>
      </c>
      <c r="G35" s="201">
        <f t="shared" si="8"/>
        <v>1.19</v>
      </c>
      <c r="H35" s="214"/>
      <c r="I35" s="203">
        <f t="shared" si="4"/>
        <v>79.441762202420534</v>
      </c>
      <c r="J35" s="203">
        <f t="shared" si="2"/>
        <v>286.70999999999998</v>
      </c>
      <c r="K35" s="201">
        <f t="shared" si="9"/>
        <v>1.07</v>
      </c>
      <c r="L35" s="192"/>
      <c r="N35" s="246"/>
    </row>
    <row r="36" spans="2:14">
      <c r="B36" s="212">
        <f t="shared" si="1"/>
        <v>2042</v>
      </c>
      <c r="C36" s="213"/>
      <c r="D36" s="201">
        <f t="shared" si="8"/>
        <v>218.73</v>
      </c>
      <c r="E36" s="201">
        <f t="shared" si="8"/>
        <v>71.03</v>
      </c>
      <c r="F36" s="203">
        <f t="shared" si="0"/>
        <v>80.285498958194793</v>
      </c>
      <c r="G36" s="201">
        <f t="shared" si="8"/>
        <v>1.22</v>
      </c>
      <c r="H36" s="214"/>
      <c r="I36" s="203">
        <f t="shared" si="4"/>
        <v>81.505498958194792</v>
      </c>
      <c r="J36" s="203">
        <f t="shared" si="2"/>
        <v>294.16000000000003</v>
      </c>
      <c r="K36" s="201">
        <f t="shared" si="9"/>
        <v>1.1000000000000001</v>
      </c>
      <c r="L36" s="192"/>
      <c r="N36" s="246"/>
    </row>
    <row r="37" spans="2:14">
      <c r="B37" s="212"/>
      <c r="C37" s="205"/>
      <c r="D37" s="201"/>
      <c r="E37" s="201"/>
      <c r="F37" s="202"/>
      <c r="G37" s="201"/>
      <c r="H37" s="201"/>
      <c r="I37" s="203"/>
      <c r="J37" s="203"/>
      <c r="K37" s="215"/>
    </row>
    <row r="38" spans="2:14">
      <c r="B38" s="199"/>
      <c r="C38" s="205"/>
      <c r="D38" s="201"/>
      <c r="E38" s="201"/>
      <c r="F38" s="202"/>
      <c r="G38" s="201"/>
      <c r="H38" s="201"/>
      <c r="I38" s="203"/>
      <c r="J38" s="203"/>
      <c r="K38" s="215"/>
    </row>
    <row r="39" spans="2:14">
      <c r="B39" s="199"/>
      <c r="C39" s="205"/>
      <c r="D39" s="201"/>
      <c r="E39" s="201"/>
      <c r="F39" s="202"/>
      <c r="G39" s="201"/>
      <c r="H39" s="201"/>
      <c r="I39" s="203"/>
      <c r="J39" s="203"/>
      <c r="K39" s="215"/>
    </row>
    <row r="40" spans="2:14">
      <c r="B40" s="199"/>
      <c r="C40" s="205"/>
      <c r="D40" s="201"/>
      <c r="E40" s="201"/>
      <c r="F40" s="202"/>
      <c r="G40" s="201"/>
      <c r="H40" s="201"/>
      <c r="I40" s="203"/>
      <c r="J40" s="203"/>
      <c r="K40" s="215"/>
    </row>
    <row r="42" spans="2:14" ht="14.25">
      <c r="B42" s="216" t="s">
        <v>31</v>
      </c>
      <c r="C42" s="217"/>
      <c r="D42" s="217"/>
      <c r="E42" s="217"/>
      <c r="F42" s="217"/>
      <c r="G42" s="217"/>
      <c r="H42" s="217"/>
    </row>
    <row r="44" spans="2:14">
      <c r="B44" s="190" t="s">
        <v>111</v>
      </c>
      <c r="C44" s="218" t="s">
        <v>112</v>
      </c>
      <c r="D44" s="219" t="str">
        <f>'Table 3 200 MW (Wyo) 2033'!E68</f>
        <v xml:space="preserve">Plant Costs  - 2017 IRP - Table 6.1 &amp; 6.2 </v>
      </c>
    </row>
    <row r="45" spans="2:14">
      <c r="C45" s="218" t="str">
        <f>C7</f>
        <v>(a)</v>
      </c>
      <c r="D45" s="190" t="s">
        <v>113</v>
      </c>
    </row>
    <row r="46" spans="2:14">
      <c r="C46" s="218" t="str">
        <f>D7</f>
        <v>(b)</v>
      </c>
      <c r="D46" s="203" t="str">
        <f>"= "&amp;C7&amp;" x "&amp;C62</f>
        <v>= (a) x 0.0706748586244695</v>
      </c>
    </row>
    <row r="47" spans="2:14">
      <c r="C47" s="218" t="str">
        <f>F7</f>
        <v>(d)</v>
      </c>
      <c r="D47" s="203" t="str">
        <f>"= ("&amp;$D$7&amp;" + "&amp;$E$7&amp;") /  (8.76 x "&amp;TEXT(C63,"0.0%")&amp;")"</f>
        <v>= ((b) + (c)) /  (8.76 x 41.2%)</v>
      </c>
    </row>
    <row r="48" spans="2:14">
      <c r="C48" s="218" t="str">
        <f>I7</f>
        <v>(g)</v>
      </c>
      <c r="D48" s="203" t="str">
        <f>"= "&amp;$F$7&amp;" + "&amp;$H$7</f>
        <v>= (d) + (f)</v>
      </c>
    </row>
    <row r="49" spans="2:23">
      <c r="C49" s="218" t="str">
        <f>K7</f>
        <v>(h)</v>
      </c>
      <c r="D49" s="105" t="str">
        <f>D44</f>
        <v xml:space="preserve">Plant Costs  - 2017 IRP - Table 6.1 &amp; 6.2 </v>
      </c>
    </row>
    <row r="50" spans="2:23">
      <c r="C50" s="218"/>
      <c r="D50" s="203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20"/>
      <c r="E52" s="220"/>
      <c r="F52" s="220"/>
      <c r="G52" s="220"/>
      <c r="H52" s="220"/>
      <c r="I52" s="221"/>
      <c r="J52" s="221"/>
      <c r="K52" s="222"/>
    </row>
    <row r="53" spans="2:23" ht="13.5" thickBot="1">
      <c r="C53" s="223" t="s">
        <v>114</v>
      </c>
      <c r="D53" s="224" t="s">
        <v>115</v>
      </c>
      <c r="E53" s="224"/>
      <c r="F53" s="224"/>
      <c r="G53" s="224"/>
      <c r="H53" s="225"/>
      <c r="I53" s="221"/>
      <c r="J53" s="221"/>
      <c r="K53" s="222"/>
    </row>
    <row r="55" spans="2:23">
      <c r="B55" s="105" t="s">
        <v>102</v>
      </c>
      <c r="C55" s="265">
        <v>1637</v>
      </c>
      <c r="D55" s="190" t="s">
        <v>113</v>
      </c>
      <c r="H55" s="190" t="s">
        <v>9</v>
      </c>
      <c r="J55" s="253" t="s">
        <v>148</v>
      </c>
    </row>
    <row r="56" spans="2:23">
      <c r="B56" s="105" t="s">
        <v>102</v>
      </c>
      <c r="C56" s="227">
        <f>'[17]Table 6.2 P1'!$F$77*(1+'[17]Table 6.2 P1'!$G$77)</f>
        <v>37.565582271006477</v>
      </c>
      <c r="D56" s="190" t="s">
        <v>116</v>
      </c>
      <c r="H56" s="190" t="s">
        <v>9</v>
      </c>
    </row>
    <row r="57" spans="2:23">
      <c r="B57" s="105" t="s">
        <v>102</v>
      </c>
      <c r="C57" s="232">
        <f>'[17]Table 6.2 P2'!$K$77</f>
        <v>0.57299999999999995</v>
      </c>
      <c r="D57" s="190" t="s">
        <v>121</v>
      </c>
      <c r="H57" s="190" t="s">
        <v>118</v>
      </c>
    </row>
    <row r="58" spans="2:23">
      <c r="B58" s="105" t="s">
        <v>102</v>
      </c>
      <c r="C58" s="227">
        <f>'[17]Table 6.2 P2'!$H$77</f>
        <v>0.65</v>
      </c>
      <c r="D58" s="190" t="s">
        <v>117</v>
      </c>
      <c r="H58" s="190" t="s">
        <v>118</v>
      </c>
      <c r="K58" s="192"/>
      <c r="L58" s="228"/>
      <c r="M58" s="69"/>
      <c r="N58" s="247"/>
      <c r="O58" s="69"/>
      <c r="P58" s="69"/>
      <c r="Q58" s="192"/>
      <c r="R58" s="192"/>
      <c r="S58" s="192"/>
      <c r="T58" s="192"/>
      <c r="U58" s="192"/>
      <c r="V58" s="192"/>
      <c r="W58" s="192"/>
    </row>
    <row r="59" spans="2:23">
      <c r="B59" s="105" t="s">
        <v>102</v>
      </c>
      <c r="C59" s="273">
        <f>'[18]Table 3 WY Wind 2021'!$C$59</f>
        <v>-17.762272248602351</v>
      </c>
      <c r="D59" s="190" t="s">
        <v>119</v>
      </c>
      <c r="H59" s="190" t="s">
        <v>118</v>
      </c>
      <c r="J59" s="190" t="s">
        <v>149</v>
      </c>
      <c r="K59" s="230"/>
      <c r="L59" s="230"/>
      <c r="M59" s="231"/>
      <c r="O59" s="229"/>
      <c r="P59" s="192"/>
      <c r="Q59" s="192"/>
      <c r="R59" s="192"/>
      <c r="S59" s="192"/>
      <c r="T59" s="192"/>
      <c r="U59" s="192"/>
      <c r="V59" s="192"/>
      <c r="W59" s="192"/>
    </row>
    <row r="60" spans="2:23">
      <c r="K60" s="230"/>
      <c r="L60" s="230"/>
      <c r="M60" s="230"/>
      <c r="N60" s="248"/>
      <c r="O60" s="229"/>
      <c r="P60" s="192"/>
      <c r="Q60" s="192"/>
      <c r="R60" s="192"/>
      <c r="S60" s="192"/>
      <c r="T60" s="192"/>
      <c r="U60" s="192"/>
      <c r="V60" s="192"/>
      <c r="W60" s="192"/>
    </row>
    <row r="61" spans="2:23">
      <c r="C61" s="234"/>
      <c r="K61" s="230"/>
      <c r="L61" s="230"/>
      <c r="M61" s="230"/>
      <c r="N61" s="248"/>
      <c r="O61" s="230"/>
      <c r="R61" s="192"/>
      <c r="S61" s="192"/>
      <c r="T61" s="192"/>
      <c r="U61" s="192"/>
      <c r="V61" s="192"/>
      <c r="W61" s="192"/>
    </row>
    <row r="62" spans="2:23">
      <c r="C62" s="235">
        <f>'[17]Table 6.2 P1'!$D$77</f>
        <v>7.0674858624469455E-2</v>
      </c>
      <c r="D62" s="190" t="s">
        <v>54</v>
      </c>
      <c r="K62" s="236"/>
      <c r="L62" s="237"/>
      <c r="M62" s="237"/>
      <c r="O62" s="238"/>
    </row>
    <row r="63" spans="2:23">
      <c r="C63" s="266">
        <v>0.41199999999999998</v>
      </c>
      <c r="D63" s="190" t="s">
        <v>55</v>
      </c>
      <c r="J63" s="253" t="s">
        <v>148</v>
      </c>
    </row>
    <row r="64" spans="2:23" ht="13.5" thickBot="1">
      <c r="D64" s="233"/>
    </row>
    <row r="65" spans="3:14" ht="13.5" thickBot="1">
      <c r="C65" s="54" t="str">
        <f>"Company Official Inflation Forecast Dated "&amp;TEXT('Table 4'!$G$5,"mmmm dd, yyyy")</f>
        <v>Company Official Inflation Forecast Dated June 30, 2017</v>
      </c>
      <c r="D65" s="220"/>
      <c r="E65" s="220"/>
      <c r="F65" s="220"/>
      <c r="G65" s="220"/>
      <c r="H65" s="220"/>
      <c r="I65" s="220"/>
      <c r="J65" s="220"/>
      <c r="K65" s="222"/>
    </row>
    <row r="66" spans="3:14">
      <c r="C66" s="130">
        <v>2017</v>
      </c>
      <c r="D66" s="57">
        <f>VLOOKUP(C66,'[15]Inflation Forecast'!$B$6:$C$61,2,FALSE)</f>
        <v>2.4E-2</v>
      </c>
      <c r="E66" s="105"/>
      <c r="F66" s="130">
        <f>C74+1</f>
        <v>2026</v>
      </c>
      <c r="G66" s="57">
        <f>VLOOKUP(F66,'[15]Inflation Forecast'!$B$6:$C$61,2,FALSE)</f>
        <v>2.4E-2</v>
      </c>
      <c r="H66" s="105"/>
      <c r="I66" s="130">
        <f>F74+1</f>
        <v>2035</v>
      </c>
      <c r="J66" s="130"/>
      <c r="K66" s="57">
        <f>VLOOKUP(I66,'[15]Inflation Forecast'!$B$6:$C$61,2,FALSE)</f>
        <v>2.5000000000000001E-2</v>
      </c>
    </row>
    <row r="67" spans="3:14">
      <c r="C67" s="130">
        <f t="shared" ref="C67:C74" si="10">C66+1</f>
        <v>2018</v>
      </c>
      <c r="D67" s="57">
        <f>VLOOKUP(C67,'[15]Inflation Forecast'!$B$6:$C$61,2,FALSE)</f>
        <v>0.02</v>
      </c>
      <c r="E67" s="105"/>
      <c r="F67" s="130">
        <f t="shared" ref="F67:F74" si="11">F66+1</f>
        <v>2027</v>
      </c>
      <c r="G67" s="57">
        <f>VLOOKUP(F67,'[15]Inflation Forecast'!$B$6:$C$61,2,FALSE)</f>
        <v>2.5000000000000001E-2</v>
      </c>
      <c r="H67" s="105"/>
      <c r="I67" s="130">
        <f t="shared" ref="I67:I74" si="12">I66+1</f>
        <v>2036</v>
      </c>
      <c r="J67" s="130"/>
      <c r="K67" s="57">
        <f>VLOOKUP(I67,'[15]Inflation Forecast'!$B$6:$C$61,2,FALSE)</f>
        <v>2.5999999999999999E-2</v>
      </c>
    </row>
    <row r="68" spans="3:14">
      <c r="C68" s="130">
        <f t="shared" si="10"/>
        <v>2019</v>
      </c>
      <c r="D68" s="57">
        <f>VLOOKUP(C68,'[15]Inflation Forecast'!$B$6:$C$61,2,FALSE)</f>
        <v>2.1999999999999999E-2</v>
      </c>
      <c r="E68" s="105"/>
      <c r="F68" s="130">
        <f t="shared" si="11"/>
        <v>2028</v>
      </c>
      <c r="G68" s="57">
        <f>VLOOKUP(F68,'[15]Inflation Forecast'!$B$6:$C$61,2,FALSE)</f>
        <v>2.5000000000000001E-2</v>
      </c>
      <c r="H68" s="105"/>
      <c r="I68" s="130">
        <f t="shared" si="12"/>
        <v>2037</v>
      </c>
      <c r="J68" s="130"/>
      <c r="K68" s="57">
        <f>VLOOKUP(I68,'[15]Inflation Forecast'!$B$6:$C$61,2,FALSE)</f>
        <v>2.5000000000000001E-2</v>
      </c>
    </row>
    <row r="69" spans="3:14">
      <c r="C69" s="130">
        <f t="shared" si="10"/>
        <v>2020</v>
      </c>
      <c r="D69" s="57">
        <f>VLOOKUP(C69,'[15]Inflation Forecast'!$B$6:$C$61,2,FALSE)</f>
        <v>2.4E-2</v>
      </c>
      <c r="E69" s="105"/>
      <c r="F69" s="130">
        <f t="shared" si="11"/>
        <v>2029</v>
      </c>
      <c r="G69" s="57">
        <f>VLOOKUP(F69,'[15]Inflation Forecast'!$B$6:$C$61,2,FALSE)</f>
        <v>2.5000000000000001E-2</v>
      </c>
      <c r="H69" s="105"/>
      <c r="I69" s="130">
        <f t="shared" si="12"/>
        <v>2038</v>
      </c>
      <c r="J69" s="130"/>
      <c r="K69" s="57">
        <f>VLOOKUP(I69,'[15]Inflation Forecast'!$B$6:$C$61,2,FALSE)</f>
        <v>2.5999999999999999E-2</v>
      </c>
    </row>
    <row r="70" spans="3:14">
      <c r="C70" s="130">
        <f t="shared" si="10"/>
        <v>2021</v>
      </c>
      <c r="D70" s="57">
        <f>VLOOKUP(C70,'[15]Inflation Forecast'!$B$6:$C$61,2,FALSE)</f>
        <v>2.5000000000000001E-2</v>
      </c>
      <c r="E70" s="105"/>
      <c r="F70" s="130">
        <f t="shared" si="11"/>
        <v>2030</v>
      </c>
      <c r="G70" s="57">
        <f>VLOOKUP(F70,'[15]Inflation Forecast'!$B$6:$C$61,2,FALSE)</f>
        <v>2.5000000000000001E-2</v>
      </c>
      <c r="H70" s="105"/>
      <c r="I70" s="130">
        <f t="shared" si="12"/>
        <v>2039</v>
      </c>
      <c r="J70" s="130"/>
      <c r="K70" s="57">
        <f>VLOOKUP(I70,'[15]Inflation Forecast'!$B$6:$C$61,2,FALSE)</f>
        <v>2.5999999999999999E-2</v>
      </c>
    </row>
    <row r="71" spans="3:14">
      <c r="C71" s="130">
        <f t="shared" si="10"/>
        <v>2022</v>
      </c>
      <c r="D71" s="57">
        <f>VLOOKUP(C71,'[15]Inflation Forecast'!$B$6:$C$61,2,FALSE)</f>
        <v>2.5000000000000001E-2</v>
      </c>
      <c r="E71" s="105"/>
      <c r="F71" s="130">
        <f t="shared" si="11"/>
        <v>2031</v>
      </c>
      <c r="G71" s="57">
        <f>VLOOKUP(F71,'[15]Inflation Forecast'!$B$6:$C$61,2,FALSE)</f>
        <v>2.5000000000000001E-2</v>
      </c>
      <c r="H71" s="105"/>
      <c r="I71" s="130">
        <f t="shared" si="12"/>
        <v>2040</v>
      </c>
      <c r="J71" s="130"/>
      <c r="K71" s="57">
        <f>VLOOKUP(I71,'[15]Inflation Forecast'!$B$6:$C$61,2,FALSE)</f>
        <v>2.5999999999999999E-2</v>
      </c>
    </row>
    <row r="72" spans="3:14" s="192" customFormat="1">
      <c r="C72" s="130">
        <f t="shared" si="10"/>
        <v>2023</v>
      </c>
      <c r="D72" s="57">
        <f>VLOOKUP(C72,'[15]Inflation Forecast'!$B$6:$C$61,2,FALSE)</f>
        <v>2.5000000000000001E-2</v>
      </c>
      <c r="E72" s="107"/>
      <c r="F72" s="130">
        <f t="shared" si="11"/>
        <v>2032</v>
      </c>
      <c r="G72" s="57">
        <f>VLOOKUP(F72,'[15]Inflation Forecast'!$B$6:$C$61,2,FALSE)</f>
        <v>2.5000000000000001E-2</v>
      </c>
      <c r="H72" s="107"/>
      <c r="I72" s="130">
        <f t="shared" si="12"/>
        <v>2041</v>
      </c>
      <c r="J72" s="130"/>
      <c r="K72" s="57">
        <f>VLOOKUP(I72,'[15]Inflation Forecast'!$B$6:$C$61,2,FALSE)</f>
        <v>2.5999999999999999E-2</v>
      </c>
      <c r="N72" s="248"/>
    </row>
    <row r="73" spans="3:14" s="192" customFormat="1">
      <c r="C73" s="130">
        <f t="shared" si="10"/>
        <v>2024</v>
      </c>
      <c r="D73" s="57">
        <f>VLOOKUP(C73,'[15]Inflation Forecast'!$B$6:$C$61,2,FALSE)</f>
        <v>2.5000000000000001E-2</v>
      </c>
      <c r="E73" s="107"/>
      <c r="F73" s="130">
        <f t="shared" si="11"/>
        <v>2033</v>
      </c>
      <c r="G73" s="57">
        <f>VLOOKUP(F73,'[15]Inflation Forecast'!$B$6:$C$61,2,FALSE)</f>
        <v>2.5000000000000001E-2</v>
      </c>
      <c r="H73" s="107"/>
      <c r="I73" s="130">
        <f t="shared" si="12"/>
        <v>2042</v>
      </c>
      <c r="J73" s="130"/>
      <c r="K73" s="57">
        <f>VLOOKUP(I73,'[15]Inflation Forecast'!$B$6:$C$61,2,FALSE)</f>
        <v>2.5999999999999999E-2</v>
      </c>
      <c r="N73" s="248"/>
    </row>
    <row r="74" spans="3:14" s="192" customFormat="1">
      <c r="C74" s="130">
        <f t="shared" si="10"/>
        <v>2025</v>
      </c>
      <c r="D74" s="57">
        <f>VLOOKUP(C74,'[15]Inflation Forecast'!$B$6:$C$61,2,FALSE)</f>
        <v>2.5000000000000001E-2</v>
      </c>
      <c r="E74" s="107"/>
      <c r="F74" s="130">
        <f t="shared" si="11"/>
        <v>2034</v>
      </c>
      <c r="G74" s="57">
        <f>VLOOKUP(F74,'[15]Inflation Forecast'!$B$6:$C$61,2,FALSE)</f>
        <v>2.5000000000000001E-2</v>
      </c>
      <c r="H74" s="107"/>
      <c r="I74" s="130">
        <f t="shared" si="12"/>
        <v>2043</v>
      </c>
      <c r="J74" s="130"/>
      <c r="K74" s="57">
        <f>VLOOKUP(I74,'[15]Inflation Forecast'!$B$6:$C$61,2,FALSE)</f>
        <v>2.5999999999999999E-2</v>
      </c>
      <c r="N74" s="248"/>
    </row>
    <row r="75" spans="3:14" s="192" customFormat="1">
      <c r="N75" s="248"/>
    </row>
    <row r="76" spans="3:14" s="192" customFormat="1">
      <c r="N76" s="248"/>
    </row>
    <row r="93" spans="3:4">
      <c r="C93" s="229"/>
      <c r="D93" s="233"/>
    </row>
    <row r="94" spans="3:4">
      <c r="C94" s="229"/>
      <c r="D94" s="233"/>
    </row>
    <row r="95" spans="3:4">
      <c r="C95" s="229"/>
      <c r="D95" s="233"/>
    </row>
    <row r="96" spans="3:4">
      <c r="C96" s="229"/>
      <c r="D96" s="233"/>
    </row>
    <row r="97" spans="3:4">
      <c r="C97" s="229"/>
      <c r="D97" s="233"/>
    </row>
    <row r="98" spans="3:4">
      <c r="C98" s="229"/>
      <c r="D98" s="233"/>
    </row>
    <row r="99" spans="3:4">
      <c r="C99" s="229"/>
      <c r="D99" s="233"/>
    </row>
    <row r="100" spans="3:4">
      <c r="C100" s="229"/>
      <c r="D100" s="233"/>
    </row>
    <row r="101" spans="3:4">
      <c r="C101" s="229"/>
      <c r="D101" s="233"/>
    </row>
    <row r="102" spans="3:4">
      <c r="C102" s="229"/>
      <c r="D102" s="233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190" customWidth="1"/>
    <col min="2" max="2" width="10.83203125" style="190" customWidth="1"/>
    <col min="3" max="3" width="14.1640625" style="190" customWidth="1"/>
    <col min="4" max="4" width="12.33203125" style="190" customWidth="1"/>
    <col min="5" max="5" width="9.1640625" style="190" customWidth="1"/>
    <col min="6" max="6" width="9.83203125" style="190" bestFit="1" customWidth="1"/>
    <col min="7" max="7" width="9.83203125" style="190" customWidth="1"/>
    <col min="8" max="8" width="10.5" style="190" customWidth="1"/>
    <col min="9" max="10" width="12.5" style="190" customWidth="1"/>
    <col min="11" max="11" width="11.6640625" style="190" customWidth="1"/>
    <col min="12" max="15" width="9.33203125" style="190"/>
    <col min="16" max="16" width="0" style="190" hidden="1" customWidth="1"/>
    <col min="17" max="16384" width="9.33203125" style="190"/>
  </cols>
  <sheetData>
    <row r="1" spans="2:18" ht="15.75">
      <c r="B1" s="188" t="s">
        <v>85</v>
      </c>
      <c r="C1" s="189"/>
      <c r="D1" s="189"/>
      <c r="E1" s="189"/>
      <c r="F1" s="189"/>
      <c r="G1" s="189"/>
      <c r="H1" s="189"/>
      <c r="I1" s="189"/>
      <c r="J1" s="189"/>
    </row>
    <row r="2" spans="2:18" ht="15.75">
      <c r="B2" s="188" t="s">
        <v>179</v>
      </c>
      <c r="C2" s="189"/>
      <c r="D2" s="189"/>
      <c r="E2" s="189"/>
      <c r="F2" s="189"/>
      <c r="G2" s="189"/>
      <c r="H2" s="189"/>
      <c r="I2" s="189"/>
      <c r="J2" s="189"/>
    </row>
    <row r="3" spans="2:18" ht="15.75">
      <c r="B3" s="188" t="str">
        <f>TEXT($C$63,"0%")&amp;" Capacity Factor"</f>
        <v>43% Capacity Factor</v>
      </c>
      <c r="C3" s="189"/>
      <c r="D3" s="189"/>
      <c r="E3" s="189"/>
      <c r="F3" s="189"/>
      <c r="G3" s="189"/>
      <c r="H3" s="189"/>
      <c r="I3" s="189"/>
      <c r="J3" s="189"/>
    </row>
    <row r="4" spans="2:18">
      <c r="B4" s="191"/>
      <c r="C4" s="191"/>
      <c r="D4" s="191"/>
      <c r="E4" s="191"/>
      <c r="F4" s="191"/>
      <c r="G4" s="191"/>
      <c r="H4" s="191"/>
      <c r="I4" s="192"/>
      <c r="J4" s="192"/>
      <c r="K4" s="192"/>
    </row>
    <row r="5" spans="2:18" ht="51.75" customHeight="1">
      <c r="B5" s="193" t="s">
        <v>0</v>
      </c>
      <c r="C5" s="194" t="s">
        <v>10</v>
      </c>
      <c r="D5" s="194" t="s">
        <v>11</v>
      </c>
      <c r="E5" s="194" t="s">
        <v>12</v>
      </c>
      <c r="F5" s="194" t="s">
        <v>108</v>
      </c>
      <c r="G5" s="19" t="s">
        <v>13</v>
      </c>
      <c r="H5" s="194" t="s">
        <v>109</v>
      </c>
      <c r="I5" s="194" t="s">
        <v>133</v>
      </c>
      <c r="J5" s="19" t="s">
        <v>73</v>
      </c>
      <c r="K5" s="194" t="s">
        <v>110</v>
      </c>
      <c r="P5" s="194" t="s">
        <v>109</v>
      </c>
    </row>
    <row r="6" spans="2:18" ht="24" customHeight="1">
      <c r="B6" s="195"/>
      <c r="C6" s="196" t="s">
        <v>8</v>
      </c>
      <c r="D6" s="197" t="s">
        <v>9</v>
      </c>
      <c r="E6" s="197" t="s">
        <v>9</v>
      </c>
      <c r="F6" s="196" t="s">
        <v>39</v>
      </c>
      <c r="G6" s="22" t="s">
        <v>39</v>
      </c>
      <c r="H6" s="196" t="s">
        <v>39</v>
      </c>
      <c r="I6" s="196" t="s">
        <v>39</v>
      </c>
      <c r="J6" s="23" t="s">
        <v>9</v>
      </c>
      <c r="K6" s="196" t="s">
        <v>39</v>
      </c>
    </row>
    <row r="7" spans="2:18">
      <c r="C7" s="198" t="s">
        <v>1</v>
      </c>
      <c r="D7" s="198" t="s">
        <v>2</v>
      </c>
      <c r="E7" s="198" t="s">
        <v>3</v>
      </c>
      <c r="F7" s="198" t="s">
        <v>4</v>
      </c>
      <c r="G7" s="198" t="s">
        <v>5</v>
      </c>
      <c r="H7" s="198" t="s">
        <v>7</v>
      </c>
      <c r="I7" s="198" t="s">
        <v>28</v>
      </c>
      <c r="J7" s="198" t="s">
        <v>29</v>
      </c>
      <c r="K7" s="198" t="s">
        <v>30</v>
      </c>
    </row>
    <row r="8" spans="2:18" ht="6" customHeight="1">
      <c r="K8" s="192"/>
    </row>
    <row r="9" spans="2:18" ht="15.75">
      <c r="B9" s="60" t="str">
        <f>C52</f>
        <v>2017 IRP Wyoming DJ Wind Resource - 43% Capacity Factor</v>
      </c>
      <c r="C9" s="192"/>
      <c r="E9" s="192"/>
      <c r="F9" s="192"/>
      <c r="G9" s="192"/>
      <c r="H9" s="192"/>
      <c r="I9" s="192"/>
      <c r="J9" s="192"/>
      <c r="K9" s="192"/>
    </row>
    <row r="10" spans="2:18">
      <c r="B10" s="199">
        <v>2016</v>
      </c>
      <c r="C10" s="200">
        <f>C55</f>
        <v>1737.2476650701883</v>
      </c>
      <c r="D10" s="201">
        <f>C10*$C$62</f>
        <v>122.77973312452522</v>
      </c>
      <c r="E10" s="201">
        <f>C56</f>
        <v>37.565582271006477</v>
      </c>
      <c r="F10" s="202">
        <f t="shared" ref="F10:F36" si="0">(D10+E10)/(8.76*$C$63)</f>
        <v>42.568045926391555</v>
      </c>
      <c r="G10" s="202">
        <f>C58</f>
        <v>0.65</v>
      </c>
      <c r="H10" s="249">
        <f>C59</f>
        <v>0</v>
      </c>
      <c r="I10" s="203">
        <f t="shared" ref="I10:I36" si="1">F10+H10+G10</f>
        <v>43.218045926391554</v>
      </c>
      <c r="J10" s="203">
        <f>ROUND(I10*$C$63*8.76,2)</f>
        <v>162.79</v>
      </c>
      <c r="K10" s="201">
        <f>$C$57</f>
        <v>0.57299999999999995</v>
      </c>
      <c r="N10" s="204"/>
      <c r="P10" s="242">
        <f>$C$59</f>
        <v>0</v>
      </c>
    </row>
    <row r="11" spans="2:18">
      <c r="B11" s="199">
        <f t="shared" ref="B11:B36" si="2">B10+1</f>
        <v>2017</v>
      </c>
      <c r="C11" s="205"/>
      <c r="D11" s="201">
        <f>ROUND(D10*(1+$D66),2)</f>
        <v>125.73</v>
      </c>
      <c r="E11" s="201">
        <f>ROUND(E10*(1+$D66),2)</f>
        <v>38.47</v>
      </c>
      <c r="F11" s="202">
        <f t="shared" si="0"/>
        <v>43.591377296378887</v>
      </c>
      <c r="G11" s="201">
        <f>ROUND(G10*(1+$D66),2)</f>
        <v>0.67</v>
      </c>
      <c r="H11" s="201">
        <f>ROUND(H10*(1+$D66),2)</f>
        <v>0</v>
      </c>
      <c r="I11" s="203">
        <f t="shared" si="1"/>
        <v>44.261377296378889</v>
      </c>
      <c r="J11" s="203">
        <f t="shared" ref="J11:J36" si="3">ROUND(I11*$C$63*8.76,2)</f>
        <v>166.72</v>
      </c>
      <c r="K11" s="201">
        <f>ROUND(K10*(1+$D66),2)</f>
        <v>0.59</v>
      </c>
      <c r="N11" s="204"/>
      <c r="P11" s="242">
        <f>ROUND(P10*(1+$D66),2)</f>
        <v>0</v>
      </c>
    </row>
    <row r="12" spans="2:18">
      <c r="B12" s="212">
        <f t="shared" si="2"/>
        <v>2018</v>
      </c>
      <c r="C12" s="213"/>
      <c r="D12" s="201">
        <f t="shared" ref="D12:E19" si="4">ROUND(D11*(1+$D67),2)</f>
        <v>128.24</v>
      </c>
      <c r="E12" s="201">
        <f t="shared" si="4"/>
        <v>39.24</v>
      </c>
      <c r="F12" s="203">
        <f t="shared" si="0"/>
        <v>44.46214293299353</v>
      </c>
      <c r="G12" s="201">
        <f t="shared" ref="G12:G19" si="5">ROUND(G11*(1+$D67),2)</f>
        <v>0.68</v>
      </c>
      <c r="H12" s="214">
        <f t="shared" ref="H12" si="6">ROUND(H11*(1+$D67),2)</f>
        <v>0</v>
      </c>
      <c r="I12" s="203">
        <f t="shared" si="1"/>
        <v>45.142142932993529</v>
      </c>
      <c r="J12" s="203">
        <f t="shared" si="3"/>
        <v>170.04</v>
      </c>
      <c r="K12" s="201">
        <f t="shared" ref="K12:K19" si="7">ROUND(K11*(1+$D67),2)</f>
        <v>0.6</v>
      </c>
      <c r="L12" s="192"/>
      <c r="N12" s="204"/>
      <c r="P12" s="242">
        <f t="shared" ref="P12:P19" si="8">ROUND(P11*(1+$D67),2)</f>
        <v>0</v>
      </c>
    </row>
    <row r="13" spans="2:18">
      <c r="B13" s="212">
        <f t="shared" si="2"/>
        <v>2019</v>
      </c>
      <c r="C13" s="213"/>
      <c r="D13" s="201">
        <f t="shared" si="4"/>
        <v>131.06</v>
      </c>
      <c r="E13" s="201">
        <f t="shared" si="4"/>
        <v>40.1</v>
      </c>
      <c r="F13" s="203">
        <f t="shared" si="0"/>
        <v>45.439099500902621</v>
      </c>
      <c r="G13" s="201">
        <f t="shared" si="5"/>
        <v>0.69</v>
      </c>
      <c r="H13" s="214">
        <f t="shared" ref="H13" si="9">ROUND(H12*(1+$D68),2)</f>
        <v>0</v>
      </c>
      <c r="I13" s="203">
        <f t="shared" si="1"/>
        <v>46.129099500902619</v>
      </c>
      <c r="J13" s="203">
        <f t="shared" si="3"/>
        <v>173.76</v>
      </c>
      <c r="K13" s="201">
        <f t="shared" si="7"/>
        <v>0.61</v>
      </c>
      <c r="L13" s="192"/>
      <c r="N13" s="204"/>
      <c r="P13" s="242">
        <f t="shared" si="8"/>
        <v>0</v>
      </c>
    </row>
    <row r="14" spans="2:18">
      <c r="B14" s="212">
        <f t="shared" si="2"/>
        <v>2020</v>
      </c>
      <c r="C14" s="213"/>
      <c r="D14" s="201">
        <f t="shared" si="4"/>
        <v>134.21</v>
      </c>
      <c r="E14" s="201">
        <f t="shared" si="4"/>
        <v>41.06</v>
      </c>
      <c r="F14" s="203">
        <f t="shared" si="0"/>
        <v>46.530211319953281</v>
      </c>
      <c r="G14" s="201">
        <f t="shared" si="5"/>
        <v>0.71</v>
      </c>
      <c r="H14" s="214">
        <f t="shared" ref="H14" si="10">ROUND(H13*(1+$D69),2)</f>
        <v>0</v>
      </c>
      <c r="I14" s="203">
        <f t="shared" si="1"/>
        <v>47.240211319953282</v>
      </c>
      <c r="J14" s="203">
        <f t="shared" si="3"/>
        <v>177.94</v>
      </c>
      <c r="K14" s="201">
        <f t="shared" si="7"/>
        <v>0.62</v>
      </c>
      <c r="L14" s="192"/>
      <c r="N14" s="204"/>
      <c r="O14" s="209"/>
      <c r="P14" s="242">
        <f t="shared" si="8"/>
        <v>0</v>
      </c>
      <c r="Q14" s="210"/>
      <c r="R14" s="211"/>
    </row>
    <row r="15" spans="2:18">
      <c r="B15" s="212">
        <f t="shared" si="2"/>
        <v>2021</v>
      </c>
      <c r="C15" s="213"/>
      <c r="D15" s="201">
        <f t="shared" si="4"/>
        <v>137.57</v>
      </c>
      <c r="E15" s="201">
        <f t="shared" si="4"/>
        <v>42.09</v>
      </c>
      <c r="F15" s="203">
        <f t="shared" si="0"/>
        <v>47.695656790910057</v>
      </c>
      <c r="G15" s="201">
        <f t="shared" si="5"/>
        <v>0.73</v>
      </c>
      <c r="H15" s="214">
        <f t="shared" ref="H15" si="11">ROUND(H14*(1+$D70),2)</f>
        <v>0</v>
      </c>
      <c r="I15" s="203">
        <f t="shared" si="1"/>
        <v>48.425656790910054</v>
      </c>
      <c r="J15" s="203">
        <f t="shared" si="3"/>
        <v>182.41</v>
      </c>
      <c r="K15" s="201">
        <f t="shared" si="7"/>
        <v>0.64</v>
      </c>
      <c r="L15" s="192"/>
      <c r="N15" s="210"/>
      <c r="O15" s="210"/>
      <c r="P15" s="242">
        <f t="shared" si="8"/>
        <v>0</v>
      </c>
      <c r="Q15" s="210"/>
      <c r="R15" s="211"/>
    </row>
    <row r="16" spans="2:18">
      <c r="B16" s="212">
        <f t="shared" si="2"/>
        <v>2022</v>
      </c>
      <c r="C16" s="213"/>
      <c r="D16" s="201">
        <f t="shared" si="4"/>
        <v>141.01</v>
      </c>
      <c r="E16" s="201">
        <f t="shared" si="4"/>
        <v>43.14</v>
      </c>
      <c r="F16" s="203">
        <f t="shared" si="0"/>
        <v>48.887649994690449</v>
      </c>
      <c r="G16" s="201">
        <f t="shared" si="5"/>
        <v>0.75</v>
      </c>
      <c r="H16" s="214">
        <f t="shared" ref="H16" si="12">ROUND(H15*(1+$D71),2)</f>
        <v>0</v>
      </c>
      <c r="I16" s="203">
        <f t="shared" si="1"/>
        <v>49.637649994690449</v>
      </c>
      <c r="J16" s="203">
        <f t="shared" si="3"/>
        <v>186.98</v>
      </c>
      <c r="K16" s="201">
        <f t="shared" si="7"/>
        <v>0.66</v>
      </c>
      <c r="L16" s="192"/>
      <c r="N16" s="204"/>
      <c r="P16" s="242">
        <f t="shared" si="8"/>
        <v>0</v>
      </c>
    </row>
    <row r="17" spans="2:17">
      <c r="B17" s="212">
        <f t="shared" si="2"/>
        <v>2023</v>
      </c>
      <c r="C17" s="213"/>
      <c r="D17" s="201">
        <f t="shared" si="4"/>
        <v>144.54</v>
      </c>
      <c r="E17" s="201">
        <f t="shared" si="4"/>
        <v>44.22</v>
      </c>
      <c r="F17" s="203">
        <f t="shared" si="0"/>
        <v>50.111500477859188</v>
      </c>
      <c r="G17" s="201">
        <f t="shared" si="5"/>
        <v>0.77</v>
      </c>
      <c r="H17" s="214">
        <f t="shared" ref="H17" si="13">ROUND(H16*(1+$D72),2)</f>
        <v>0</v>
      </c>
      <c r="I17" s="203">
        <f t="shared" si="1"/>
        <v>50.881500477859191</v>
      </c>
      <c r="J17" s="203">
        <f t="shared" si="3"/>
        <v>191.66</v>
      </c>
      <c r="K17" s="201">
        <f t="shared" si="7"/>
        <v>0.68</v>
      </c>
      <c r="L17" s="192"/>
      <c r="N17" s="204"/>
      <c r="O17" s="209"/>
      <c r="P17" s="242">
        <f t="shared" si="8"/>
        <v>0</v>
      </c>
    </row>
    <row r="18" spans="2:17">
      <c r="B18" s="212">
        <f t="shared" si="2"/>
        <v>2024</v>
      </c>
      <c r="C18" s="213"/>
      <c r="D18" s="201">
        <f t="shared" si="4"/>
        <v>148.15</v>
      </c>
      <c r="E18" s="201">
        <f t="shared" si="4"/>
        <v>45.33</v>
      </c>
      <c r="F18" s="203">
        <f t="shared" si="0"/>
        <v>51.364553467133909</v>
      </c>
      <c r="G18" s="201">
        <f t="shared" si="5"/>
        <v>0.79</v>
      </c>
      <c r="H18" s="214">
        <f t="shared" ref="H18" si="14">ROUND(H17*(1+$D73),2)</f>
        <v>0</v>
      </c>
      <c r="I18" s="203">
        <f t="shared" si="1"/>
        <v>52.154553467133908</v>
      </c>
      <c r="J18" s="203">
        <f t="shared" si="3"/>
        <v>196.46</v>
      </c>
      <c r="K18" s="201">
        <f t="shared" si="7"/>
        <v>0.7</v>
      </c>
      <c r="L18" s="192"/>
      <c r="P18" s="242">
        <f t="shared" si="8"/>
        <v>0</v>
      </c>
    </row>
    <row r="19" spans="2:17">
      <c r="B19" s="212">
        <f t="shared" si="2"/>
        <v>2025</v>
      </c>
      <c r="C19" s="213"/>
      <c r="D19" s="201">
        <f t="shared" si="4"/>
        <v>151.85</v>
      </c>
      <c r="E19" s="201">
        <f t="shared" si="4"/>
        <v>46.46</v>
      </c>
      <c r="F19" s="203">
        <f t="shared" si="0"/>
        <v>52.646808962514605</v>
      </c>
      <c r="G19" s="201">
        <f t="shared" si="5"/>
        <v>0.81</v>
      </c>
      <c r="H19" s="214">
        <f t="shared" ref="H19" si="15">ROUND(H18*(1+$D74),2)</f>
        <v>0</v>
      </c>
      <c r="I19" s="203">
        <f t="shared" si="1"/>
        <v>53.456808962514607</v>
      </c>
      <c r="J19" s="203">
        <f t="shared" si="3"/>
        <v>201.36</v>
      </c>
      <c r="K19" s="201">
        <f t="shared" si="7"/>
        <v>0.72</v>
      </c>
      <c r="L19" s="192"/>
      <c r="P19" s="242">
        <f t="shared" si="8"/>
        <v>0</v>
      </c>
    </row>
    <row r="20" spans="2:17">
      <c r="B20" s="212">
        <f t="shared" si="2"/>
        <v>2026</v>
      </c>
      <c r="C20" s="213"/>
      <c r="D20" s="201">
        <f t="shared" ref="D20:D28" si="16">ROUND(D19*(1+$G66),2)</f>
        <v>155.49</v>
      </c>
      <c r="E20" s="201">
        <f t="shared" ref="E20:E28" si="17">ROUND(E19*(1+$G66),2)</f>
        <v>47.58</v>
      </c>
      <c r="F20" s="203">
        <f t="shared" si="0"/>
        <v>53.910481044918761</v>
      </c>
      <c r="G20" s="201">
        <f t="shared" ref="G20:G28" si="18">ROUND(G19*(1+$G66),2)</f>
        <v>0.83</v>
      </c>
      <c r="H20" s="214">
        <f t="shared" ref="H20:H28" si="19">ROUND(H19*(1+$G66),2)</f>
        <v>0</v>
      </c>
      <c r="I20" s="203">
        <f t="shared" si="1"/>
        <v>54.740481044918759</v>
      </c>
      <c r="J20" s="203">
        <f t="shared" si="3"/>
        <v>206.2</v>
      </c>
      <c r="K20" s="201">
        <f t="shared" ref="K20:K28" si="20">ROUND(K19*(1+$G66),2)</f>
        <v>0.74</v>
      </c>
      <c r="L20" s="192"/>
      <c r="P20" s="242">
        <f t="shared" ref="P20:P28" si="21">ROUND(P19*(1+$G66),2)</f>
        <v>0</v>
      </c>
      <c r="Q20" s="243"/>
    </row>
    <row r="21" spans="2:17">
      <c r="B21" s="212">
        <f t="shared" si="2"/>
        <v>2027</v>
      </c>
      <c r="C21" s="213"/>
      <c r="D21" s="201">
        <f t="shared" si="16"/>
        <v>159.38</v>
      </c>
      <c r="E21" s="201">
        <f t="shared" si="17"/>
        <v>48.77</v>
      </c>
      <c r="F21" s="203">
        <f t="shared" si="0"/>
        <v>55.259105872358504</v>
      </c>
      <c r="G21" s="201">
        <f t="shared" si="18"/>
        <v>0.85</v>
      </c>
      <c r="H21" s="214">
        <f t="shared" si="19"/>
        <v>0</v>
      </c>
      <c r="I21" s="203">
        <f t="shared" si="1"/>
        <v>56.109105872358505</v>
      </c>
      <c r="J21" s="203">
        <f t="shared" si="3"/>
        <v>211.35</v>
      </c>
      <c r="K21" s="201">
        <f t="shared" si="20"/>
        <v>0.76</v>
      </c>
      <c r="L21" s="192"/>
      <c r="P21" s="242">
        <f t="shared" si="21"/>
        <v>0</v>
      </c>
    </row>
    <row r="22" spans="2:17">
      <c r="B22" s="212">
        <f t="shared" si="2"/>
        <v>2028</v>
      </c>
      <c r="C22" s="213"/>
      <c r="D22" s="201">
        <f t="shared" si="16"/>
        <v>163.36000000000001</v>
      </c>
      <c r="E22" s="201">
        <f t="shared" si="17"/>
        <v>49.99</v>
      </c>
      <c r="F22" s="203">
        <f t="shared" si="0"/>
        <v>56.639587979186587</v>
      </c>
      <c r="G22" s="201">
        <f t="shared" si="18"/>
        <v>0.87</v>
      </c>
      <c r="H22" s="214">
        <f t="shared" si="19"/>
        <v>0</v>
      </c>
      <c r="I22" s="203">
        <f t="shared" si="1"/>
        <v>57.509587979186584</v>
      </c>
      <c r="J22" s="203">
        <f t="shared" si="3"/>
        <v>216.63</v>
      </c>
      <c r="K22" s="201">
        <f t="shared" si="20"/>
        <v>0.78</v>
      </c>
      <c r="L22" s="192"/>
      <c r="P22" s="242">
        <f t="shared" si="21"/>
        <v>0</v>
      </c>
    </row>
    <row r="23" spans="2:17">
      <c r="B23" s="212">
        <f t="shared" si="2"/>
        <v>2029</v>
      </c>
      <c r="C23" s="213"/>
      <c r="D23" s="201">
        <f t="shared" si="16"/>
        <v>167.44</v>
      </c>
      <c r="E23" s="201">
        <f t="shared" si="17"/>
        <v>51.24</v>
      </c>
      <c r="F23" s="203">
        <f t="shared" si="0"/>
        <v>58.054582138685362</v>
      </c>
      <c r="G23" s="201">
        <f t="shared" si="18"/>
        <v>0.89</v>
      </c>
      <c r="H23" s="214">
        <f t="shared" si="19"/>
        <v>0</v>
      </c>
      <c r="I23" s="203">
        <f t="shared" si="1"/>
        <v>58.944582138685362</v>
      </c>
      <c r="J23" s="203">
        <f t="shared" si="3"/>
        <v>222.03</v>
      </c>
      <c r="K23" s="201">
        <f t="shared" si="20"/>
        <v>0.8</v>
      </c>
      <c r="L23" s="192"/>
      <c r="P23" s="242">
        <f t="shared" si="21"/>
        <v>0</v>
      </c>
    </row>
    <row r="24" spans="2:17">
      <c r="B24" s="212">
        <f t="shared" si="2"/>
        <v>2030</v>
      </c>
      <c r="C24" s="206"/>
      <c r="D24" s="207">
        <f t="shared" si="16"/>
        <v>171.63</v>
      </c>
      <c r="E24" s="207">
        <f t="shared" si="17"/>
        <v>52.52</v>
      </c>
      <c r="F24" s="208">
        <f t="shared" si="0"/>
        <v>59.506743124137202</v>
      </c>
      <c r="G24" s="207">
        <f t="shared" si="18"/>
        <v>0.91</v>
      </c>
      <c r="H24" s="207">
        <f t="shared" si="19"/>
        <v>0</v>
      </c>
      <c r="I24" s="208">
        <f t="shared" si="1"/>
        <v>60.416743124137199</v>
      </c>
      <c r="J24" s="208">
        <f t="shared" si="3"/>
        <v>227.58</v>
      </c>
      <c r="K24" s="207">
        <f t="shared" si="20"/>
        <v>0.82</v>
      </c>
      <c r="L24" s="192"/>
      <c r="P24" s="242">
        <f t="shared" si="21"/>
        <v>0</v>
      </c>
    </row>
    <row r="25" spans="2:17">
      <c r="B25" s="212">
        <f t="shared" si="2"/>
        <v>2031</v>
      </c>
      <c r="C25" s="213"/>
      <c r="D25" s="201">
        <f t="shared" si="16"/>
        <v>175.92</v>
      </c>
      <c r="E25" s="201">
        <f t="shared" si="17"/>
        <v>53.83</v>
      </c>
      <c r="F25" s="203">
        <f t="shared" si="0"/>
        <v>60.993416162259741</v>
      </c>
      <c r="G25" s="201">
        <f t="shared" si="18"/>
        <v>0.93</v>
      </c>
      <c r="H25" s="214">
        <f t="shared" si="19"/>
        <v>0</v>
      </c>
      <c r="I25" s="203">
        <f t="shared" si="1"/>
        <v>61.923416162259741</v>
      </c>
      <c r="J25" s="203">
        <f t="shared" si="3"/>
        <v>233.25</v>
      </c>
      <c r="K25" s="201">
        <f t="shared" si="20"/>
        <v>0.84</v>
      </c>
      <c r="L25" s="192"/>
      <c r="P25" s="242">
        <f t="shared" si="21"/>
        <v>0</v>
      </c>
    </row>
    <row r="26" spans="2:17">
      <c r="B26" s="212">
        <f t="shared" si="2"/>
        <v>2032</v>
      </c>
      <c r="C26" s="213"/>
      <c r="D26" s="201">
        <f t="shared" si="16"/>
        <v>180.32</v>
      </c>
      <c r="E26" s="201">
        <f t="shared" si="17"/>
        <v>55.18</v>
      </c>
      <c r="F26" s="203">
        <f t="shared" si="0"/>
        <v>62.519910799617712</v>
      </c>
      <c r="G26" s="201">
        <f t="shared" si="18"/>
        <v>0.95</v>
      </c>
      <c r="H26" s="214">
        <f t="shared" si="19"/>
        <v>0</v>
      </c>
      <c r="I26" s="203">
        <f t="shared" si="1"/>
        <v>63.469910799617715</v>
      </c>
      <c r="J26" s="203">
        <f t="shared" si="3"/>
        <v>239.08</v>
      </c>
      <c r="K26" s="201">
        <f t="shared" si="20"/>
        <v>0.86</v>
      </c>
      <c r="L26" s="192"/>
      <c r="P26" s="242">
        <f t="shared" si="21"/>
        <v>0</v>
      </c>
    </row>
    <row r="27" spans="2:17">
      <c r="B27" s="212">
        <f t="shared" si="2"/>
        <v>2033</v>
      </c>
      <c r="C27" s="213"/>
      <c r="D27" s="201">
        <f t="shared" si="16"/>
        <v>184.83</v>
      </c>
      <c r="E27" s="201">
        <f t="shared" si="17"/>
        <v>56.56</v>
      </c>
      <c r="F27" s="203">
        <f t="shared" si="0"/>
        <v>64.083572262928755</v>
      </c>
      <c r="G27" s="201">
        <f t="shared" si="18"/>
        <v>0.97</v>
      </c>
      <c r="H27" s="214">
        <f t="shared" si="19"/>
        <v>0</v>
      </c>
      <c r="I27" s="203">
        <f t="shared" si="1"/>
        <v>65.053572262928753</v>
      </c>
      <c r="J27" s="203">
        <f t="shared" si="3"/>
        <v>245.04</v>
      </c>
      <c r="K27" s="201">
        <f t="shared" si="20"/>
        <v>0.88</v>
      </c>
      <c r="L27" s="192"/>
      <c r="P27" s="242">
        <f t="shared" si="21"/>
        <v>0</v>
      </c>
    </row>
    <row r="28" spans="2:17">
      <c r="B28" s="212">
        <f t="shared" si="2"/>
        <v>2034</v>
      </c>
      <c r="C28" s="213"/>
      <c r="D28" s="201">
        <f t="shared" si="16"/>
        <v>189.45</v>
      </c>
      <c r="E28" s="201">
        <f t="shared" si="17"/>
        <v>57.97</v>
      </c>
      <c r="F28" s="203">
        <f t="shared" si="0"/>
        <v>65.684400552192841</v>
      </c>
      <c r="G28" s="201">
        <f t="shared" si="18"/>
        <v>0.99</v>
      </c>
      <c r="H28" s="214">
        <f t="shared" si="19"/>
        <v>0</v>
      </c>
      <c r="I28" s="203">
        <f t="shared" si="1"/>
        <v>66.674400552192836</v>
      </c>
      <c r="J28" s="203">
        <f t="shared" si="3"/>
        <v>251.15</v>
      </c>
      <c r="K28" s="201">
        <f t="shared" si="20"/>
        <v>0.9</v>
      </c>
      <c r="L28" s="192"/>
      <c r="P28" s="242">
        <f t="shared" si="21"/>
        <v>0</v>
      </c>
    </row>
    <row r="29" spans="2:17">
      <c r="B29" s="212">
        <f t="shared" si="2"/>
        <v>2035</v>
      </c>
      <c r="C29" s="213"/>
      <c r="D29" s="201">
        <f t="shared" ref="D29:E36" si="22">ROUND(D28*(1+$K66),2)</f>
        <v>194.19</v>
      </c>
      <c r="E29" s="201">
        <f t="shared" si="22"/>
        <v>59.42</v>
      </c>
      <c r="F29" s="203">
        <f t="shared" si="0"/>
        <v>67.327705213974738</v>
      </c>
      <c r="G29" s="201">
        <f>ROUND(G28*(1+$K66),2)</f>
        <v>1.01</v>
      </c>
      <c r="H29" s="214">
        <f>ROUND(H28*(1+$K66),2)</f>
        <v>0</v>
      </c>
      <c r="I29" s="203">
        <f t="shared" si="1"/>
        <v>68.337705213974743</v>
      </c>
      <c r="J29" s="203">
        <f t="shared" si="3"/>
        <v>257.41000000000003</v>
      </c>
      <c r="K29" s="201">
        <f>ROUND(K28*(1+$K66),2)</f>
        <v>0.92</v>
      </c>
      <c r="L29" s="192"/>
      <c r="P29" s="242">
        <f>ROUND(P28*(1+$K66),2)</f>
        <v>0</v>
      </c>
    </row>
    <row r="30" spans="2:17">
      <c r="B30" s="212">
        <f t="shared" si="2"/>
        <v>2036</v>
      </c>
      <c r="C30" s="213"/>
      <c r="D30" s="201">
        <f t="shared" si="22"/>
        <v>199.24</v>
      </c>
      <c r="E30" s="201">
        <f t="shared" si="22"/>
        <v>60.96</v>
      </c>
      <c r="F30" s="203">
        <f t="shared" si="0"/>
        <v>69.077200807051071</v>
      </c>
      <c r="G30" s="201">
        <f t="shared" ref="G30:G36" si="23">ROUND(G29*(1+$K67),2)</f>
        <v>1.04</v>
      </c>
      <c r="H30" s="214">
        <f t="shared" ref="H30" si="24">ROUND(H29*(1+$K67),2)</f>
        <v>0</v>
      </c>
      <c r="I30" s="203">
        <f t="shared" si="1"/>
        <v>70.117200807051077</v>
      </c>
      <c r="J30" s="203">
        <f t="shared" si="3"/>
        <v>264.12</v>
      </c>
      <c r="K30" s="201">
        <f t="shared" ref="K30:K36" si="25">ROUND(K29*(1+$K67),2)</f>
        <v>0.94</v>
      </c>
      <c r="L30" s="192"/>
      <c r="P30" s="242">
        <f t="shared" ref="P30:P36" si="26">ROUND(P29*(1+$K67),2)</f>
        <v>0</v>
      </c>
    </row>
    <row r="31" spans="2:17">
      <c r="B31" s="212">
        <f t="shared" si="2"/>
        <v>2037</v>
      </c>
      <c r="C31" s="213"/>
      <c r="D31" s="201">
        <f t="shared" si="22"/>
        <v>204.22</v>
      </c>
      <c r="E31" s="201">
        <f t="shared" si="22"/>
        <v>62.48</v>
      </c>
      <c r="F31" s="203">
        <f t="shared" si="0"/>
        <v>70.802803440586175</v>
      </c>
      <c r="G31" s="201">
        <f t="shared" si="23"/>
        <v>1.07</v>
      </c>
      <c r="H31" s="214">
        <f t="shared" ref="H31" si="27">ROUND(H30*(1+$K68),2)</f>
        <v>0</v>
      </c>
      <c r="I31" s="203">
        <f t="shared" si="1"/>
        <v>71.872803440586168</v>
      </c>
      <c r="J31" s="203">
        <f t="shared" si="3"/>
        <v>270.73</v>
      </c>
      <c r="K31" s="201">
        <f t="shared" si="25"/>
        <v>0.96</v>
      </c>
      <c r="L31" s="192"/>
      <c r="P31" s="242">
        <f t="shared" si="26"/>
        <v>0</v>
      </c>
    </row>
    <row r="32" spans="2:17">
      <c r="B32" s="212">
        <f t="shared" si="2"/>
        <v>2038</v>
      </c>
      <c r="C32" s="213"/>
      <c r="D32" s="201">
        <f t="shared" si="22"/>
        <v>209.53</v>
      </c>
      <c r="E32" s="201">
        <f t="shared" si="22"/>
        <v>64.099999999999994</v>
      </c>
      <c r="F32" s="203">
        <f t="shared" si="0"/>
        <v>72.642561325262818</v>
      </c>
      <c r="G32" s="201">
        <f t="shared" si="23"/>
        <v>1.1000000000000001</v>
      </c>
      <c r="H32" s="214">
        <f t="shared" ref="H32" si="28">ROUND(H31*(1+$K69),2)</f>
        <v>0</v>
      </c>
      <c r="I32" s="203">
        <f t="shared" si="1"/>
        <v>73.742561325262812</v>
      </c>
      <c r="J32" s="203">
        <f t="shared" si="3"/>
        <v>277.77</v>
      </c>
      <c r="K32" s="201">
        <f t="shared" si="25"/>
        <v>0.98</v>
      </c>
      <c r="L32" s="192"/>
      <c r="P32" s="242">
        <f t="shared" si="26"/>
        <v>0</v>
      </c>
    </row>
    <row r="33" spans="2:16">
      <c r="B33" s="212">
        <f t="shared" si="2"/>
        <v>2039</v>
      </c>
      <c r="C33" s="213"/>
      <c r="D33" s="201">
        <f t="shared" si="22"/>
        <v>214.98</v>
      </c>
      <c r="E33" s="201">
        <f t="shared" si="22"/>
        <v>65.77</v>
      </c>
      <c r="F33" s="203">
        <f t="shared" si="0"/>
        <v>74.532759902304349</v>
      </c>
      <c r="G33" s="201">
        <f t="shared" si="23"/>
        <v>1.1299999999999999</v>
      </c>
      <c r="H33" s="214">
        <f t="shared" ref="H33" si="29">ROUND(H32*(1+$K70),2)</f>
        <v>0</v>
      </c>
      <c r="I33" s="203">
        <f t="shared" si="1"/>
        <v>75.662759902304344</v>
      </c>
      <c r="J33" s="203">
        <f t="shared" si="3"/>
        <v>285.01</v>
      </c>
      <c r="K33" s="201">
        <f t="shared" si="25"/>
        <v>1.01</v>
      </c>
      <c r="L33" s="192"/>
      <c r="P33" s="242">
        <f t="shared" si="26"/>
        <v>0</v>
      </c>
    </row>
    <row r="34" spans="2:16">
      <c r="B34" s="212">
        <f t="shared" si="2"/>
        <v>2040</v>
      </c>
      <c r="C34" s="213"/>
      <c r="D34" s="201">
        <f t="shared" si="22"/>
        <v>220.57</v>
      </c>
      <c r="E34" s="201">
        <f t="shared" si="22"/>
        <v>67.48</v>
      </c>
      <c r="F34" s="203">
        <f t="shared" si="0"/>
        <v>76.47074439842838</v>
      </c>
      <c r="G34" s="201">
        <f t="shared" si="23"/>
        <v>1.1599999999999999</v>
      </c>
      <c r="H34" s="214">
        <f t="shared" ref="H34" si="30">ROUND(H33*(1+$K71),2)</f>
        <v>0</v>
      </c>
      <c r="I34" s="203">
        <f t="shared" si="1"/>
        <v>77.630744398428376</v>
      </c>
      <c r="J34" s="203">
        <f t="shared" si="3"/>
        <v>292.42</v>
      </c>
      <c r="K34" s="201">
        <f t="shared" si="25"/>
        <v>1.04</v>
      </c>
      <c r="L34" s="192"/>
      <c r="P34" s="242">
        <f t="shared" si="26"/>
        <v>0</v>
      </c>
    </row>
    <row r="35" spans="2:16">
      <c r="B35" s="212">
        <f t="shared" si="2"/>
        <v>2041</v>
      </c>
      <c r="C35" s="213"/>
      <c r="D35" s="201">
        <f t="shared" si="22"/>
        <v>226.3</v>
      </c>
      <c r="E35" s="201">
        <f t="shared" si="22"/>
        <v>69.23</v>
      </c>
      <c r="F35" s="203">
        <f t="shared" si="0"/>
        <v>78.456514813634925</v>
      </c>
      <c r="G35" s="201">
        <f t="shared" si="23"/>
        <v>1.19</v>
      </c>
      <c r="H35" s="214">
        <f t="shared" ref="H35" si="31">ROUND(H34*(1+$K72),2)</f>
        <v>0</v>
      </c>
      <c r="I35" s="203">
        <f t="shared" si="1"/>
        <v>79.646514813634923</v>
      </c>
      <c r="J35" s="203">
        <f t="shared" si="3"/>
        <v>300.01</v>
      </c>
      <c r="K35" s="201">
        <f t="shared" si="25"/>
        <v>1.07</v>
      </c>
      <c r="L35" s="192"/>
      <c r="P35" s="242">
        <f t="shared" si="26"/>
        <v>0</v>
      </c>
    </row>
    <row r="36" spans="2:16">
      <c r="B36" s="212">
        <f t="shared" si="2"/>
        <v>2042</v>
      </c>
      <c r="C36" s="213"/>
      <c r="D36" s="201">
        <f t="shared" si="22"/>
        <v>232.18</v>
      </c>
      <c r="E36" s="201">
        <f t="shared" si="22"/>
        <v>71.03</v>
      </c>
      <c r="F36" s="203">
        <f t="shared" si="0"/>
        <v>80.495380694488702</v>
      </c>
      <c r="G36" s="201">
        <f t="shared" si="23"/>
        <v>1.22</v>
      </c>
      <c r="H36" s="214">
        <f t="shared" ref="H36" si="32">ROUND(H35*(1+$K73),2)</f>
        <v>0</v>
      </c>
      <c r="I36" s="203">
        <f t="shared" si="1"/>
        <v>81.715380694488701</v>
      </c>
      <c r="J36" s="203">
        <f t="shared" si="3"/>
        <v>307.81</v>
      </c>
      <c r="K36" s="201">
        <f t="shared" si="25"/>
        <v>1.1000000000000001</v>
      </c>
      <c r="L36" s="192"/>
      <c r="P36" s="242">
        <f t="shared" si="26"/>
        <v>0</v>
      </c>
    </row>
    <row r="37" spans="2:16">
      <c r="B37" s="212"/>
      <c r="C37" s="205"/>
      <c r="D37" s="201"/>
      <c r="E37" s="201"/>
      <c r="F37" s="202"/>
      <c r="G37" s="201"/>
      <c r="H37" s="201"/>
      <c r="I37" s="203"/>
      <c r="J37" s="203"/>
      <c r="K37" s="215"/>
    </row>
    <row r="38" spans="2:16">
      <c r="B38" s="199"/>
      <c r="C38" s="205"/>
      <c r="D38" s="201"/>
      <c r="E38" s="201"/>
      <c r="F38" s="202"/>
      <c r="G38" s="201"/>
      <c r="H38" s="201"/>
      <c r="I38" s="203"/>
      <c r="J38" s="203"/>
      <c r="K38" s="215"/>
    </row>
    <row r="39" spans="2:16">
      <c r="B39" s="199"/>
      <c r="C39" s="205"/>
      <c r="D39" s="201"/>
      <c r="E39" s="201"/>
      <c r="F39" s="202"/>
      <c r="G39" s="201"/>
      <c r="H39" s="201"/>
      <c r="I39" s="203"/>
      <c r="J39" s="203"/>
      <c r="K39" s="215"/>
    </row>
    <row r="40" spans="2:16">
      <c r="B40" s="199"/>
      <c r="C40" s="205"/>
      <c r="D40" s="201"/>
      <c r="E40" s="201"/>
      <c r="F40" s="202"/>
      <c r="G40" s="201"/>
      <c r="H40" s="201"/>
      <c r="I40" s="203"/>
      <c r="J40" s="203"/>
      <c r="K40" s="215"/>
    </row>
    <row r="42" spans="2:16" ht="14.25">
      <c r="B42" s="216" t="s">
        <v>31</v>
      </c>
      <c r="C42" s="217"/>
      <c r="D42" s="217"/>
      <c r="E42" s="217"/>
      <c r="F42" s="217"/>
      <c r="G42" s="217"/>
      <c r="H42" s="217"/>
    </row>
    <row r="44" spans="2:16">
      <c r="B44" s="190" t="s">
        <v>111</v>
      </c>
      <c r="C44" s="218" t="s">
        <v>112</v>
      </c>
      <c r="D44" s="219" t="str">
        <f>'Table 3 200 MW (Wyo) 2033'!E68</f>
        <v xml:space="preserve">Plant Costs  - 2017 IRP - Table 6.1 &amp; 6.2 </v>
      </c>
    </row>
    <row r="45" spans="2:16">
      <c r="C45" s="218" t="str">
        <f>C7</f>
        <v>(a)</v>
      </c>
      <c r="D45" s="190" t="s">
        <v>113</v>
      </c>
    </row>
    <row r="46" spans="2:16">
      <c r="C46" s="218" t="str">
        <f>D7</f>
        <v>(b)</v>
      </c>
      <c r="D46" s="203" t="str">
        <f>"= "&amp;C7&amp;" x "&amp;C62</f>
        <v>= (a) x 0.0706748586244695</v>
      </c>
    </row>
    <row r="47" spans="2:16">
      <c r="C47" s="218" t="str">
        <f>F7</f>
        <v>(d)</v>
      </c>
      <c r="D47" s="203" t="str">
        <f>"= ("&amp;$D$7&amp;" + "&amp;$E$7&amp;") /  (8.76 x "&amp;TEXT(C63,"0.0%")&amp;")"</f>
        <v>= ((b) + (c)) /  (8.76 x 43.0%)</v>
      </c>
    </row>
    <row r="48" spans="2:16">
      <c r="C48" s="218" t="str">
        <f>I7</f>
        <v>(g)</v>
      </c>
      <c r="D48" s="203" t="str">
        <f>"= "&amp;$F$7&amp;" + "&amp;$H$7</f>
        <v>= (d) + (f)</v>
      </c>
    </row>
    <row r="49" spans="2:24">
      <c r="C49" s="218" t="str">
        <f>K7</f>
        <v>(i)</v>
      </c>
      <c r="D49" s="105" t="str">
        <f>D44</f>
        <v xml:space="preserve">Plant Costs  - 2017 IRP - Table 6.1 &amp; 6.2 </v>
      </c>
    </row>
    <row r="50" spans="2:24">
      <c r="C50" s="218"/>
      <c r="D50" s="203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20"/>
      <c r="E52" s="220"/>
      <c r="F52" s="220"/>
      <c r="G52" s="220"/>
      <c r="H52" s="220"/>
      <c r="I52" s="221"/>
      <c r="J52" s="221"/>
      <c r="K52" s="222"/>
    </row>
    <row r="53" spans="2:24" ht="13.5" thickBot="1">
      <c r="C53" s="223" t="s">
        <v>114</v>
      </c>
      <c r="D53" s="224" t="s">
        <v>115</v>
      </c>
      <c r="E53" s="224"/>
      <c r="F53" s="224"/>
      <c r="G53" s="224"/>
      <c r="H53" s="225"/>
      <c r="I53" s="221"/>
      <c r="J53" s="221"/>
      <c r="K53" s="222"/>
    </row>
    <row r="55" spans="2:24">
      <c r="B55" s="105" t="s">
        <v>102</v>
      </c>
      <c r="C55" s="226">
        <f>'[17]Table 6.1'!$H$79</f>
        <v>1737.2476650701883</v>
      </c>
      <c r="D55" s="190" t="s">
        <v>113</v>
      </c>
      <c r="H55" s="190" t="s">
        <v>9</v>
      </c>
    </row>
    <row r="56" spans="2:24">
      <c r="B56" s="105" t="s">
        <v>102</v>
      </c>
      <c r="C56" s="227">
        <f>'[17]Table 6.2 P1'!$F$82*(1+'[17]Table 6.2 P1'!$G$82)</f>
        <v>37.565582271006477</v>
      </c>
      <c r="D56" s="190" t="s">
        <v>116</v>
      </c>
      <c r="H56" s="190" t="s">
        <v>9</v>
      </c>
    </row>
    <row r="57" spans="2:24">
      <c r="B57" s="105" t="s">
        <v>102</v>
      </c>
      <c r="C57" s="232">
        <f>'[17]Table 6.2 P2'!$K$82</f>
        <v>0.57299999999999995</v>
      </c>
      <c r="D57" s="190" t="s">
        <v>121</v>
      </c>
      <c r="H57" s="190" t="s">
        <v>118</v>
      </c>
    </row>
    <row r="58" spans="2:24">
      <c r="B58" s="105" t="s">
        <v>102</v>
      </c>
      <c r="C58" s="227">
        <f>'[17]Table 6.2 P2'!$H$82</f>
        <v>0.65</v>
      </c>
      <c r="D58" s="190" t="s">
        <v>117</v>
      </c>
      <c r="H58" s="190" t="s">
        <v>118</v>
      </c>
      <c r="K58" s="192"/>
      <c r="L58" s="228"/>
      <c r="M58" s="69"/>
      <c r="N58" s="229"/>
      <c r="O58" s="69"/>
      <c r="P58" s="229"/>
      <c r="Q58" s="69"/>
      <c r="R58" s="192"/>
      <c r="S58" s="192"/>
      <c r="T58" s="192"/>
      <c r="U58" s="192"/>
      <c r="V58" s="192"/>
      <c r="W58" s="192"/>
      <c r="X58" s="192"/>
    </row>
    <row r="59" spans="2:24">
      <c r="B59" s="105" t="s">
        <v>102</v>
      </c>
      <c r="C59" s="240"/>
      <c r="D59" s="190" t="s">
        <v>119</v>
      </c>
      <c r="H59" s="190" t="s">
        <v>118</v>
      </c>
      <c r="K59" s="230"/>
      <c r="L59" s="230"/>
      <c r="M59" s="231"/>
      <c r="N59" s="232"/>
      <c r="O59" s="229"/>
      <c r="P59" s="233"/>
      <c r="Q59" s="192"/>
      <c r="R59" s="192"/>
      <c r="S59" s="192"/>
      <c r="T59" s="192"/>
      <c r="U59" s="192"/>
      <c r="V59" s="192"/>
      <c r="W59" s="192"/>
      <c r="X59" s="192"/>
    </row>
    <row r="60" spans="2:24">
      <c r="K60" s="230"/>
      <c r="L60" s="230"/>
      <c r="M60" s="230"/>
      <c r="N60" s="192"/>
      <c r="O60" s="229"/>
      <c r="P60" s="233"/>
      <c r="Q60" s="192"/>
      <c r="R60" s="192"/>
      <c r="S60" s="192"/>
      <c r="T60" s="192"/>
      <c r="U60" s="192"/>
      <c r="V60" s="192"/>
      <c r="W60" s="192"/>
      <c r="X60" s="192"/>
    </row>
    <row r="61" spans="2:24">
      <c r="C61" s="234"/>
      <c r="K61" s="230"/>
      <c r="L61" s="230"/>
      <c r="M61" s="230"/>
      <c r="N61" s="192"/>
      <c r="O61" s="230"/>
      <c r="P61" s="233"/>
      <c r="S61" s="192"/>
      <c r="T61" s="192"/>
      <c r="U61" s="192"/>
      <c r="V61" s="192"/>
      <c r="W61" s="192"/>
      <c r="X61" s="192"/>
    </row>
    <row r="62" spans="2:24">
      <c r="C62" s="235">
        <f>'[17]Table 6.2 P1'!$D$82</f>
        <v>7.0674858624469455E-2</v>
      </c>
      <c r="D62" s="190" t="s">
        <v>54</v>
      </c>
      <c r="K62" s="236"/>
      <c r="L62" s="237"/>
      <c r="M62" s="237"/>
      <c r="O62" s="238"/>
    </row>
    <row r="63" spans="2:24">
      <c r="C63" s="239">
        <f>'[17]Table 6.2 P2'!$C$82</f>
        <v>0.43</v>
      </c>
      <c r="D63" s="190" t="s">
        <v>55</v>
      </c>
    </row>
    <row r="64" spans="2:24" ht="13.5" thickBot="1">
      <c r="D64" s="233"/>
    </row>
    <row r="65" spans="3:11" ht="13.5" thickBot="1">
      <c r="C65" s="54" t="str">
        <f>"Company Official Inflation Forecast Dated "&amp;TEXT('Table 4'!$G$5,"mmmm dd, yyyy")</f>
        <v>Company Official Inflation Forecast Dated June 30, 2017</v>
      </c>
      <c r="D65" s="220"/>
      <c r="E65" s="220"/>
      <c r="F65" s="220"/>
      <c r="G65" s="220"/>
      <c r="H65" s="220"/>
      <c r="I65" s="220"/>
      <c r="J65" s="220"/>
      <c r="K65" s="222"/>
    </row>
    <row r="66" spans="3:11">
      <c r="C66" s="130">
        <v>2017</v>
      </c>
      <c r="D66" s="57">
        <f>VLOOKUP(C66,'[15]Inflation Forecast'!$B$6:$C$61,2,FALSE)</f>
        <v>2.4E-2</v>
      </c>
      <c r="E66" s="105"/>
      <c r="F66" s="130">
        <f>C74+1</f>
        <v>2026</v>
      </c>
      <c r="G66" s="57">
        <f>VLOOKUP(F66,'[15]Inflation Forecast'!$B$6:$C$61,2,FALSE)</f>
        <v>2.4E-2</v>
      </c>
      <c r="H66" s="105"/>
      <c r="I66" s="130">
        <f>F74+1</f>
        <v>2035</v>
      </c>
      <c r="J66" s="130"/>
      <c r="K66" s="57">
        <f>VLOOKUP(I66,'[15]Inflation Forecast'!$B$6:$C$61,2,FALSE)</f>
        <v>2.5000000000000001E-2</v>
      </c>
    </row>
    <row r="67" spans="3:11">
      <c r="C67" s="130">
        <f t="shared" ref="C67:C74" si="33">C66+1</f>
        <v>2018</v>
      </c>
      <c r="D67" s="57">
        <f>VLOOKUP(C67,'[15]Inflation Forecast'!$B$6:$C$61,2,FALSE)</f>
        <v>0.02</v>
      </c>
      <c r="E67" s="105"/>
      <c r="F67" s="130">
        <f t="shared" ref="F67:F74" si="34">F66+1</f>
        <v>2027</v>
      </c>
      <c r="G67" s="57">
        <f>VLOOKUP(F67,'[15]Inflation Forecast'!$B$6:$C$61,2,FALSE)</f>
        <v>2.5000000000000001E-2</v>
      </c>
      <c r="H67" s="105"/>
      <c r="I67" s="130">
        <f t="shared" ref="I67:I74" si="35">I66+1</f>
        <v>2036</v>
      </c>
      <c r="J67" s="130"/>
      <c r="K67" s="57">
        <f>VLOOKUP(I67,'[15]Inflation Forecast'!$B$6:$C$61,2,FALSE)</f>
        <v>2.5999999999999999E-2</v>
      </c>
    </row>
    <row r="68" spans="3:11">
      <c r="C68" s="130">
        <f t="shared" si="33"/>
        <v>2019</v>
      </c>
      <c r="D68" s="57">
        <f>VLOOKUP(C68,'[15]Inflation Forecast'!$B$6:$C$61,2,FALSE)</f>
        <v>2.1999999999999999E-2</v>
      </c>
      <c r="E68" s="105"/>
      <c r="F68" s="130">
        <f t="shared" si="34"/>
        <v>2028</v>
      </c>
      <c r="G68" s="57">
        <f>VLOOKUP(F68,'[15]Inflation Forecast'!$B$6:$C$61,2,FALSE)</f>
        <v>2.5000000000000001E-2</v>
      </c>
      <c r="H68" s="105"/>
      <c r="I68" s="130">
        <f t="shared" si="35"/>
        <v>2037</v>
      </c>
      <c r="J68" s="130"/>
      <c r="K68" s="57">
        <f>VLOOKUP(I68,'[15]Inflation Forecast'!$B$6:$C$61,2,FALSE)</f>
        <v>2.5000000000000001E-2</v>
      </c>
    </row>
    <row r="69" spans="3:11">
      <c r="C69" s="130">
        <f t="shared" si="33"/>
        <v>2020</v>
      </c>
      <c r="D69" s="57">
        <f>VLOOKUP(C69,'[15]Inflation Forecast'!$B$6:$C$61,2,FALSE)</f>
        <v>2.4E-2</v>
      </c>
      <c r="E69" s="105"/>
      <c r="F69" s="130">
        <f t="shared" si="34"/>
        <v>2029</v>
      </c>
      <c r="G69" s="57">
        <f>VLOOKUP(F69,'[15]Inflation Forecast'!$B$6:$C$61,2,FALSE)</f>
        <v>2.5000000000000001E-2</v>
      </c>
      <c r="H69" s="105"/>
      <c r="I69" s="130">
        <f t="shared" si="35"/>
        <v>2038</v>
      </c>
      <c r="J69" s="130"/>
      <c r="K69" s="57">
        <f>VLOOKUP(I69,'[15]Inflation Forecast'!$B$6:$C$61,2,FALSE)</f>
        <v>2.5999999999999999E-2</v>
      </c>
    </row>
    <row r="70" spans="3:11">
      <c r="C70" s="130">
        <f t="shared" si="33"/>
        <v>2021</v>
      </c>
      <c r="D70" s="57">
        <f>VLOOKUP(C70,'[15]Inflation Forecast'!$B$6:$C$61,2,FALSE)</f>
        <v>2.5000000000000001E-2</v>
      </c>
      <c r="E70" s="105"/>
      <c r="F70" s="130">
        <f t="shared" si="34"/>
        <v>2030</v>
      </c>
      <c r="G70" s="57">
        <f>VLOOKUP(F70,'[15]Inflation Forecast'!$B$6:$C$61,2,FALSE)</f>
        <v>2.5000000000000001E-2</v>
      </c>
      <c r="H70" s="105"/>
      <c r="I70" s="130">
        <f t="shared" si="35"/>
        <v>2039</v>
      </c>
      <c r="J70" s="130"/>
      <c r="K70" s="57">
        <f>VLOOKUP(I70,'[15]Inflation Forecast'!$B$6:$C$61,2,FALSE)</f>
        <v>2.5999999999999999E-2</v>
      </c>
    </row>
    <row r="71" spans="3:11">
      <c r="C71" s="130">
        <f t="shared" si="33"/>
        <v>2022</v>
      </c>
      <c r="D71" s="57">
        <f>VLOOKUP(C71,'[15]Inflation Forecast'!$B$6:$C$61,2,FALSE)</f>
        <v>2.5000000000000001E-2</v>
      </c>
      <c r="E71" s="105"/>
      <c r="F71" s="130">
        <f t="shared" si="34"/>
        <v>2031</v>
      </c>
      <c r="G71" s="57">
        <f>VLOOKUP(F71,'[15]Inflation Forecast'!$B$6:$C$61,2,FALSE)</f>
        <v>2.5000000000000001E-2</v>
      </c>
      <c r="H71" s="105"/>
      <c r="I71" s="130">
        <f t="shared" si="35"/>
        <v>2040</v>
      </c>
      <c r="J71" s="130"/>
      <c r="K71" s="57">
        <f>VLOOKUP(I71,'[15]Inflation Forecast'!$B$6:$C$61,2,FALSE)</f>
        <v>2.5999999999999999E-2</v>
      </c>
    </row>
    <row r="72" spans="3:11" s="192" customFormat="1">
      <c r="C72" s="130">
        <f t="shared" si="33"/>
        <v>2023</v>
      </c>
      <c r="D72" s="57">
        <f>VLOOKUP(C72,'[15]Inflation Forecast'!$B$6:$C$61,2,FALSE)</f>
        <v>2.5000000000000001E-2</v>
      </c>
      <c r="E72" s="107"/>
      <c r="F72" s="130">
        <f t="shared" si="34"/>
        <v>2032</v>
      </c>
      <c r="G72" s="57">
        <f>VLOOKUP(F72,'[15]Inflation Forecast'!$B$6:$C$61,2,FALSE)</f>
        <v>2.5000000000000001E-2</v>
      </c>
      <c r="H72" s="107"/>
      <c r="I72" s="130">
        <f t="shared" si="35"/>
        <v>2041</v>
      </c>
      <c r="J72" s="130"/>
      <c r="K72" s="57">
        <f>VLOOKUP(I72,'[15]Inflation Forecast'!$B$6:$C$61,2,FALSE)</f>
        <v>2.5999999999999999E-2</v>
      </c>
    </row>
    <row r="73" spans="3:11" s="192" customFormat="1">
      <c r="C73" s="130">
        <f t="shared" si="33"/>
        <v>2024</v>
      </c>
      <c r="D73" s="57">
        <f>VLOOKUP(C73,'[15]Inflation Forecast'!$B$6:$C$61,2,FALSE)</f>
        <v>2.5000000000000001E-2</v>
      </c>
      <c r="E73" s="107"/>
      <c r="F73" s="130">
        <f t="shared" si="34"/>
        <v>2033</v>
      </c>
      <c r="G73" s="57">
        <f>VLOOKUP(F73,'[15]Inflation Forecast'!$B$6:$C$61,2,FALSE)</f>
        <v>2.5000000000000001E-2</v>
      </c>
      <c r="H73" s="107"/>
      <c r="I73" s="130">
        <f t="shared" si="35"/>
        <v>2042</v>
      </c>
      <c r="J73" s="130"/>
      <c r="K73" s="57">
        <f>VLOOKUP(I73,'[15]Inflation Forecast'!$B$6:$C$61,2,FALSE)</f>
        <v>2.5999999999999999E-2</v>
      </c>
    </row>
    <row r="74" spans="3:11" s="192" customFormat="1">
      <c r="C74" s="130">
        <f t="shared" si="33"/>
        <v>2025</v>
      </c>
      <c r="D74" s="57">
        <f>VLOOKUP(C74,'[15]Inflation Forecast'!$B$6:$C$61,2,FALSE)</f>
        <v>2.5000000000000001E-2</v>
      </c>
      <c r="E74" s="107"/>
      <c r="F74" s="130">
        <f t="shared" si="34"/>
        <v>2034</v>
      </c>
      <c r="G74" s="57">
        <f>VLOOKUP(F74,'[15]Inflation Forecast'!$B$6:$C$61,2,FALSE)</f>
        <v>2.5000000000000001E-2</v>
      </c>
      <c r="H74" s="107"/>
      <c r="I74" s="130">
        <f t="shared" si="35"/>
        <v>2043</v>
      </c>
      <c r="J74" s="130"/>
      <c r="K74" s="57">
        <f>VLOOKUP(I74,'[15]Inflation Forecast'!$B$6:$C$61,2,FALSE)</f>
        <v>2.5999999999999999E-2</v>
      </c>
    </row>
    <row r="75" spans="3:11" s="192" customFormat="1"/>
    <row r="76" spans="3:11" s="192" customFormat="1"/>
    <row r="93" spans="3:4">
      <c r="C93" s="229"/>
      <c r="D93" s="233"/>
    </row>
    <row r="94" spans="3:4">
      <c r="C94" s="229"/>
      <c r="D94" s="233"/>
    </row>
    <row r="95" spans="3:4">
      <c r="C95" s="229"/>
      <c r="D95" s="233"/>
    </row>
    <row r="96" spans="3:4">
      <c r="C96" s="229"/>
      <c r="D96" s="233"/>
    </row>
    <row r="97" spans="3:4">
      <c r="C97" s="229"/>
      <c r="D97" s="233"/>
    </row>
    <row r="98" spans="3:4">
      <c r="C98" s="229"/>
      <c r="D98" s="233"/>
    </row>
    <row r="99" spans="3:4">
      <c r="C99" s="229"/>
      <c r="D99" s="233"/>
    </row>
    <row r="100" spans="3:4">
      <c r="C100" s="229"/>
      <c r="D100" s="233"/>
    </row>
    <row r="101" spans="3:4">
      <c r="C101" s="229"/>
      <c r="D101" s="233"/>
    </row>
    <row r="102" spans="3:4">
      <c r="C102" s="229"/>
      <c r="D102" s="233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190" customWidth="1"/>
    <col min="2" max="2" width="10.83203125" style="190" customWidth="1"/>
    <col min="3" max="3" width="14.1640625" style="190" customWidth="1"/>
    <col min="4" max="4" width="12.33203125" style="190" customWidth="1"/>
    <col min="5" max="5" width="9.1640625" style="190" customWidth="1"/>
    <col min="6" max="6" width="9.83203125" style="190" bestFit="1" customWidth="1"/>
    <col min="7" max="7" width="9.83203125" style="190" customWidth="1"/>
    <col min="8" max="8" width="10.5" style="190" customWidth="1"/>
    <col min="9" max="10" width="12.5" style="190" customWidth="1"/>
    <col min="11" max="11" width="11.6640625" style="190" customWidth="1"/>
    <col min="12" max="15" width="9.33203125" style="190"/>
    <col min="16" max="16" width="9.33203125" style="190" customWidth="1"/>
    <col min="17" max="16384" width="9.33203125" style="190"/>
  </cols>
  <sheetData>
    <row r="1" spans="2:18" ht="15.75">
      <c r="B1" s="188" t="s">
        <v>85</v>
      </c>
      <c r="C1" s="189"/>
      <c r="D1" s="189"/>
      <c r="E1" s="189"/>
      <c r="F1" s="189"/>
      <c r="G1" s="189"/>
      <c r="H1" s="189"/>
      <c r="I1" s="189"/>
      <c r="J1" s="189"/>
    </row>
    <row r="2" spans="2:18" ht="15.75">
      <c r="B2" s="188" t="s">
        <v>180</v>
      </c>
      <c r="C2" s="189"/>
      <c r="D2" s="189"/>
      <c r="E2" s="189"/>
      <c r="F2" s="189"/>
      <c r="G2" s="189"/>
      <c r="H2" s="189"/>
      <c r="I2" s="189"/>
      <c r="J2" s="189"/>
    </row>
    <row r="3" spans="2:18" ht="15.75">
      <c r="B3" s="188" t="str">
        <f>TEXT($C$63,"0%")&amp;" Capacity Factor"</f>
        <v>31% Capacity Factor</v>
      </c>
      <c r="C3" s="189"/>
      <c r="D3" s="189"/>
      <c r="E3" s="189"/>
      <c r="F3" s="189"/>
      <c r="G3" s="189"/>
      <c r="H3" s="189"/>
      <c r="I3" s="189"/>
      <c r="J3" s="189"/>
    </row>
    <row r="4" spans="2:18">
      <c r="B4" s="191"/>
      <c r="C4" s="191"/>
      <c r="D4" s="191"/>
      <c r="E4" s="191"/>
      <c r="F4" s="191"/>
      <c r="G4" s="191"/>
      <c r="H4" s="191"/>
      <c r="I4" s="192"/>
      <c r="J4" s="192"/>
      <c r="K4" s="192"/>
      <c r="P4" s="192"/>
    </row>
    <row r="5" spans="2:18" ht="51.75" customHeight="1">
      <c r="B5" s="193" t="s">
        <v>0</v>
      </c>
      <c r="C5" s="194" t="s">
        <v>10</v>
      </c>
      <c r="D5" s="194" t="s">
        <v>11</v>
      </c>
      <c r="E5" s="194" t="s">
        <v>12</v>
      </c>
      <c r="F5" s="194" t="s">
        <v>108</v>
      </c>
      <c r="G5" s="19" t="s">
        <v>13</v>
      </c>
      <c r="H5" s="194" t="s">
        <v>109</v>
      </c>
      <c r="I5" s="19" t="s">
        <v>73</v>
      </c>
      <c r="J5" s="19" t="s">
        <v>73</v>
      </c>
      <c r="K5" s="194" t="s">
        <v>110</v>
      </c>
      <c r="P5" s="254"/>
    </row>
    <row r="6" spans="2:18" ht="24" customHeight="1">
      <c r="B6" s="195"/>
      <c r="C6" s="196" t="s">
        <v>8</v>
      </c>
      <c r="D6" s="197" t="s">
        <v>9</v>
      </c>
      <c r="E6" s="197" t="s">
        <v>9</v>
      </c>
      <c r="F6" s="196" t="s">
        <v>39</v>
      </c>
      <c r="G6" s="22" t="s">
        <v>39</v>
      </c>
      <c r="H6" s="196" t="s">
        <v>39</v>
      </c>
      <c r="I6" s="196" t="s">
        <v>39</v>
      </c>
      <c r="J6" s="23" t="s">
        <v>9</v>
      </c>
      <c r="K6" s="196" t="s">
        <v>39</v>
      </c>
    </row>
    <row r="7" spans="2:18">
      <c r="C7" s="198" t="s">
        <v>1</v>
      </c>
      <c r="D7" s="198" t="s">
        <v>2</v>
      </c>
      <c r="E7" s="198" t="s">
        <v>3</v>
      </c>
      <c r="F7" s="198" t="s">
        <v>4</v>
      </c>
      <c r="G7" s="198" t="s">
        <v>5</v>
      </c>
      <c r="H7" s="198" t="s">
        <v>7</v>
      </c>
      <c r="I7" s="198" t="s">
        <v>28</v>
      </c>
      <c r="J7" s="198" t="s">
        <v>29</v>
      </c>
      <c r="K7" s="198" t="s">
        <v>29</v>
      </c>
    </row>
    <row r="8" spans="2:18" ht="6" customHeight="1">
      <c r="K8" s="192"/>
    </row>
    <row r="9" spans="2:18" ht="15.75">
      <c r="B9" s="60" t="str">
        <f>C52</f>
        <v>2017 IRP Utah Solar Resource - 31% Capacity Factor</v>
      </c>
      <c r="C9" s="192"/>
      <c r="E9" s="192"/>
      <c r="F9" s="192"/>
      <c r="G9" s="192"/>
      <c r="H9" s="192"/>
      <c r="I9" s="192"/>
      <c r="J9" s="192"/>
      <c r="K9" s="192"/>
    </row>
    <row r="10" spans="2:18">
      <c r="B10" s="199">
        <v>2016</v>
      </c>
      <c r="C10" s="200">
        <f>C55</f>
        <v>1822.4072122157659</v>
      </c>
      <c r="D10" s="201">
        <f>C10*$C$62</f>
        <v>140.61107266637151</v>
      </c>
      <c r="E10" s="201">
        <f>C56</f>
        <v>19.693557659779859</v>
      </c>
      <c r="F10" s="202">
        <f t="shared" ref="F10:F33" si="0">(D10+E10)/(8.76*$C$63)</f>
        <v>58.84120686185063</v>
      </c>
      <c r="G10" s="202">
        <f>C58</f>
        <v>0</v>
      </c>
      <c r="H10" s="201">
        <f>C59</f>
        <v>-2.446131410134015</v>
      </c>
      <c r="I10" s="203">
        <f t="shared" ref="I10:I36" si="1">F10+H10+G10</f>
        <v>56.395075451716615</v>
      </c>
      <c r="J10" s="203">
        <f>ROUND(I10*$C$63*8.76,2)</f>
        <v>153.63999999999999</v>
      </c>
      <c r="K10" s="201">
        <f>$C$57</f>
        <v>0.60299999999999998</v>
      </c>
      <c r="N10" s="204"/>
      <c r="P10" s="242"/>
    </row>
    <row r="11" spans="2:18">
      <c r="B11" s="199">
        <f t="shared" ref="B11:B36" si="2">B10+1</f>
        <v>2017</v>
      </c>
      <c r="C11" s="205"/>
      <c r="D11" s="201">
        <f>ROUND(D10*(1+$D66),2)</f>
        <v>143.99</v>
      </c>
      <c r="E11" s="201">
        <f>ROUND(E10*(1+$D66),2)</f>
        <v>20.170000000000002</v>
      </c>
      <c r="F11" s="202">
        <f t="shared" si="0"/>
        <v>60.256353785843295</v>
      </c>
      <c r="G11" s="201">
        <f>ROUND(G10*(1+$D66),2)</f>
        <v>0</v>
      </c>
      <c r="H11" s="201">
        <f>ROUND(H10*(1+$D66),2)</f>
        <v>-2.5</v>
      </c>
      <c r="I11" s="203">
        <f t="shared" si="1"/>
        <v>57.756353785843295</v>
      </c>
      <c r="J11" s="203">
        <f t="shared" ref="J11:J36" si="3">ROUND(I11*$C$63*8.76,2)</f>
        <v>157.35</v>
      </c>
      <c r="K11" s="201">
        <f t="shared" ref="K11:K19" si="4">ROUND(K10*(1+$D66),2)</f>
        <v>0.62</v>
      </c>
      <c r="N11" s="204"/>
      <c r="P11" s="242"/>
    </row>
    <row r="12" spans="2:18">
      <c r="B12" s="212">
        <f t="shared" si="2"/>
        <v>2018</v>
      </c>
      <c r="C12" s="213"/>
      <c r="D12" s="201">
        <f t="shared" ref="D12:G19" si="5">ROUND(D11*(1+$D67),2)</f>
        <v>146.87</v>
      </c>
      <c r="E12" s="201">
        <f t="shared" si="5"/>
        <v>20.57</v>
      </c>
      <c r="F12" s="203">
        <f t="shared" si="0"/>
        <v>61.460306273767053</v>
      </c>
      <c r="G12" s="201">
        <f t="shared" si="5"/>
        <v>0</v>
      </c>
      <c r="H12" s="214">
        <f t="shared" ref="H12" si="6">ROUND(H11*(1+$D67),2)</f>
        <v>-2.5499999999999998</v>
      </c>
      <c r="I12" s="203">
        <f t="shared" si="1"/>
        <v>58.910306273767056</v>
      </c>
      <c r="J12" s="203">
        <f t="shared" si="3"/>
        <v>160.49</v>
      </c>
      <c r="K12" s="201">
        <f t="shared" si="4"/>
        <v>0.63</v>
      </c>
      <c r="L12" s="192"/>
      <c r="N12" s="204"/>
      <c r="P12" s="242"/>
    </row>
    <row r="13" spans="2:18">
      <c r="B13" s="212">
        <f t="shared" si="2"/>
        <v>2019</v>
      </c>
      <c r="C13" s="213"/>
      <c r="D13" s="201">
        <f t="shared" si="5"/>
        <v>150.1</v>
      </c>
      <c r="E13" s="201">
        <f t="shared" si="5"/>
        <v>21.02</v>
      </c>
      <c r="F13" s="203">
        <f t="shared" si="0"/>
        <v>62.811082235827868</v>
      </c>
      <c r="G13" s="201">
        <f t="shared" si="5"/>
        <v>0</v>
      </c>
      <c r="H13" s="214">
        <f t="shared" ref="H13" si="7">ROUND(H12*(1+$D68),2)</f>
        <v>-2.61</v>
      </c>
      <c r="I13" s="203">
        <f t="shared" si="1"/>
        <v>60.201082235827869</v>
      </c>
      <c r="J13" s="203">
        <f t="shared" si="3"/>
        <v>164.01</v>
      </c>
      <c r="K13" s="201">
        <f t="shared" si="4"/>
        <v>0.64</v>
      </c>
      <c r="L13" s="192"/>
      <c r="N13" s="204"/>
      <c r="P13" s="242"/>
    </row>
    <row r="14" spans="2:18">
      <c r="B14" s="212">
        <f t="shared" si="2"/>
        <v>2020</v>
      </c>
      <c r="C14" s="213"/>
      <c r="D14" s="201">
        <f t="shared" si="5"/>
        <v>153.69999999999999</v>
      </c>
      <c r="E14" s="201">
        <f t="shared" si="5"/>
        <v>21.52</v>
      </c>
      <c r="F14" s="203">
        <f t="shared" si="0"/>
        <v>64.316022845732576</v>
      </c>
      <c r="G14" s="201">
        <f t="shared" si="5"/>
        <v>0</v>
      </c>
      <c r="H14" s="214">
        <f t="shared" ref="H14" si="8">ROUND(H13*(1+$D69),2)</f>
        <v>-2.67</v>
      </c>
      <c r="I14" s="203">
        <f t="shared" si="1"/>
        <v>61.646022845732574</v>
      </c>
      <c r="J14" s="203">
        <f t="shared" si="3"/>
        <v>167.95</v>
      </c>
      <c r="K14" s="201">
        <f t="shared" si="4"/>
        <v>0.66</v>
      </c>
      <c r="L14" s="192"/>
      <c r="N14" s="204"/>
      <c r="O14" s="209"/>
      <c r="P14" s="242"/>
      <c r="Q14" s="210"/>
      <c r="R14" s="211"/>
    </row>
    <row r="15" spans="2:18">
      <c r="B15" s="212">
        <f t="shared" si="2"/>
        <v>2021</v>
      </c>
      <c r="C15" s="213"/>
      <c r="D15" s="201">
        <f t="shared" si="5"/>
        <v>157.54</v>
      </c>
      <c r="E15" s="201">
        <f t="shared" si="5"/>
        <v>22.06</v>
      </c>
      <c r="F15" s="203">
        <f t="shared" si="0"/>
        <v>65.923739887533216</v>
      </c>
      <c r="G15" s="201">
        <f t="shared" si="5"/>
        <v>0</v>
      </c>
      <c r="H15" s="214">
        <f t="shared" ref="H15" si="9">ROUND(H14*(1+$D70),2)</f>
        <v>-2.74</v>
      </c>
      <c r="I15" s="203">
        <f t="shared" si="1"/>
        <v>63.183739887533214</v>
      </c>
      <c r="J15" s="203">
        <f t="shared" si="3"/>
        <v>172.14</v>
      </c>
      <c r="K15" s="201">
        <f t="shared" si="4"/>
        <v>0.68</v>
      </c>
      <c r="L15" s="192"/>
      <c r="N15" s="210"/>
      <c r="O15" s="210"/>
      <c r="P15" s="242"/>
      <c r="Q15" s="210"/>
      <c r="R15" s="211"/>
    </row>
    <row r="16" spans="2:18">
      <c r="B16" s="212">
        <f t="shared" si="2"/>
        <v>2022</v>
      </c>
      <c r="C16" s="213"/>
      <c r="D16" s="201">
        <f t="shared" si="5"/>
        <v>161.47999999999999</v>
      </c>
      <c r="E16" s="201">
        <f t="shared" si="5"/>
        <v>22.61</v>
      </c>
      <c r="F16" s="203">
        <f t="shared" si="0"/>
        <v>67.571833384721543</v>
      </c>
      <c r="G16" s="201">
        <f t="shared" si="5"/>
        <v>0</v>
      </c>
      <c r="H16" s="214">
        <f t="shared" ref="H16" si="10">ROUND(H15*(1+$D71),2)</f>
        <v>-2.81</v>
      </c>
      <c r="I16" s="203">
        <f t="shared" si="1"/>
        <v>64.761833384721541</v>
      </c>
      <c r="J16" s="203">
        <f t="shared" si="3"/>
        <v>176.43</v>
      </c>
      <c r="K16" s="201">
        <f t="shared" si="4"/>
        <v>0.7</v>
      </c>
      <c r="L16" s="192"/>
      <c r="N16" s="204"/>
      <c r="P16" s="242"/>
    </row>
    <row r="17" spans="2:17">
      <c r="B17" s="212">
        <f t="shared" si="2"/>
        <v>2023</v>
      </c>
      <c r="C17" s="213"/>
      <c r="D17" s="201">
        <f t="shared" si="5"/>
        <v>165.52</v>
      </c>
      <c r="E17" s="201">
        <f t="shared" si="5"/>
        <v>23.18</v>
      </c>
      <c r="F17" s="203">
        <f t="shared" si="0"/>
        <v>69.263973924151003</v>
      </c>
      <c r="G17" s="201">
        <f t="shared" si="5"/>
        <v>0</v>
      </c>
      <c r="H17" s="214">
        <f t="shared" ref="H17" si="11">ROUND(H16*(1+$D72),2)</f>
        <v>-2.88</v>
      </c>
      <c r="I17" s="203">
        <f t="shared" si="1"/>
        <v>66.383973924151007</v>
      </c>
      <c r="J17" s="203">
        <f t="shared" si="3"/>
        <v>180.85</v>
      </c>
      <c r="K17" s="201">
        <f t="shared" si="4"/>
        <v>0.72</v>
      </c>
      <c r="L17" s="192"/>
      <c r="N17" s="204"/>
      <c r="O17" s="209"/>
      <c r="P17" s="242"/>
    </row>
    <row r="18" spans="2:17">
      <c r="B18" s="212">
        <f t="shared" si="2"/>
        <v>2024</v>
      </c>
      <c r="C18" s="213"/>
      <c r="D18" s="201">
        <f t="shared" si="5"/>
        <v>169.66</v>
      </c>
      <c r="E18" s="201">
        <f t="shared" si="5"/>
        <v>23.76</v>
      </c>
      <c r="F18" s="203">
        <f t="shared" si="0"/>
        <v>70.996490918968121</v>
      </c>
      <c r="G18" s="201">
        <f t="shared" si="5"/>
        <v>0</v>
      </c>
      <c r="H18" s="214">
        <f t="shared" ref="H18" si="12">ROUND(H17*(1+$D73),2)</f>
        <v>-2.95</v>
      </c>
      <c r="I18" s="203">
        <f t="shared" si="1"/>
        <v>68.046490918968118</v>
      </c>
      <c r="J18" s="203">
        <f t="shared" si="3"/>
        <v>185.38</v>
      </c>
      <c r="K18" s="201">
        <f t="shared" si="4"/>
        <v>0.74</v>
      </c>
      <c r="L18" s="192"/>
      <c r="P18" s="242"/>
    </row>
    <row r="19" spans="2:17">
      <c r="B19" s="212">
        <f t="shared" si="2"/>
        <v>2025</v>
      </c>
      <c r="C19" s="213"/>
      <c r="D19" s="201">
        <f t="shared" si="5"/>
        <v>173.9</v>
      </c>
      <c r="E19" s="201">
        <f t="shared" si="5"/>
        <v>24.35</v>
      </c>
      <c r="F19" s="203">
        <f t="shared" si="0"/>
        <v>72.76938436917294</v>
      </c>
      <c r="G19" s="201">
        <f t="shared" si="5"/>
        <v>0</v>
      </c>
      <c r="H19" s="214">
        <f t="shared" ref="H19" si="13">ROUND(H18*(1+$D74),2)</f>
        <v>-3.02</v>
      </c>
      <c r="I19" s="203">
        <f t="shared" si="1"/>
        <v>69.749384369172944</v>
      </c>
      <c r="J19" s="203">
        <f t="shared" si="3"/>
        <v>190.02</v>
      </c>
      <c r="K19" s="201">
        <f t="shared" si="4"/>
        <v>0.76</v>
      </c>
      <c r="L19" s="192"/>
      <c r="P19" s="242"/>
    </row>
    <row r="20" spans="2:17">
      <c r="B20" s="212">
        <f t="shared" si="2"/>
        <v>2026</v>
      </c>
      <c r="C20" s="213"/>
      <c r="D20" s="201">
        <f>ROUND(D19*(1+$G66),2)</f>
        <v>178.07</v>
      </c>
      <c r="E20" s="201">
        <f>ROUND(E19*(1+$G66),2)</f>
        <v>24.93</v>
      </c>
      <c r="F20" s="203">
        <f t="shared" si="0"/>
        <v>74.512913124550352</v>
      </c>
      <c r="G20" s="201">
        <f>ROUND(G19*(1+$G66),2)</f>
        <v>0</v>
      </c>
      <c r="H20" s="214">
        <f>ROUND(H19*(1+$G66),2)</f>
        <v>-3.09</v>
      </c>
      <c r="I20" s="203">
        <f t="shared" si="1"/>
        <v>71.422913124550348</v>
      </c>
      <c r="J20" s="203">
        <f t="shared" si="3"/>
        <v>194.58</v>
      </c>
      <c r="K20" s="201">
        <f t="shared" ref="K20:K28" si="14">ROUND(K19*(1+$G66),2)</f>
        <v>0.78</v>
      </c>
      <c r="L20" s="192"/>
      <c r="P20" s="242"/>
      <c r="Q20" s="243"/>
    </row>
    <row r="21" spans="2:17">
      <c r="B21" s="212">
        <f t="shared" si="2"/>
        <v>2027</v>
      </c>
      <c r="C21" s="213"/>
      <c r="D21" s="201">
        <f t="shared" ref="D21:G28" si="15">ROUND(D20*(1+$G67),2)</f>
        <v>182.52</v>
      </c>
      <c r="E21" s="201">
        <f t="shared" si="15"/>
        <v>25.55</v>
      </c>
      <c r="F21" s="203">
        <f t="shared" si="0"/>
        <v>76.373900659237407</v>
      </c>
      <c r="G21" s="201">
        <f t="shared" si="15"/>
        <v>0</v>
      </c>
      <c r="H21" s="214">
        <f t="shared" ref="H21" si="16">ROUND(H20*(1+$G67),2)</f>
        <v>-3.17</v>
      </c>
      <c r="I21" s="203">
        <f t="shared" si="1"/>
        <v>73.203900659237405</v>
      </c>
      <c r="J21" s="203">
        <f t="shared" si="3"/>
        <v>199.43</v>
      </c>
      <c r="K21" s="201">
        <f t="shared" si="14"/>
        <v>0.8</v>
      </c>
      <c r="L21" s="192"/>
      <c r="P21" s="242"/>
    </row>
    <row r="22" spans="2:17">
      <c r="B22" s="212">
        <f t="shared" si="2"/>
        <v>2028</v>
      </c>
      <c r="C22" s="213"/>
      <c r="D22" s="201">
        <f t="shared" si="15"/>
        <v>187.08</v>
      </c>
      <c r="E22" s="201">
        <f t="shared" si="15"/>
        <v>26.19</v>
      </c>
      <c r="F22" s="203">
        <f t="shared" si="0"/>
        <v>78.282605823018997</v>
      </c>
      <c r="G22" s="201">
        <f t="shared" si="15"/>
        <v>0</v>
      </c>
      <c r="H22" s="214">
        <f t="shared" ref="H22" si="17">ROUND(H21*(1+$G68),2)</f>
        <v>-3.25</v>
      </c>
      <c r="I22" s="203">
        <f t="shared" si="1"/>
        <v>75.032605823018997</v>
      </c>
      <c r="J22" s="203">
        <f t="shared" si="3"/>
        <v>204.42</v>
      </c>
      <c r="K22" s="201">
        <f t="shared" si="14"/>
        <v>0.82</v>
      </c>
      <c r="L22" s="192"/>
      <c r="P22" s="242"/>
    </row>
    <row r="23" spans="2:17">
      <c r="B23" s="212">
        <f t="shared" si="2"/>
        <v>2029</v>
      </c>
      <c r="C23" s="213"/>
      <c r="D23" s="201">
        <f t="shared" si="15"/>
        <v>191.76</v>
      </c>
      <c r="E23" s="201">
        <f t="shared" si="15"/>
        <v>26.84</v>
      </c>
      <c r="F23" s="203">
        <f t="shared" si="0"/>
        <v>80.239028615895108</v>
      </c>
      <c r="G23" s="201">
        <f t="shared" si="15"/>
        <v>0</v>
      </c>
      <c r="H23" s="214">
        <f t="shared" ref="H23" si="18">ROUND(H22*(1+$G69),2)</f>
        <v>-3.33</v>
      </c>
      <c r="I23" s="203">
        <f t="shared" si="1"/>
        <v>76.90902861589511</v>
      </c>
      <c r="J23" s="203">
        <f t="shared" si="3"/>
        <v>209.53</v>
      </c>
      <c r="K23" s="201">
        <f t="shared" si="14"/>
        <v>0.84</v>
      </c>
      <c r="L23" s="192"/>
      <c r="P23" s="242"/>
    </row>
    <row r="24" spans="2:17">
      <c r="B24" s="212">
        <f t="shared" si="2"/>
        <v>2030</v>
      </c>
      <c r="C24" s="206"/>
      <c r="D24" s="207">
        <f t="shared" si="15"/>
        <v>196.55</v>
      </c>
      <c r="E24" s="207">
        <f t="shared" si="15"/>
        <v>27.51</v>
      </c>
      <c r="F24" s="208">
        <f t="shared" si="0"/>
        <v>82.243169037865783</v>
      </c>
      <c r="G24" s="207">
        <f t="shared" si="15"/>
        <v>0</v>
      </c>
      <c r="H24" s="207">
        <f t="shared" ref="H24" si="19">ROUND(H23*(1+$G70),2)</f>
        <v>-3.41</v>
      </c>
      <c r="I24" s="208">
        <f t="shared" si="1"/>
        <v>78.833169037865787</v>
      </c>
      <c r="J24" s="208">
        <f t="shared" si="3"/>
        <v>214.77</v>
      </c>
      <c r="K24" s="207">
        <f t="shared" si="14"/>
        <v>0.86</v>
      </c>
      <c r="L24" s="192"/>
      <c r="P24" s="242"/>
    </row>
    <row r="25" spans="2:17">
      <c r="B25" s="212">
        <f t="shared" si="2"/>
        <v>2031</v>
      </c>
      <c r="C25" s="213"/>
      <c r="D25" s="201">
        <f t="shared" si="15"/>
        <v>201.46</v>
      </c>
      <c r="E25" s="201">
        <f t="shared" si="15"/>
        <v>28.2</v>
      </c>
      <c r="F25" s="203">
        <f t="shared" si="0"/>
        <v>84.29869767578441</v>
      </c>
      <c r="G25" s="201">
        <f t="shared" si="15"/>
        <v>0</v>
      </c>
      <c r="H25" s="214">
        <f t="shared" ref="H25" si="20">ROUND(H24*(1+$G71),2)</f>
        <v>-3.5</v>
      </c>
      <c r="I25" s="203">
        <f t="shared" si="1"/>
        <v>80.79869767578441</v>
      </c>
      <c r="J25" s="203">
        <f t="shared" si="3"/>
        <v>220.12</v>
      </c>
      <c r="K25" s="201">
        <f t="shared" si="14"/>
        <v>0.88</v>
      </c>
      <c r="L25" s="192"/>
      <c r="P25" s="242"/>
    </row>
    <row r="26" spans="2:17">
      <c r="B26" s="212">
        <f t="shared" si="2"/>
        <v>2032</v>
      </c>
      <c r="C26" s="213"/>
      <c r="D26" s="201">
        <f t="shared" si="15"/>
        <v>206.5</v>
      </c>
      <c r="E26" s="201">
        <f t="shared" si="15"/>
        <v>28.91</v>
      </c>
      <c r="F26" s="203">
        <f t="shared" si="0"/>
        <v>86.409285116504435</v>
      </c>
      <c r="G26" s="201">
        <f t="shared" si="15"/>
        <v>0</v>
      </c>
      <c r="H26" s="214">
        <f t="shared" ref="H26" si="21">ROUND(H25*(1+$G72),2)</f>
        <v>-3.59</v>
      </c>
      <c r="I26" s="203">
        <f t="shared" si="1"/>
        <v>82.819285116504432</v>
      </c>
      <c r="J26" s="203">
        <f t="shared" si="3"/>
        <v>225.63</v>
      </c>
      <c r="K26" s="201">
        <f t="shared" si="14"/>
        <v>0.9</v>
      </c>
      <c r="L26" s="192"/>
      <c r="P26" s="242"/>
    </row>
    <row r="27" spans="2:17">
      <c r="B27" s="212">
        <f t="shared" si="2"/>
        <v>2033</v>
      </c>
      <c r="C27" s="213"/>
      <c r="D27" s="201">
        <f t="shared" si="15"/>
        <v>211.66</v>
      </c>
      <c r="E27" s="201">
        <f t="shared" si="15"/>
        <v>29.63</v>
      </c>
      <c r="F27" s="203">
        <f t="shared" si="0"/>
        <v>88.567590186318995</v>
      </c>
      <c r="G27" s="201">
        <f t="shared" si="15"/>
        <v>0</v>
      </c>
      <c r="H27" s="214">
        <f t="shared" ref="H27" si="22">ROUND(H26*(1+$G73),2)</f>
        <v>-3.68</v>
      </c>
      <c r="I27" s="203">
        <f t="shared" si="1"/>
        <v>84.887590186318988</v>
      </c>
      <c r="J27" s="203">
        <f t="shared" si="3"/>
        <v>231.26</v>
      </c>
      <c r="K27" s="201">
        <f t="shared" si="14"/>
        <v>0.92</v>
      </c>
      <c r="L27" s="192"/>
      <c r="P27" s="242"/>
    </row>
    <row r="28" spans="2:17">
      <c r="B28" s="212">
        <f t="shared" si="2"/>
        <v>2034</v>
      </c>
      <c r="C28" s="213"/>
      <c r="D28" s="201">
        <f t="shared" si="15"/>
        <v>216.95</v>
      </c>
      <c r="E28" s="201">
        <f t="shared" si="15"/>
        <v>30.37</v>
      </c>
      <c r="F28" s="203">
        <f t="shared" si="0"/>
        <v>90.780954058934938</v>
      </c>
      <c r="G28" s="201">
        <f t="shared" si="15"/>
        <v>0</v>
      </c>
      <c r="H28" s="214">
        <f t="shared" ref="H28" si="23">ROUND(H27*(1+$G74),2)</f>
        <v>-3.77</v>
      </c>
      <c r="I28" s="203">
        <f t="shared" si="1"/>
        <v>87.010954058934942</v>
      </c>
      <c r="J28" s="203">
        <f t="shared" si="3"/>
        <v>237.05</v>
      </c>
      <c r="K28" s="201">
        <f t="shared" si="14"/>
        <v>0.94</v>
      </c>
      <c r="L28" s="192"/>
      <c r="P28" s="242"/>
    </row>
    <row r="29" spans="2:17">
      <c r="B29" s="212">
        <f t="shared" si="2"/>
        <v>2035</v>
      </c>
      <c r="C29" s="213"/>
      <c r="D29" s="201">
        <f t="shared" ref="D29:E36" si="24">ROUND(D28*(1+$K66),2)</f>
        <v>222.37</v>
      </c>
      <c r="E29" s="201">
        <f t="shared" si="24"/>
        <v>31.13</v>
      </c>
      <c r="F29" s="203">
        <f t="shared" si="0"/>
        <v>93.049376734352293</v>
      </c>
      <c r="G29" s="201">
        <f t="shared" ref="G29:H36" si="25">ROUND(G28*(1+$K66),2)</f>
        <v>0</v>
      </c>
      <c r="H29" s="214">
        <f t="shared" si="25"/>
        <v>-3.86</v>
      </c>
      <c r="I29" s="203">
        <f t="shared" si="1"/>
        <v>89.189376734352294</v>
      </c>
      <c r="J29" s="203">
        <f t="shared" si="3"/>
        <v>242.98</v>
      </c>
      <c r="K29" s="201">
        <f t="shared" ref="K29:K36" si="26">ROUND(K28*(1+$K66),2)</f>
        <v>0.96</v>
      </c>
      <c r="L29" s="192"/>
      <c r="P29" s="242"/>
    </row>
    <row r="30" spans="2:17">
      <c r="B30" s="212">
        <f t="shared" si="2"/>
        <v>2036</v>
      </c>
      <c r="C30" s="213"/>
      <c r="D30" s="201">
        <f t="shared" si="24"/>
        <v>228.15</v>
      </c>
      <c r="E30" s="201">
        <f t="shared" si="24"/>
        <v>31.94</v>
      </c>
      <c r="F30" s="203">
        <f t="shared" si="0"/>
        <v>95.468293470760116</v>
      </c>
      <c r="G30" s="201">
        <f t="shared" si="25"/>
        <v>0</v>
      </c>
      <c r="H30" s="214">
        <f t="shared" si="25"/>
        <v>-3.96</v>
      </c>
      <c r="I30" s="203">
        <f t="shared" si="1"/>
        <v>91.508293470760123</v>
      </c>
      <c r="J30" s="203">
        <f t="shared" si="3"/>
        <v>249.3</v>
      </c>
      <c r="K30" s="201">
        <f t="shared" si="26"/>
        <v>0.98</v>
      </c>
      <c r="L30" s="192"/>
      <c r="P30" s="242"/>
    </row>
    <row r="31" spans="2:17">
      <c r="B31" s="212">
        <f t="shared" si="2"/>
        <v>2037</v>
      </c>
      <c r="C31" s="213"/>
      <c r="D31" s="201">
        <f t="shared" si="24"/>
        <v>233.85</v>
      </c>
      <c r="E31" s="201">
        <f t="shared" si="24"/>
        <v>32.74</v>
      </c>
      <c r="F31" s="203">
        <f t="shared" si="0"/>
        <v>97.854174925487087</v>
      </c>
      <c r="G31" s="201">
        <f t="shared" si="25"/>
        <v>0</v>
      </c>
      <c r="H31" s="214">
        <f t="shared" si="25"/>
        <v>-4.0599999999999996</v>
      </c>
      <c r="I31" s="203">
        <f t="shared" si="1"/>
        <v>93.794174925487084</v>
      </c>
      <c r="J31" s="203">
        <f t="shared" si="3"/>
        <v>255.53</v>
      </c>
      <c r="K31" s="201">
        <f t="shared" si="26"/>
        <v>1</v>
      </c>
      <c r="L31" s="192"/>
      <c r="P31" s="242"/>
    </row>
    <row r="32" spans="2:17">
      <c r="B32" s="212">
        <f t="shared" si="2"/>
        <v>2038</v>
      </c>
      <c r="C32" s="213"/>
      <c r="D32" s="201">
        <f t="shared" si="24"/>
        <v>239.93</v>
      </c>
      <c r="E32" s="201">
        <f t="shared" si="24"/>
        <v>33.590000000000003</v>
      </c>
      <c r="F32" s="203">
        <f t="shared" si="0"/>
        <v>100.39789161491139</v>
      </c>
      <c r="G32" s="201">
        <f t="shared" si="25"/>
        <v>0</v>
      </c>
      <c r="H32" s="214">
        <f t="shared" si="25"/>
        <v>-4.17</v>
      </c>
      <c r="I32" s="203">
        <f t="shared" si="1"/>
        <v>96.227891614911385</v>
      </c>
      <c r="J32" s="203">
        <f t="shared" si="3"/>
        <v>262.16000000000003</v>
      </c>
      <c r="K32" s="201">
        <f t="shared" si="26"/>
        <v>1.03</v>
      </c>
      <c r="L32" s="192"/>
      <c r="P32" s="242"/>
    </row>
    <row r="33" spans="2:16">
      <c r="B33" s="212">
        <f t="shared" si="2"/>
        <v>2039</v>
      </c>
      <c r="C33" s="213"/>
      <c r="D33" s="201">
        <f t="shared" si="24"/>
        <v>246.17</v>
      </c>
      <c r="E33" s="201">
        <f t="shared" si="24"/>
        <v>34.46</v>
      </c>
      <c r="F33" s="203">
        <f t="shared" si="0"/>
        <v>103.00767886769736</v>
      </c>
      <c r="G33" s="201">
        <f t="shared" si="25"/>
        <v>0</v>
      </c>
      <c r="H33" s="214">
        <f t="shared" si="25"/>
        <v>-4.28</v>
      </c>
      <c r="I33" s="203">
        <f t="shared" si="1"/>
        <v>98.727678867697364</v>
      </c>
      <c r="J33" s="203">
        <f t="shared" si="3"/>
        <v>268.97000000000003</v>
      </c>
      <c r="K33" s="201">
        <f t="shared" si="26"/>
        <v>1.06</v>
      </c>
      <c r="L33" s="192"/>
      <c r="P33" s="242"/>
    </row>
    <row r="34" spans="2:16">
      <c r="B34" s="212">
        <f t="shared" si="2"/>
        <v>2040</v>
      </c>
      <c r="C34" s="213"/>
      <c r="D34" s="201">
        <f t="shared" si="24"/>
        <v>252.57</v>
      </c>
      <c r="E34" s="201">
        <f t="shared" si="24"/>
        <v>35.36</v>
      </c>
      <c r="F34" s="203">
        <f t="shared" ref="F34:F36" si="27">(D34+E34)/(8.76*$C$63)</f>
        <v>105.68720727069845</v>
      </c>
      <c r="G34" s="201">
        <f t="shared" si="25"/>
        <v>0</v>
      </c>
      <c r="H34" s="214">
        <f t="shared" si="25"/>
        <v>-4.3899999999999997</v>
      </c>
      <c r="I34" s="203">
        <f t="shared" si="1"/>
        <v>101.29720727069845</v>
      </c>
      <c r="J34" s="203">
        <f t="shared" si="3"/>
        <v>275.97000000000003</v>
      </c>
      <c r="K34" s="201">
        <f t="shared" si="26"/>
        <v>1.0900000000000001</v>
      </c>
      <c r="L34" s="192"/>
      <c r="P34" s="242"/>
    </row>
    <row r="35" spans="2:16">
      <c r="B35" s="212">
        <f t="shared" si="2"/>
        <v>2041</v>
      </c>
      <c r="C35" s="213"/>
      <c r="D35" s="201">
        <f t="shared" si="24"/>
        <v>259.14</v>
      </c>
      <c r="E35" s="201">
        <f t="shared" si="24"/>
        <v>36.28</v>
      </c>
      <c r="F35" s="203">
        <f t="shared" si="27"/>
        <v>108.4364768239146</v>
      </c>
      <c r="G35" s="201">
        <f t="shared" si="25"/>
        <v>0</v>
      </c>
      <c r="H35" s="214">
        <f t="shared" si="25"/>
        <v>-4.5</v>
      </c>
      <c r="I35" s="203">
        <f t="shared" si="1"/>
        <v>103.9364768239146</v>
      </c>
      <c r="J35" s="203">
        <f t="shared" si="3"/>
        <v>283.16000000000003</v>
      </c>
      <c r="K35" s="201">
        <f t="shared" si="26"/>
        <v>1.1200000000000001</v>
      </c>
      <c r="L35" s="192"/>
      <c r="P35" s="242"/>
    </row>
    <row r="36" spans="2:16">
      <c r="B36" s="212">
        <f t="shared" si="2"/>
        <v>2042</v>
      </c>
      <c r="C36" s="213"/>
      <c r="D36" s="201">
        <f t="shared" si="24"/>
        <v>265.88</v>
      </c>
      <c r="E36" s="201">
        <f t="shared" si="24"/>
        <v>37.22</v>
      </c>
      <c r="F36" s="203">
        <f t="shared" si="27"/>
        <v>111.25548752734589</v>
      </c>
      <c r="G36" s="201">
        <f t="shared" si="25"/>
        <v>0</v>
      </c>
      <c r="H36" s="214">
        <f t="shared" si="25"/>
        <v>-4.62</v>
      </c>
      <c r="I36" s="203">
        <f t="shared" si="1"/>
        <v>106.63548752734589</v>
      </c>
      <c r="J36" s="203">
        <f t="shared" si="3"/>
        <v>290.51</v>
      </c>
      <c r="K36" s="201">
        <f t="shared" si="26"/>
        <v>1.1499999999999999</v>
      </c>
      <c r="L36" s="192"/>
      <c r="P36" s="242"/>
    </row>
    <row r="37" spans="2:16">
      <c r="B37" s="212"/>
      <c r="C37" s="205"/>
      <c r="D37" s="201"/>
      <c r="E37" s="201"/>
      <c r="F37" s="202"/>
      <c r="G37" s="201"/>
      <c r="H37" s="201"/>
      <c r="I37" s="203"/>
      <c r="J37" s="203"/>
      <c r="K37" s="215"/>
    </row>
    <row r="38" spans="2:16">
      <c r="B38" s="199"/>
      <c r="C38" s="205"/>
      <c r="D38" s="201"/>
      <c r="E38" s="201"/>
      <c r="F38" s="202"/>
      <c r="G38" s="201"/>
      <c r="H38" s="201"/>
      <c r="I38" s="203"/>
      <c r="J38" s="203"/>
      <c r="K38" s="215"/>
    </row>
    <row r="39" spans="2:16">
      <c r="B39" s="199"/>
      <c r="C39" s="205"/>
      <c r="D39" s="201"/>
      <c r="E39" s="201"/>
      <c r="F39" s="202"/>
      <c r="G39" s="201"/>
      <c r="H39" s="201"/>
      <c r="I39" s="203"/>
      <c r="J39" s="203"/>
      <c r="K39" s="215"/>
    </row>
    <row r="40" spans="2:16">
      <c r="B40" s="199"/>
      <c r="C40" s="205"/>
      <c r="D40" s="201"/>
      <c r="E40" s="201"/>
      <c r="F40" s="202"/>
      <c r="G40" s="201"/>
      <c r="H40" s="201"/>
      <c r="I40" s="203"/>
      <c r="J40" s="203"/>
      <c r="K40" s="215"/>
    </row>
    <row r="42" spans="2:16" ht="14.25">
      <c r="B42" s="216" t="s">
        <v>31</v>
      </c>
      <c r="C42" s="217"/>
      <c r="D42" s="217"/>
      <c r="E42" s="217"/>
      <c r="F42" s="217"/>
      <c r="G42" s="217"/>
      <c r="H42" s="217"/>
    </row>
    <row r="44" spans="2:16">
      <c r="B44" s="190" t="s">
        <v>111</v>
      </c>
      <c r="C44" s="218" t="s">
        <v>112</v>
      </c>
      <c r="D44" s="219" t="str">
        <f>'Table 3 200 MW (Wyo) 2033'!E68</f>
        <v xml:space="preserve">Plant Costs  - 2017 IRP - Table 6.1 &amp; 6.2 </v>
      </c>
    </row>
    <row r="45" spans="2:16">
      <c r="C45" s="218" t="str">
        <f>C7</f>
        <v>(a)</v>
      </c>
      <c r="D45" s="190" t="s">
        <v>113</v>
      </c>
    </row>
    <row r="46" spans="2:16">
      <c r="C46" s="218" t="str">
        <f>D7</f>
        <v>(b)</v>
      </c>
      <c r="D46" s="203" t="str">
        <f>"= "&amp;C7&amp;" x "&amp;C62</f>
        <v>= (a) x 0.0771567801772526</v>
      </c>
    </row>
    <row r="47" spans="2:16">
      <c r="C47" s="218" t="str">
        <f>F7</f>
        <v>(d)</v>
      </c>
      <c r="D47" s="203" t="str">
        <f>"= ("&amp;$D$7&amp;" + "&amp;$E$7&amp;") /  (8.76 x "&amp;TEXT(C63,"0.0%")&amp;")"</f>
        <v>= ((b) + (c)) /  (8.76 x 31.1%)</v>
      </c>
    </row>
    <row r="48" spans="2:16">
      <c r="C48" s="218" t="str">
        <f>I7</f>
        <v>(g)</v>
      </c>
      <c r="D48" s="203" t="str">
        <f>"= "&amp;$F$7&amp;" + "&amp;$H$7</f>
        <v>= (d) + (f)</v>
      </c>
    </row>
    <row r="49" spans="2:24">
      <c r="C49" s="218" t="str">
        <f>K7</f>
        <v>(h)</v>
      </c>
      <c r="D49" s="105" t="str">
        <f>D44</f>
        <v xml:space="preserve">Plant Costs  - 2017 IRP - Table 6.1 &amp; 6.2 </v>
      </c>
    </row>
    <row r="50" spans="2:24">
      <c r="C50" s="218"/>
      <c r="D50" s="203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20"/>
      <c r="E52" s="220"/>
      <c r="F52" s="220"/>
      <c r="G52" s="220"/>
      <c r="H52" s="220"/>
      <c r="I52" s="221"/>
      <c r="J52" s="221"/>
      <c r="K52" s="222"/>
    </row>
    <row r="53" spans="2:24" ht="13.5" thickBot="1">
      <c r="C53" s="223" t="s">
        <v>114</v>
      </c>
      <c r="D53" s="224" t="s">
        <v>115</v>
      </c>
      <c r="E53" s="224"/>
      <c r="F53" s="224"/>
      <c r="G53" s="224"/>
      <c r="H53" s="225"/>
      <c r="I53" s="221"/>
      <c r="J53" s="221"/>
      <c r="K53" s="222"/>
    </row>
    <row r="55" spans="2:24">
      <c r="B55" s="105" t="s">
        <v>102</v>
      </c>
      <c r="C55" s="226">
        <f>'[17]Table 6.2 P1'!$C$88</f>
        <v>1822.4072122157659</v>
      </c>
      <c r="D55" s="190" t="s">
        <v>113</v>
      </c>
      <c r="H55" s="190" t="s">
        <v>9</v>
      </c>
    </row>
    <row r="56" spans="2:24">
      <c r="B56" s="105" t="s">
        <v>102</v>
      </c>
      <c r="C56" s="227">
        <f>'[17]Table 6.2 P1'!$F$88*(1+'[17]Table 6.2 P1'!$G$88)</f>
        <v>19.693557659779859</v>
      </c>
      <c r="D56" s="190" t="s">
        <v>116</v>
      </c>
      <c r="H56" s="190" t="s">
        <v>9</v>
      </c>
    </row>
    <row r="57" spans="2:24">
      <c r="B57" s="105" t="s">
        <v>102</v>
      </c>
      <c r="C57" s="232">
        <f>'[17]Table 6.2 P2'!$K$88</f>
        <v>0.60299999999999998</v>
      </c>
      <c r="D57" s="190" t="s">
        <v>121</v>
      </c>
      <c r="H57" s="190" t="s">
        <v>118</v>
      </c>
    </row>
    <row r="58" spans="2:24">
      <c r="B58" s="105" t="s">
        <v>102</v>
      </c>
      <c r="C58" s="227">
        <v>0</v>
      </c>
      <c r="D58" s="190" t="s">
        <v>117</v>
      </c>
      <c r="H58" s="190" t="s">
        <v>118</v>
      </c>
      <c r="K58" s="192"/>
      <c r="L58" s="228"/>
      <c r="M58" s="69"/>
      <c r="N58" s="229" t="s">
        <v>124</v>
      </c>
      <c r="O58" s="69" t="s">
        <v>123</v>
      </c>
      <c r="P58" s="231" t="s">
        <v>125</v>
      </c>
      <c r="Q58" s="69"/>
      <c r="S58" s="192"/>
      <c r="T58" s="192"/>
      <c r="U58" s="192"/>
      <c r="V58" s="192"/>
      <c r="W58" s="192"/>
      <c r="X58" s="192"/>
    </row>
    <row r="59" spans="2:24">
      <c r="B59" s="105" t="s">
        <v>102</v>
      </c>
      <c r="C59" s="240">
        <f>P63</f>
        <v>-2.446131410134015</v>
      </c>
      <c r="D59" s="190" t="s">
        <v>119</v>
      </c>
      <c r="H59" s="190" t="s">
        <v>118</v>
      </c>
      <c r="K59" s="230"/>
      <c r="L59" s="230"/>
      <c r="M59" s="231"/>
      <c r="N59" s="230">
        <f>C55</f>
        <v>1822.4072122157659</v>
      </c>
      <c r="O59" s="250">
        <f>[17]Database!$AB$134</f>
        <v>6.910504691716815E-2</v>
      </c>
      <c r="P59" s="244">
        <f>O59*N59/8760/$C$63*1000-O60*N60/8760/$C$63*1000</f>
        <v>-5.386049113925985</v>
      </c>
      <c r="Q59" s="251"/>
      <c r="R59" s="232"/>
      <c r="S59" s="192"/>
      <c r="T59" s="192"/>
      <c r="U59" s="192"/>
      <c r="V59" s="192"/>
      <c r="W59" s="192"/>
      <c r="X59" s="192"/>
    </row>
    <row r="60" spans="2:24">
      <c r="K60" s="230"/>
      <c r="L60" s="230"/>
      <c r="M60" s="230"/>
      <c r="N60" s="230">
        <f>N59</f>
        <v>1822.4072122157659</v>
      </c>
      <c r="O60" s="250">
        <f>[17]Database!$AB$99</f>
        <v>7.7156780177252568E-2</v>
      </c>
      <c r="P60" s="192"/>
      <c r="Q60" s="251"/>
      <c r="R60" s="192"/>
      <c r="S60" s="192"/>
      <c r="T60" s="192"/>
      <c r="U60" s="192"/>
      <c r="V60" s="192"/>
      <c r="W60" s="192"/>
      <c r="X60" s="192"/>
    </row>
    <row r="61" spans="2:24">
      <c r="C61" s="234"/>
      <c r="K61" s="230"/>
      <c r="L61" s="230"/>
      <c r="M61" s="230"/>
      <c r="N61" s="237"/>
      <c r="O61" s="237"/>
      <c r="S61" s="192"/>
      <c r="T61" s="192"/>
      <c r="U61" s="192"/>
      <c r="V61" s="192"/>
      <c r="W61" s="192"/>
      <c r="X61" s="192"/>
    </row>
    <row r="62" spans="2:24">
      <c r="C62" s="235">
        <f>'[17]Table 6.2 P1'!$D$88</f>
        <v>7.7156780177252568E-2</v>
      </c>
      <c r="D62" s="190" t="s">
        <v>54</v>
      </c>
      <c r="K62" s="236"/>
      <c r="L62" s="237"/>
      <c r="M62" s="237"/>
      <c r="N62" s="229" t="s">
        <v>124</v>
      </c>
      <c r="O62" s="69" t="s">
        <v>123</v>
      </c>
      <c r="P62" s="231" t="s">
        <v>126</v>
      </c>
    </row>
    <row r="63" spans="2:24">
      <c r="C63" s="241">
        <f>'[17]Table 6.2 P2'!$C$88</f>
        <v>0.311</v>
      </c>
      <c r="D63" s="190" t="s">
        <v>55</v>
      </c>
      <c r="N63" s="230">
        <f>N59</f>
        <v>1822.4072122157659</v>
      </c>
      <c r="O63" s="252">
        <v>7.3499999999999996E-2</v>
      </c>
      <c r="P63" s="244">
        <f>O63*N63/8760/$C$63*1000-O64*N64/8760/$C$63*1000</f>
        <v>-2.446131410134015</v>
      </c>
      <c r="R63" s="253"/>
    </row>
    <row r="64" spans="2:24" ht="13.5" thickBot="1">
      <c r="D64" s="233"/>
      <c r="N64" s="230">
        <f>N59</f>
        <v>1822.4072122157659</v>
      </c>
      <c r="O64" s="250">
        <f>[17]Database!$AB$99</f>
        <v>7.7156780177252568E-2</v>
      </c>
      <c r="P64" s="192"/>
    </row>
    <row r="65" spans="3:11" ht="13.5" thickBot="1">
      <c r="C65" s="54" t="str">
        <f>"Company Official Inflation Forecast Dated "&amp;TEXT('Table 4'!$G$5,"mmmm dd, yyyy")</f>
        <v>Company Official Inflation Forecast Dated June 30, 2017</v>
      </c>
      <c r="D65" s="220"/>
      <c r="E65" s="220"/>
      <c r="F65" s="220"/>
      <c r="G65" s="220"/>
      <c r="H65" s="220"/>
      <c r="I65" s="220"/>
      <c r="J65" s="220"/>
      <c r="K65" s="222"/>
    </row>
    <row r="66" spans="3:11">
      <c r="C66" s="130">
        <v>2017</v>
      </c>
      <c r="D66" s="57">
        <f>VLOOKUP(C66,'[15]Inflation Forecast'!$B$6:$C$61,2,FALSE)</f>
        <v>2.4E-2</v>
      </c>
      <c r="E66" s="105"/>
      <c r="F66" s="130">
        <f>C74+1</f>
        <v>2026</v>
      </c>
      <c r="G66" s="57">
        <f>VLOOKUP(F66,'[15]Inflation Forecast'!$B$6:$C$61,2,FALSE)</f>
        <v>2.4E-2</v>
      </c>
      <c r="H66" s="105"/>
      <c r="I66" s="130">
        <f>F74+1</f>
        <v>2035</v>
      </c>
      <c r="J66" s="130"/>
      <c r="K66" s="57">
        <f>VLOOKUP(I66,'[15]Inflation Forecast'!$B$6:$C$61,2,FALSE)</f>
        <v>2.5000000000000001E-2</v>
      </c>
    </row>
    <row r="67" spans="3:11">
      <c r="C67" s="130">
        <f t="shared" ref="C67:C74" si="28">C66+1</f>
        <v>2018</v>
      </c>
      <c r="D67" s="57">
        <f>VLOOKUP(C67,'[15]Inflation Forecast'!$B$6:$C$61,2,FALSE)</f>
        <v>0.02</v>
      </c>
      <c r="E67" s="105"/>
      <c r="F67" s="130">
        <f t="shared" ref="F67:F74" si="29">F66+1</f>
        <v>2027</v>
      </c>
      <c r="G67" s="57">
        <f>VLOOKUP(F67,'[15]Inflation Forecast'!$B$6:$C$61,2,FALSE)</f>
        <v>2.5000000000000001E-2</v>
      </c>
      <c r="H67" s="105"/>
      <c r="I67" s="130">
        <f t="shared" ref="I67:I74" si="30">I66+1</f>
        <v>2036</v>
      </c>
      <c r="J67" s="130"/>
      <c r="K67" s="57">
        <f>VLOOKUP(I67,'[15]Inflation Forecast'!$B$6:$C$61,2,FALSE)</f>
        <v>2.5999999999999999E-2</v>
      </c>
    </row>
    <row r="68" spans="3:11">
      <c r="C68" s="130">
        <f t="shared" si="28"/>
        <v>2019</v>
      </c>
      <c r="D68" s="57">
        <f>VLOOKUP(C68,'[15]Inflation Forecast'!$B$6:$C$61,2,FALSE)</f>
        <v>2.1999999999999999E-2</v>
      </c>
      <c r="E68" s="105"/>
      <c r="F68" s="130">
        <f t="shared" si="29"/>
        <v>2028</v>
      </c>
      <c r="G68" s="57">
        <f>VLOOKUP(F68,'[15]Inflation Forecast'!$B$6:$C$61,2,FALSE)</f>
        <v>2.5000000000000001E-2</v>
      </c>
      <c r="H68" s="105"/>
      <c r="I68" s="130">
        <f t="shared" si="30"/>
        <v>2037</v>
      </c>
      <c r="J68" s="130"/>
      <c r="K68" s="57">
        <f>VLOOKUP(I68,'[15]Inflation Forecast'!$B$6:$C$61,2,FALSE)</f>
        <v>2.5000000000000001E-2</v>
      </c>
    </row>
    <row r="69" spans="3:11">
      <c r="C69" s="130">
        <f t="shared" si="28"/>
        <v>2020</v>
      </c>
      <c r="D69" s="57">
        <f>VLOOKUP(C69,'[15]Inflation Forecast'!$B$6:$C$61,2,FALSE)</f>
        <v>2.4E-2</v>
      </c>
      <c r="E69" s="105"/>
      <c r="F69" s="130">
        <f t="shared" si="29"/>
        <v>2029</v>
      </c>
      <c r="G69" s="57">
        <f>VLOOKUP(F69,'[15]Inflation Forecast'!$B$6:$C$61,2,FALSE)</f>
        <v>2.5000000000000001E-2</v>
      </c>
      <c r="H69" s="105"/>
      <c r="I69" s="130">
        <f t="shared" si="30"/>
        <v>2038</v>
      </c>
      <c r="J69" s="130"/>
      <c r="K69" s="57">
        <f>VLOOKUP(I69,'[15]Inflation Forecast'!$B$6:$C$61,2,FALSE)</f>
        <v>2.5999999999999999E-2</v>
      </c>
    </row>
    <row r="70" spans="3:11">
      <c r="C70" s="130">
        <f t="shared" si="28"/>
        <v>2021</v>
      </c>
      <c r="D70" s="57">
        <f>VLOOKUP(C70,'[15]Inflation Forecast'!$B$6:$C$61,2,FALSE)</f>
        <v>2.5000000000000001E-2</v>
      </c>
      <c r="E70" s="105"/>
      <c r="F70" s="130">
        <f t="shared" si="29"/>
        <v>2030</v>
      </c>
      <c r="G70" s="57">
        <f>VLOOKUP(F70,'[15]Inflation Forecast'!$B$6:$C$61,2,FALSE)</f>
        <v>2.5000000000000001E-2</v>
      </c>
      <c r="H70" s="105"/>
      <c r="I70" s="130">
        <f t="shared" si="30"/>
        <v>2039</v>
      </c>
      <c r="J70" s="130"/>
      <c r="K70" s="57">
        <f>VLOOKUP(I70,'[15]Inflation Forecast'!$B$6:$C$61,2,FALSE)</f>
        <v>2.5999999999999999E-2</v>
      </c>
    </row>
    <row r="71" spans="3:11">
      <c r="C71" s="130">
        <f t="shared" si="28"/>
        <v>2022</v>
      </c>
      <c r="D71" s="57">
        <f>VLOOKUP(C71,'[15]Inflation Forecast'!$B$6:$C$61,2,FALSE)</f>
        <v>2.5000000000000001E-2</v>
      </c>
      <c r="E71" s="105"/>
      <c r="F71" s="130">
        <f t="shared" si="29"/>
        <v>2031</v>
      </c>
      <c r="G71" s="57">
        <f>VLOOKUP(F71,'[15]Inflation Forecast'!$B$6:$C$61,2,FALSE)</f>
        <v>2.5000000000000001E-2</v>
      </c>
      <c r="H71" s="105"/>
      <c r="I71" s="130">
        <f t="shared" si="30"/>
        <v>2040</v>
      </c>
      <c r="J71" s="130"/>
      <c r="K71" s="57">
        <f>VLOOKUP(I71,'[15]Inflation Forecast'!$B$6:$C$61,2,FALSE)</f>
        <v>2.5999999999999999E-2</v>
      </c>
    </row>
    <row r="72" spans="3:11" s="192" customFormat="1">
      <c r="C72" s="130">
        <f t="shared" si="28"/>
        <v>2023</v>
      </c>
      <c r="D72" s="57">
        <f>VLOOKUP(C72,'[15]Inflation Forecast'!$B$6:$C$61,2,FALSE)</f>
        <v>2.5000000000000001E-2</v>
      </c>
      <c r="E72" s="107"/>
      <c r="F72" s="130">
        <f t="shared" si="29"/>
        <v>2032</v>
      </c>
      <c r="G72" s="57">
        <f>VLOOKUP(F72,'[15]Inflation Forecast'!$B$6:$C$61,2,FALSE)</f>
        <v>2.5000000000000001E-2</v>
      </c>
      <c r="H72" s="107"/>
      <c r="I72" s="130">
        <f t="shared" si="30"/>
        <v>2041</v>
      </c>
      <c r="J72" s="130"/>
      <c r="K72" s="57">
        <f>VLOOKUP(I72,'[15]Inflation Forecast'!$B$6:$C$61,2,FALSE)</f>
        <v>2.5999999999999999E-2</v>
      </c>
    </row>
    <row r="73" spans="3:11" s="192" customFormat="1">
      <c r="C73" s="130">
        <f t="shared" si="28"/>
        <v>2024</v>
      </c>
      <c r="D73" s="57">
        <f>VLOOKUP(C73,'[15]Inflation Forecast'!$B$6:$C$61,2,FALSE)</f>
        <v>2.5000000000000001E-2</v>
      </c>
      <c r="E73" s="107"/>
      <c r="F73" s="130">
        <f t="shared" si="29"/>
        <v>2033</v>
      </c>
      <c r="G73" s="57">
        <f>VLOOKUP(F73,'[15]Inflation Forecast'!$B$6:$C$61,2,FALSE)</f>
        <v>2.5000000000000001E-2</v>
      </c>
      <c r="H73" s="107"/>
      <c r="I73" s="130">
        <f t="shared" si="30"/>
        <v>2042</v>
      </c>
      <c r="J73" s="130"/>
      <c r="K73" s="57">
        <f>VLOOKUP(I73,'[15]Inflation Forecast'!$B$6:$C$61,2,FALSE)</f>
        <v>2.5999999999999999E-2</v>
      </c>
    </row>
    <row r="74" spans="3:11" s="192" customFormat="1">
      <c r="C74" s="130">
        <f t="shared" si="28"/>
        <v>2025</v>
      </c>
      <c r="D74" s="57">
        <f>VLOOKUP(C74,'[15]Inflation Forecast'!$B$6:$C$61,2,FALSE)</f>
        <v>2.5000000000000001E-2</v>
      </c>
      <c r="E74" s="107"/>
      <c r="F74" s="130">
        <f t="shared" si="29"/>
        <v>2034</v>
      </c>
      <c r="G74" s="57">
        <f>VLOOKUP(F74,'[15]Inflation Forecast'!$B$6:$C$61,2,FALSE)</f>
        <v>2.5000000000000001E-2</v>
      </c>
      <c r="H74" s="107"/>
      <c r="I74" s="130">
        <f t="shared" si="30"/>
        <v>2043</v>
      </c>
      <c r="J74" s="130"/>
      <c r="K74" s="57">
        <f>VLOOKUP(I74,'[15]Inflation Forecast'!$B$6:$C$61,2,FALSE)</f>
        <v>2.5999999999999999E-2</v>
      </c>
    </row>
    <row r="75" spans="3:11" s="192" customFormat="1"/>
    <row r="76" spans="3:11" s="192" customFormat="1"/>
    <row r="93" spans="3:4">
      <c r="C93" s="229"/>
      <c r="D93" s="233"/>
    </row>
    <row r="94" spans="3:4">
      <c r="C94" s="229"/>
      <c r="D94" s="233"/>
    </row>
    <row r="95" spans="3:4">
      <c r="C95" s="229"/>
      <c r="D95" s="233"/>
    </row>
    <row r="96" spans="3:4">
      <c r="C96" s="229"/>
      <c r="D96" s="233"/>
    </row>
    <row r="97" spans="3:4">
      <c r="C97" s="229"/>
      <c r="D97" s="233"/>
    </row>
    <row r="98" spans="3:4">
      <c r="C98" s="229"/>
      <c r="D98" s="233"/>
    </row>
    <row r="99" spans="3:4">
      <c r="C99" s="229"/>
      <c r="D99" s="233"/>
    </row>
    <row r="100" spans="3:4">
      <c r="C100" s="229"/>
      <c r="D100" s="233"/>
    </row>
    <row r="101" spans="3:4">
      <c r="C101" s="229"/>
      <c r="D101" s="233"/>
    </row>
    <row r="102" spans="3:4">
      <c r="C102" s="229"/>
      <c r="D102" s="233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190" customWidth="1"/>
    <col min="2" max="2" width="10.83203125" style="190" customWidth="1"/>
    <col min="3" max="3" width="14.1640625" style="190" customWidth="1"/>
    <col min="4" max="4" width="12.33203125" style="190" customWidth="1"/>
    <col min="5" max="5" width="9.1640625" style="190" customWidth="1"/>
    <col min="6" max="6" width="9.83203125" style="190" bestFit="1" customWidth="1"/>
    <col min="7" max="7" width="9.83203125" style="190" customWidth="1"/>
    <col min="8" max="8" width="10.5" style="190" customWidth="1"/>
    <col min="9" max="10" width="12.5" style="190" customWidth="1"/>
    <col min="11" max="11" width="11.6640625" style="190" customWidth="1"/>
    <col min="12" max="12" width="9.33203125" style="190"/>
    <col min="13" max="13" width="9.6640625" style="190" bestFit="1" customWidth="1"/>
    <col min="14" max="15" width="17" style="190" customWidth="1"/>
    <col min="16" max="16" width="9.33203125" style="190" customWidth="1"/>
    <col min="17" max="16384" width="9.33203125" style="190"/>
  </cols>
  <sheetData>
    <row r="1" spans="2:18" ht="15.75">
      <c r="B1" s="188" t="s">
        <v>85</v>
      </c>
      <c r="C1" s="189"/>
      <c r="D1" s="189"/>
      <c r="E1" s="189"/>
      <c r="F1" s="189"/>
      <c r="G1" s="189"/>
      <c r="H1" s="189"/>
      <c r="I1" s="189"/>
      <c r="J1" s="189"/>
    </row>
    <row r="2" spans="2:18" ht="15.75">
      <c r="B2" s="188" t="s">
        <v>181</v>
      </c>
      <c r="C2" s="189"/>
      <c r="D2" s="189"/>
      <c r="E2" s="189"/>
      <c r="F2" s="189"/>
      <c r="G2" s="189"/>
      <c r="H2" s="189"/>
      <c r="I2" s="189"/>
      <c r="J2" s="189"/>
    </row>
    <row r="3" spans="2:18" ht="15.75">
      <c r="B3" s="188" t="str">
        <f>TEXT($C$63,"0%")&amp;" Capacity Factor"</f>
        <v>25% Capacity Factor</v>
      </c>
      <c r="C3" s="189"/>
      <c r="D3" s="189"/>
      <c r="E3" s="189"/>
      <c r="F3" s="189"/>
      <c r="G3" s="189"/>
      <c r="H3" s="189"/>
      <c r="I3" s="189"/>
      <c r="J3" s="189"/>
    </row>
    <row r="4" spans="2:18">
      <c r="B4" s="191"/>
      <c r="C4" s="191"/>
      <c r="D4" s="191"/>
      <c r="E4" s="191"/>
      <c r="F4" s="191"/>
      <c r="G4" s="191"/>
      <c r="H4" s="191"/>
      <c r="I4" s="192"/>
      <c r="J4" s="192"/>
      <c r="K4" s="192"/>
    </row>
    <row r="5" spans="2:18" ht="51.75" customHeight="1">
      <c r="B5" s="193" t="s">
        <v>0</v>
      </c>
      <c r="C5" s="194" t="s">
        <v>10</v>
      </c>
      <c r="D5" s="194" t="s">
        <v>11</v>
      </c>
      <c r="E5" s="194" t="s">
        <v>12</v>
      </c>
      <c r="F5" s="194" t="s">
        <v>108</v>
      </c>
      <c r="G5" s="19" t="s">
        <v>13</v>
      </c>
      <c r="H5" s="194" t="s">
        <v>109</v>
      </c>
      <c r="I5" s="194" t="s">
        <v>122</v>
      </c>
      <c r="J5" s="19" t="s">
        <v>73</v>
      </c>
      <c r="K5" s="194" t="s">
        <v>110</v>
      </c>
      <c r="P5" s="194"/>
    </row>
    <row r="6" spans="2:18" ht="24" customHeight="1">
      <c r="B6" s="195"/>
      <c r="C6" s="196" t="s">
        <v>8</v>
      </c>
      <c r="D6" s="197" t="s">
        <v>9</v>
      </c>
      <c r="E6" s="197" t="s">
        <v>9</v>
      </c>
      <c r="F6" s="196" t="s">
        <v>39</v>
      </c>
      <c r="G6" s="22" t="s">
        <v>39</v>
      </c>
      <c r="H6" s="196" t="s">
        <v>39</v>
      </c>
      <c r="I6" s="196" t="s">
        <v>39</v>
      </c>
      <c r="J6" s="23" t="s">
        <v>9</v>
      </c>
      <c r="K6" s="196" t="s">
        <v>39</v>
      </c>
    </row>
    <row r="7" spans="2:18">
      <c r="C7" s="198" t="s">
        <v>1</v>
      </c>
      <c r="D7" s="198" t="s">
        <v>2</v>
      </c>
      <c r="E7" s="198" t="s">
        <v>3</v>
      </c>
      <c r="F7" s="198" t="s">
        <v>4</v>
      </c>
      <c r="G7" s="198" t="s">
        <v>5</v>
      </c>
      <c r="H7" s="198" t="s">
        <v>7</v>
      </c>
      <c r="I7" s="198" t="s">
        <v>28</v>
      </c>
      <c r="J7" s="198" t="s">
        <v>29</v>
      </c>
      <c r="K7" s="198" t="s">
        <v>29</v>
      </c>
    </row>
    <row r="8" spans="2:18" ht="6" customHeight="1">
      <c r="K8" s="192"/>
    </row>
    <row r="9" spans="2:18" ht="15.75">
      <c r="B9" s="60" t="str">
        <f>C52</f>
        <v>2017 IRP Yakima Solar Resource - 25% Capacity Factor</v>
      </c>
      <c r="C9" s="192"/>
      <c r="E9" s="192"/>
      <c r="F9" s="192"/>
      <c r="G9" s="192"/>
      <c r="H9" s="192"/>
      <c r="I9" s="192"/>
      <c r="J9" s="192"/>
      <c r="K9" s="192"/>
    </row>
    <row r="10" spans="2:18">
      <c r="B10" s="199">
        <v>2016</v>
      </c>
      <c r="C10" s="200">
        <f>C55</f>
        <v>1761.8947998896474</v>
      </c>
      <c r="D10" s="201">
        <f>C10*$C$62</f>
        <v>135.94212977052993</v>
      </c>
      <c r="E10" s="201">
        <f>C56</f>
        <v>18.739825346529312</v>
      </c>
      <c r="F10" s="202">
        <f t="shared" ref="F10:F36" si="0">(D10+E10)/(8.76*$C$63)</f>
        <v>70.914688487768075</v>
      </c>
      <c r="G10" s="202">
        <f>C58</f>
        <v>0</v>
      </c>
      <c r="H10" s="201">
        <f>C59</f>
        <v>-2.9537611535827537</v>
      </c>
      <c r="I10" s="203">
        <f t="shared" ref="I10:I36" si="1">F10+H10+G10</f>
        <v>67.960927334185328</v>
      </c>
      <c r="J10" s="203">
        <f>ROUND(I10*$C$63*8.76,2)</f>
        <v>148.24</v>
      </c>
      <c r="K10" s="201">
        <f>$C$57</f>
        <v>0.60299999999999998</v>
      </c>
      <c r="N10" s="204"/>
      <c r="P10" s="242"/>
    </row>
    <row r="11" spans="2:18">
      <c r="B11" s="199">
        <f t="shared" ref="B11:B36" si="2">B10+1</f>
        <v>2017</v>
      </c>
      <c r="C11" s="205"/>
      <c r="D11" s="201">
        <f t="shared" ref="D11:D19" si="3">ROUND(D10*(1+$D66),2)</f>
        <v>139.19999999999999</v>
      </c>
      <c r="E11" s="201">
        <f t="shared" ref="E11:E19" si="4">ROUND(E10*(1+$D66),2)</f>
        <v>19.190000000000001</v>
      </c>
      <c r="F11" s="202">
        <f t="shared" si="0"/>
        <v>72.614659551447801</v>
      </c>
      <c r="G11" s="201">
        <f t="shared" ref="G11:G19" si="5">ROUND(G10*(1+$D66),2)</f>
        <v>0</v>
      </c>
      <c r="H11" s="201">
        <f t="shared" ref="H11:H19" si="6">ROUND(H10*(1+$D66),2)</f>
        <v>-3.02</v>
      </c>
      <c r="I11" s="203">
        <f t="shared" si="1"/>
        <v>69.594659551447805</v>
      </c>
      <c r="J11" s="203">
        <f t="shared" ref="J11:J36" si="7">ROUND(I11*$C$63*8.76,2)</f>
        <v>151.80000000000001</v>
      </c>
      <c r="K11" s="201">
        <f t="shared" ref="K11:K19" si="8">ROUND(K10*(1+$D66),2)</f>
        <v>0.62</v>
      </c>
      <c r="N11" s="204"/>
      <c r="P11" s="242"/>
    </row>
    <row r="12" spans="2:18">
      <c r="B12" s="212">
        <f t="shared" si="2"/>
        <v>2018</v>
      </c>
      <c r="C12" s="213"/>
      <c r="D12" s="201">
        <f t="shared" si="3"/>
        <v>141.97999999999999</v>
      </c>
      <c r="E12" s="201">
        <f t="shared" si="4"/>
        <v>19.57</v>
      </c>
      <c r="F12" s="203">
        <f t="shared" si="0"/>
        <v>74.063376794850626</v>
      </c>
      <c r="G12" s="201">
        <f t="shared" si="5"/>
        <v>0</v>
      </c>
      <c r="H12" s="214">
        <f t="shared" si="6"/>
        <v>-3.08</v>
      </c>
      <c r="I12" s="203">
        <f t="shared" si="1"/>
        <v>70.983376794850628</v>
      </c>
      <c r="J12" s="203">
        <f t="shared" si="7"/>
        <v>154.83000000000001</v>
      </c>
      <c r="K12" s="201">
        <f t="shared" si="8"/>
        <v>0.63</v>
      </c>
      <c r="L12" s="192"/>
      <c r="N12" s="204"/>
      <c r="P12" s="242"/>
    </row>
    <row r="13" spans="2:18">
      <c r="B13" s="212">
        <f t="shared" si="2"/>
        <v>2019</v>
      </c>
      <c r="C13" s="213"/>
      <c r="D13" s="201">
        <f t="shared" si="3"/>
        <v>145.1</v>
      </c>
      <c r="E13" s="201">
        <f t="shared" si="4"/>
        <v>20</v>
      </c>
      <c r="F13" s="203">
        <f t="shared" si="0"/>
        <v>75.69089141955952</v>
      </c>
      <c r="G13" s="201">
        <f t="shared" si="5"/>
        <v>0</v>
      </c>
      <c r="H13" s="214">
        <f t="shared" si="6"/>
        <v>-3.15</v>
      </c>
      <c r="I13" s="203">
        <f t="shared" si="1"/>
        <v>72.540891419559514</v>
      </c>
      <c r="J13" s="203">
        <f t="shared" si="7"/>
        <v>158.22999999999999</v>
      </c>
      <c r="K13" s="201">
        <f t="shared" si="8"/>
        <v>0.64</v>
      </c>
      <c r="L13" s="192"/>
      <c r="N13" s="204"/>
      <c r="P13" s="242"/>
    </row>
    <row r="14" spans="2:18">
      <c r="B14" s="212">
        <f t="shared" si="2"/>
        <v>2020</v>
      </c>
      <c r="C14" s="213"/>
      <c r="D14" s="201">
        <f t="shared" si="3"/>
        <v>148.58000000000001</v>
      </c>
      <c r="E14" s="201">
        <f t="shared" si="4"/>
        <v>20.48</v>
      </c>
      <c r="F14" s="203">
        <f t="shared" si="0"/>
        <v>77.506372522051677</v>
      </c>
      <c r="G14" s="201">
        <f t="shared" si="5"/>
        <v>0</v>
      </c>
      <c r="H14" s="214">
        <f t="shared" si="6"/>
        <v>-3.23</v>
      </c>
      <c r="I14" s="203">
        <f t="shared" si="1"/>
        <v>74.276372522051673</v>
      </c>
      <c r="J14" s="203">
        <f t="shared" si="7"/>
        <v>162.01</v>
      </c>
      <c r="K14" s="201">
        <f t="shared" si="8"/>
        <v>0.66</v>
      </c>
      <c r="L14" s="192"/>
      <c r="N14" s="204"/>
      <c r="O14" s="209"/>
      <c r="P14" s="242"/>
      <c r="Q14" s="210"/>
      <c r="R14" s="211"/>
    </row>
    <row r="15" spans="2:18">
      <c r="B15" s="212">
        <f t="shared" si="2"/>
        <v>2021</v>
      </c>
      <c r="C15" s="213"/>
      <c r="D15" s="201">
        <f t="shared" si="3"/>
        <v>152.29</v>
      </c>
      <c r="E15" s="201">
        <f t="shared" si="4"/>
        <v>20.99</v>
      </c>
      <c r="F15" s="203">
        <f t="shared" si="0"/>
        <v>79.441051878747871</v>
      </c>
      <c r="G15" s="201">
        <f t="shared" si="5"/>
        <v>0</v>
      </c>
      <c r="H15" s="214">
        <f t="shared" si="6"/>
        <v>-3.31</v>
      </c>
      <c r="I15" s="203">
        <f t="shared" si="1"/>
        <v>76.131051878747868</v>
      </c>
      <c r="J15" s="203">
        <f t="shared" si="7"/>
        <v>166.06</v>
      </c>
      <c r="K15" s="201">
        <f t="shared" si="8"/>
        <v>0.68</v>
      </c>
      <c r="L15" s="192"/>
      <c r="N15" s="210"/>
      <c r="O15" s="210"/>
      <c r="P15" s="242"/>
      <c r="Q15" s="210"/>
      <c r="R15" s="211"/>
    </row>
    <row r="16" spans="2:18">
      <c r="B16" s="212">
        <f t="shared" si="2"/>
        <v>2022</v>
      </c>
      <c r="C16" s="213"/>
      <c r="D16" s="201">
        <f t="shared" si="3"/>
        <v>156.1</v>
      </c>
      <c r="E16" s="201">
        <f t="shared" si="4"/>
        <v>21.51</v>
      </c>
      <c r="F16" s="203">
        <f t="shared" si="0"/>
        <v>81.426161266068846</v>
      </c>
      <c r="G16" s="201">
        <f t="shared" si="5"/>
        <v>0</v>
      </c>
      <c r="H16" s="214">
        <f t="shared" si="6"/>
        <v>-3.39</v>
      </c>
      <c r="I16" s="203">
        <f t="shared" si="1"/>
        <v>78.036161266068845</v>
      </c>
      <c r="J16" s="203">
        <f t="shared" si="7"/>
        <v>170.22</v>
      </c>
      <c r="K16" s="201">
        <f t="shared" si="8"/>
        <v>0.7</v>
      </c>
      <c r="L16" s="192"/>
      <c r="N16" s="204"/>
      <c r="P16" s="242"/>
    </row>
    <row r="17" spans="2:17">
      <c r="B17" s="212">
        <f t="shared" si="2"/>
        <v>2023</v>
      </c>
      <c r="C17" s="213"/>
      <c r="D17" s="201">
        <f t="shared" si="3"/>
        <v>160</v>
      </c>
      <c r="E17" s="201">
        <f t="shared" si="4"/>
        <v>22.05</v>
      </c>
      <c r="F17" s="203">
        <f t="shared" si="0"/>
        <v>83.461700684014602</v>
      </c>
      <c r="G17" s="201">
        <f t="shared" si="5"/>
        <v>0</v>
      </c>
      <c r="H17" s="214">
        <f t="shared" si="6"/>
        <v>-3.47</v>
      </c>
      <c r="I17" s="203">
        <f t="shared" si="1"/>
        <v>79.991700684014603</v>
      </c>
      <c r="J17" s="203">
        <f t="shared" si="7"/>
        <v>174.48</v>
      </c>
      <c r="K17" s="201">
        <f t="shared" si="8"/>
        <v>0.72</v>
      </c>
      <c r="L17" s="192"/>
      <c r="N17" s="204"/>
      <c r="O17" s="209"/>
      <c r="P17" s="242"/>
    </row>
    <row r="18" spans="2:17">
      <c r="B18" s="212">
        <f t="shared" si="2"/>
        <v>2024</v>
      </c>
      <c r="C18" s="213"/>
      <c r="D18" s="201">
        <f t="shared" si="3"/>
        <v>164</v>
      </c>
      <c r="E18" s="201">
        <f t="shared" si="4"/>
        <v>22.6</v>
      </c>
      <c r="F18" s="203">
        <f t="shared" si="0"/>
        <v>85.547670132585139</v>
      </c>
      <c r="G18" s="201">
        <f t="shared" si="5"/>
        <v>0</v>
      </c>
      <c r="H18" s="214">
        <f t="shared" si="6"/>
        <v>-3.56</v>
      </c>
      <c r="I18" s="203">
        <f t="shared" si="1"/>
        <v>81.987670132585137</v>
      </c>
      <c r="J18" s="203">
        <f t="shared" si="7"/>
        <v>178.83</v>
      </c>
      <c r="K18" s="201">
        <f t="shared" si="8"/>
        <v>0.74</v>
      </c>
      <c r="L18" s="192"/>
      <c r="P18" s="242"/>
    </row>
    <row r="19" spans="2:17">
      <c r="B19" s="212">
        <f t="shared" si="2"/>
        <v>2025</v>
      </c>
      <c r="C19" s="213"/>
      <c r="D19" s="201">
        <f t="shared" si="3"/>
        <v>168.1</v>
      </c>
      <c r="E19" s="201">
        <f t="shared" si="4"/>
        <v>23.17</v>
      </c>
      <c r="F19" s="203">
        <f t="shared" si="0"/>
        <v>87.68865416001907</v>
      </c>
      <c r="G19" s="201">
        <f t="shared" si="5"/>
        <v>0</v>
      </c>
      <c r="H19" s="214">
        <f t="shared" si="6"/>
        <v>-3.65</v>
      </c>
      <c r="I19" s="203">
        <f t="shared" si="1"/>
        <v>84.038654160019064</v>
      </c>
      <c r="J19" s="203">
        <f t="shared" si="7"/>
        <v>183.31</v>
      </c>
      <c r="K19" s="201">
        <f t="shared" si="8"/>
        <v>0.76</v>
      </c>
      <c r="L19" s="192"/>
      <c r="P19" s="242"/>
    </row>
    <row r="20" spans="2:17">
      <c r="B20" s="212">
        <f t="shared" si="2"/>
        <v>2026</v>
      </c>
      <c r="C20" s="213"/>
      <c r="D20" s="201">
        <f t="shared" ref="D20:D28" si="9">ROUND(D19*(1+$G66),2)</f>
        <v>172.13</v>
      </c>
      <c r="E20" s="201">
        <f t="shared" ref="E20:E28" si="10">ROUND(E19*(1+$G66),2)</f>
        <v>23.73</v>
      </c>
      <c r="F20" s="203">
        <f t="shared" si="0"/>
        <v>89.792961801544081</v>
      </c>
      <c r="G20" s="201">
        <f t="shared" ref="G20:G28" si="11">ROUND(G19*(1+$G66),2)</f>
        <v>0</v>
      </c>
      <c r="H20" s="214">
        <f t="shared" ref="H20:H28" si="12">ROUND(H19*(1+$G66),2)</f>
        <v>-3.74</v>
      </c>
      <c r="I20" s="203">
        <f t="shared" si="1"/>
        <v>86.052961801544086</v>
      </c>
      <c r="J20" s="203">
        <f t="shared" si="7"/>
        <v>187.7</v>
      </c>
      <c r="K20" s="201">
        <f t="shared" ref="K20:K28" si="13">ROUND(K19*(1+$G66),2)</f>
        <v>0.78</v>
      </c>
      <c r="L20" s="192"/>
      <c r="P20" s="242"/>
      <c r="Q20" s="243"/>
    </row>
    <row r="21" spans="2:17">
      <c r="B21" s="212">
        <f t="shared" si="2"/>
        <v>2027</v>
      </c>
      <c r="C21" s="213"/>
      <c r="D21" s="201">
        <f t="shared" si="9"/>
        <v>176.43</v>
      </c>
      <c r="E21" s="201">
        <f t="shared" si="10"/>
        <v>24.32</v>
      </c>
      <c r="F21" s="203">
        <f t="shared" si="0"/>
        <v>92.034805890227588</v>
      </c>
      <c r="G21" s="201">
        <f t="shared" si="11"/>
        <v>0</v>
      </c>
      <c r="H21" s="214">
        <f t="shared" si="12"/>
        <v>-3.83</v>
      </c>
      <c r="I21" s="203">
        <f t="shared" si="1"/>
        <v>88.20480589022759</v>
      </c>
      <c r="J21" s="203">
        <f t="shared" si="7"/>
        <v>192.4</v>
      </c>
      <c r="K21" s="201">
        <f t="shared" si="13"/>
        <v>0.8</v>
      </c>
      <c r="L21" s="192"/>
      <c r="P21" s="242"/>
    </row>
    <row r="22" spans="2:17">
      <c r="B22" s="212">
        <f t="shared" si="2"/>
        <v>2028</v>
      </c>
      <c r="C22" s="213"/>
      <c r="D22" s="207">
        <f t="shared" si="9"/>
        <v>180.84</v>
      </c>
      <c r="E22" s="207">
        <f t="shared" si="10"/>
        <v>24.93</v>
      </c>
      <c r="F22" s="208">
        <f t="shared" si="0"/>
        <v>94.336249106013099</v>
      </c>
      <c r="G22" s="207">
        <f t="shared" si="11"/>
        <v>0</v>
      </c>
      <c r="H22" s="207">
        <f t="shared" si="12"/>
        <v>-3.93</v>
      </c>
      <c r="I22" s="208">
        <f t="shared" si="1"/>
        <v>90.406249106013092</v>
      </c>
      <c r="J22" s="208">
        <f t="shared" si="7"/>
        <v>197.2</v>
      </c>
      <c r="K22" s="207">
        <f t="shared" si="13"/>
        <v>0.82</v>
      </c>
      <c r="L22" s="192"/>
      <c r="P22" s="242"/>
    </row>
    <row r="23" spans="2:17">
      <c r="B23" s="212">
        <f t="shared" si="2"/>
        <v>2029</v>
      </c>
      <c r="C23" s="213"/>
      <c r="D23" s="201">
        <f t="shared" si="9"/>
        <v>185.36</v>
      </c>
      <c r="E23" s="201">
        <f t="shared" si="10"/>
        <v>25.55</v>
      </c>
      <c r="F23" s="203">
        <f t="shared" si="0"/>
        <v>96.692706900662031</v>
      </c>
      <c r="G23" s="201">
        <f t="shared" si="11"/>
        <v>0</v>
      </c>
      <c r="H23" s="214">
        <f t="shared" si="12"/>
        <v>-4.03</v>
      </c>
      <c r="I23" s="203">
        <f t="shared" si="1"/>
        <v>92.66270690066203</v>
      </c>
      <c r="J23" s="203">
        <f t="shared" si="7"/>
        <v>202.12</v>
      </c>
      <c r="K23" s="201">
        <f t="shared" si="13"/>
        <v>0.84</v>
      </c>
      <c r="L23" s="192"/>
      <c r="P23" s="242"/>
    </row>
    <row r="24" spans="2:17">
      <c r="B24" s="212">
        <f t="shared" si="2"/>
        <v>2030</v>
      </c>
      <c r="C24" s="213"/>
      <c r="D24" s="201">
        <f t="shared" si="9"/>
        <v>189.99</v>
      </c>
      <c r="E24" s="201">
        <f t="shared" si="10"/>
        <v>26.19</v>
      </c>
      <c r="F24" s="203">
        <f t="shared" si="0"/>
        <v>99.108763822412953</v>
      </c>
      <c r="G24" s="201">
        <f t="shared" si="11"/>
        <v>0</v>
      </c>
      <c r="H24" s="214">
        <f t="shared" si="12"/>
        <v>-4.13</v>
      </c>
      <c r="I24" s="203">
        <f t="shared" si="1"/>
        <v>94.978763822412958</v>
      </c>
      <c r="J24" s="203">
        <f t="shared" si="7"/>
        <v>207.17</v>
      </c>
      <c r="K24" s="201">
        <f t="shared" si="13"/>
        <v>0.86</v>
      </c>
      <c r="L24" s="192"/>
      <c r="P24" s="242"/>
    </row>
    <row r="25" spans="2:17">
      <c r="B25" s="212">
        <f t="shared" si="2"/>
        <v>2031</v>
      </c>
      <c r="C25" s="213"/>
      <c r="D25" s="201">
        <f t="shared" si="9"/>
        <v>194.74</v>
      </c>
      <c r="E25" s="201">
        <f t="shared" si="10"/>
        <v>26.84</v>
      </c>
      <c r="F25" s="203">
        <f t="shared" si="0"/>
        <v>101.58441987126589</v>
      </c>
      <c r="G25" s="201">
        <f t="shared" si="11"/>
        <v>0</v>
      </c>
      <c r="H25" s="214">
        <f t="shared" si="12"/>
        <v>-4.2300000000000004</v>
      </c>
      <c r="I25" s="203">
        <f t="shared" si="1"/>
        <v>97.35441987126589</v>
      </c>
      <c r="J25" s="203">
        <f t="shared" si="7"/>
        <v>212.35</v>
      </c>
      <c r="K25" s="201">
        <f t="shared" si="13"/>
        <v>0.88</v>
      </c>
      <c r="L25" s="192"/>
      <c r="P25" s="242"/>
    </row>
    <row r="26" spans="2:17">
      <c r="B26" s="212">
        <f t="shared" si="2"/>
        <v>2032</v>
      </c>
      <c r="C26" s="213"/>
      <c r="D26" s="201">
        <f t="shared" si="9"/>
        <v>199.61</v>
      </c>
      <c r="E26" s="201">
        <f t="shared" si="10"/>
        <v>27.51</v>
      </c>
      <c r="F26" s="203">
        <f t="shared" si="0"/>
        <v>104.12425959545948</v>
      </c>
      <c r="G26" s="201">
        <f t="shared" si="11"/>
        <v>0</v>
      </c>
      <c r="H26" s="214">
        <f t="shared" si="12"/>
        <v>-4.34</v>
      </c>
      <c r="I26" s="203">
        <f t="shared" si="1"/>
        <v>99.784259595459474</v>
      </c>
      <c r="J26" s="203">
        <f t="shared" si="7"/>
        <v>217.65</v>
      </c>
      <c r="K26" s="201">
        <f t="shared" si="13"/>
        <v>0.9</v>
      </c>
      <c r="L26" s="192"/>
      <c r="P26" s="242"/>
    </row>
    <row r="27" spans="2:17">
      <c r="B27" s="212">
        <f t="shared" si="2"/>
        <v>2033</v>
      </c>
      <c r="C27" s="213"/>
      <c r="D27" s="201">
        <f t="shared" si="9"/>
        <v>204.6</v>
      </c>
      <c r="E27" s="201">
        <f t="shared" si="10"/>
        <v>28.2</v>
      </c>
      <c r="F27" s="203">
        <f t="shared" si="0"/>
        <v>106.72828299499368</v>
      </c>
      <c r="G27" s="201">
        <f t="shared" si="11"/>
        <v>0</v>
      </c>
      <c r="H27" s="214">
        <f t="shared" si="12"/>
        <v>-4.45</v>
      </c>
      <c r="I27" s="203">
        <f t="shared" si="1"/>
        <v>102.27828299499367</v>
      </c>
      <c r="J27" s="203">
        <f t="shared" si="7"/>
        <v>223.09</v>
      </c>
      <c r="K27" s="201">
        <f t="shared" si="13"/>
        <v>0.92</v>
      </c>
      <c r="L27" s="192"/>
      <c r="P27" s="242"/>
    </row>
    <row r="28" spans="2:17">
      <c r="B28" s="212">
        <f t="shared" si="2"/>
        <v>2034</v>
      </c>
      <c r="C28" s="213"/>
      <c r="D28" s="201">
        <f t="shared" si="9"/>
        <v>209.72</v>
      </c>
      <c r="E28" s="201">
        <f t="shared" si="10"/>
        <v>28.91</v>
      </c>
      <c r="F28" s="203">
        <f t="shared" si="0"/>
        <v>109.40107461810713</v>
      </c>
      <c r="G28" s="201">
        <f t="shared" si="11"/>
        <v>0</v>
      </c>
      <c r="H28" s="214">
        <f t="shared" si="12"/>
        <v>-4.5599999999999996</v>
      </c>
      <c r="I28" s="203">
        <f t="shared" si="1"/>
        <v>104.84107461810713</v>
      </c>
      <c r="J28" s="203">
        <f t="shared" si="7"/>
        <v>228.68</v>
      </c>
      <c r="K28" s="201">
        <f t="shared" si="13"/>
        <v>0.94</v>
      </c>
      <c r="L28" s="192"/>
      <c r="P28" s="242"/>
    </row>
    <row r="29" spans="2:17">
      <c r="B29" s="212">
        <f t="shared" si="2"/>
        <v>2035</v>
      </c>
      <c r="C29" s="213"/>
      <c r="D29" s="201">
        <f t="shared" ref="D29:E36" si="14">ROUND(D28*(1+$K66),2)</f>
        <v>214.96</v>
      </c>
      <c r="E29" s="201">
        <f t="shared" si="14"/>
        <v>29.63</v>
      </c>
      <c r="F29" s="203">
        <f t="shared" si="0"/>
        <v>112.13346536832262</v>
      </c>
      <c r="G29" s="201">
        <f t="shared" ref="G29:H36" si="15">ROUND(G28*(1+$K66),2)</f>
        <v>0</v>
      </c>
      <c r="H29" s="214">
        <f t="shared" si="15"/>
        <v>-4.67</v>
      </c>
      <c r="I29" s="203">
        <f t="shared" si="1"/>
        <v>107.46346536832262</v>
      </c>
      <c r="J29" s="203">
        <f t="shared" si="7"/>
        <v>234.4</v>
      </c>
      <c r="K29" s="201">
        <f>ROUND(K28*(1+$K66),2)</f>
        <v>0.96</v>
      </c>
      <c r="L29" s="192"/>
      <c r="P29" s="242"/>
    </row>
    <row r="30" spans="2:17">
      <c r="B30" s="212">
        <f t="shared" si="2"/>
        <v>2036</v>
      </c>
      <c r="C30" s="213"/>
      <c r="D30" s="201">
        <f t="shared" si="14"/>
        <v>220.55</v>
      </c>
      <c r="E30" s="201">
        <f t="shared" si="14"/>
        <v>30.4</v>
      </c>
      <c r="F30" s="203">
        <f t="shared" si="0"/>
        <v>115.04923804808276</v>
      </c>
      <c r="G30" s="201">
        <f t="shared" si="15"/>
        <v>0</v>
      </c>
      <c r="H30" s="214">
        <f t="shared" si="15"/>
        <v>-4.79</v>
      </c>
      <c r="I30" s="203">
        <f t="shared" si="1"/>
        <v>110.25923804808275</v>
      </c>
      <c r="J30" s="203">
        <f t="shared" si="7"/>
        <v>240.5</v>
      </c>
      <c r="K30" s="201">
        <f t="shared" ref="K30:K36" si="16">ROUND(K29*(1+$K67),2)</f>
        <v>0.98</v>
      </c>
      <c r="L30" s="192"/>
      <c r="P30" s="242"/>
    </row>
    <row r="31" spans="2:17">
      <c r="B31" s="212">
        <f t="shared" si="2"/>
        <v>2037</v>
      </c>
      <c r="C31" s="213"/>
      <c r="D31" s="201">
        <f t="shared" si="14"/>
        <v>226.06</v>
      </c>
      <c r="E31" s="201">
        <f t="shared" si="14"/>
        <v>31.16</v>
      </c>
      <c r="F31" s="203">
        <f t="shared" si="0"/>
        <v>117.92374979369535</v>
      </c>
      <c r="G31" s="201">
        <f t="shared" si="15"/>
        <v>0</v>
      </c>
      <c r="H31" s="214">
        <f t="shared" si="15"/>
        <v>-4.91</v>
      </c>
      <c r="I31" s="203">
        <f t="shared" si="1"/>
        <v>113.01374979369535</v>
      </c>
      <c r="J31" s="203">
        <f t="shared" si="7"/>
        <v>246.51</v>
      </c>
      <c r="K31" s="201">
        <f t="shared" si="16"/>
        <v>1</v>
      </c>
      <c r="L31" s="192"/>
      <c r="P31" s="242"/>
    </row>
    <row r="32" spans="2:17">
      <c r="B32" s="212">
        <f t="shared" si="2"/>
        <v>2038</v>
      </c>
      <c r="C32" s="213"/>
      <c r="D32" s="201">
        <f t="shared" si="14"/>
        <v>231.94</v>
      </c>
      <c r="E32" s="201">
        <f t="shared" si="14"/>
        <v>31.97</v>
      </c>
      <c r="F32" s="203">
        <f t="shared" si="0"/>
        <v>120.9908125653298</v>
      </c>
      <c r="G32" s="201">
        <f t="shared" si="15"/>
        <v>0</v>
      </c>
      <c r="H32" s="214">
        <f t="shared" si="15"/>
        <v>-5.04</v>
      </c>
      <c r="I32" s="203">
        <f t="shared" si="1"/>
        <v>115.9508125653298</v>
      </c>
      <c r="J32" s="203">
        <f t="shared" si="7"/>
        <v>252.92</v>
      </c>
      <c r="K32" s="201">
        <f t="shared" si="16"/>
        <v>1.03</v>
      </c>
      <c r="L32" s="192"/>
      <c r="P32" s="242"/>
    </row>
    <row r="33" spans="2:16">
      <c r="B33" s="212">
        <f t="shared" si="2"/>
        <v>2039</v>
      </c>
      <c r="C33" s="213"/>
      <c r="D33" s="201">
        <f t="shared" si="14"/>
        <v>237.97</v>
      </c>
      <c r="E33" s="201">
        <f t="shared" si="14"/>
        <v>32.799999999999997</v>
      </c>
      <c r="F33" s="203">
        <f t="shared" si="0"/>
        <v>124.13581265702078</v>
      </c>
      <c r="G33" s="201">
        <f t="shared" si="15"/>
        <v>0</v>
      </c>
      <c r="H33" s="214">
        <f t="shared" si="15"/>
        <v>-5.17</v>
      </c>
      <c r="I33" s="203">
        <f t="shared" si="1"/>
        <v>118.96581265702078</v>
      </c>
      <c r="J33" s="203">
        <f t="shared" si="7"/>
        <v>259.49</v>
      </c>
      <c r="K33" s="201">
        <f t="shared" si="16"/>
        <v>1.06</v>
      </c>
      <c r="L33" s="192"/>
      <c r="P33" s="242"/>
    </row>
    <row r="34" spans="2:16">
      <c r="B34" s="212">
        <f t="shared" si="2"/>
        <v>2040</v>
      </c>
      <c r="C34" s="213"/>
      <c r="D34" s="201">
        <f t="shared" si="14"/>
        <v>244.16</v>
      </c>
      <c r="E34" s="201">
        <f t="shared" si="14"/>
        <v>33.65</v>
      </c>
      <c r="F34" s="203">
        <f t="shared" si="0"/>
        <v>127.36333461700686</v>
      </c>
      <c r="G34" s="201">
        <f t="shared" si="15"/>
        <v>0</v>
      </c>
      <c r="H34" s="214">
        <f t="shared" si="15"/>
        <v>-5.3</v>
      </c>
      <c r="I34" s="203">
        <f t="shared" si="1"/>
        <v>122.06333461700686</v>
      </c>
      <c r="J34" s="203">
        <f t="shared" si="7"/>
        <v>266.25</v>
      </c>
      <c r="K34" s="201">
        <f t="shared" si="16"/>
        <v>1.0900000000000001</v>
      </c>
      <c r="L34" s="192"/>
      <c r="P34" s="242"/>
    </row>
    <row r="35" spans="2:16">
      <c r="B35" s="212">
        <f t="shared" si="2"/>
        <v>2041</v>
      </c>
      <c r="C35" s="213"/>
      <c r="D35" s="201">
        <f t="shared" si="14"/>
        <v>250.51</v>
      </c>
      <c r="E35" s="201">
        <f t="shared" si="14"/>
        <v>34.520000000000003</v>
      </c>
      <c r="F35" s="203">
        <f t="shared" si="0"/>
        <v>130.67337844528799</v>
      </c>
      <c r="G35" s="201">
        <f t="shared" si="15"/>
        <v>0</v>
      </c>
      <c r="H35" s="214">
        <f t="shared" si="15"/>
        <v>-5.44</v>
      </c>
      <c r="I35" s="203">
        <f t="shared" si="1"/>
        <v>125.233378445288</v>
      </c>
      <c r="J35" s="203">
        <f t="shared" si="7"/>
        <v>273.16000000000003</v>
      </c>
      <c r="K35" s="201">
        <f t="shared" si="16"/>
        <v>1.1200000000000001</v>
      </c>
      <c r="L35" s="192"/>
      <c r="P35" s="242"/>
    </row>
    <row r="36" spans="2:16">
      <c r="B36" s="212">
        <f t="shared" si="2"/>
        <v>2042</v>
      </c>
      <c r="C36" s="213"/>
      <c r="D36" s="201">
        <f t="shared" si="14"/>
        <v>257.02</v>
      </c>
      <c r="E36" s="201">
        <f t="shared" si="14"/>
        <v>35.42</v>
      </c>
      <c r="F36" s="203">
        <f t="shared" si="0"/>
        <v>134.07052869010289</v>
      </c>
      <c r="G36" s="201">
        <f t="shared" si="15"/>
        <v>0</v>
      </c>
      <c r="H36" s="214">
        <f t="shared" si="15"/>
        <v>-5.58</v>
      </c>
      <c r="I36" s="203">
        <f t="shared" si="1"/>
        <v>128.49052869010288</v>
      </c>
      <c r="J36" s="203">
        <f t="shared" si="7"/>
        <v>280.27</v>
      </c>
      <c r="K36" s="201">
        <f t="shared" si="16"/>
        <v>1.1499999999999999</v>
      </c>
      <c r="L36" s="192"/>
      <c r="P36" s="242"/>
    </row>
    <row r="37" spans="2:16">
      <c r="B37" s="212"/>
      <c r="C37" s="205"/>
      <c r="D37" s="201"/>
      <c r="E37" s="201"/>
      <c r="F37" s="202"/>
      <c r="G37" s="201"/>
      <c r="H37" s="201"/>
      <c r="I37" s="203"/>
      <c r="J37" s="203"/>
      <c r="K37" s="215"/>
    </row>
    <row r="38" spans="2:16">
      <c r="B38" s="199"/>
      <c r="C38" s="205"/>
      <c r="D38" s="201"/>
      <c r="E38" s="201"/>
      <c r="F38" s="202"/>
      <c r="G38" s="201"/>
      <c r="H38" s="201"/>
      <c r="I38" s="203"/>
      <c r="J38" s="203"/>
      <c r="K38" s="215"/>
    </row>
    <row r="39" spans="2:16">
      <c r="B39" s="199"/>
      <c r="C39" s="205"/>
      <c r="D39" s="201"/>
      <c r="E39" s="201"/>
      <c r="F39" s="202"/>
      <c r="G39" s="201"/>
      <c r="H39" s="201"/>
      <c r="I39" s="203"/>
      <c r="J39" s="203"/>
      <c r="K39" s="215"/>
    </row>
    <row r="40" spans="2:16">
      <c r="B40" s="199"/>
      <c r="C40" s="205"/>
      <c r="D40" s="201"/>
      <c r="E40" s="201"/>
      <c r="F40" s="202"/>
      <c r="G40" s="201"/>
      <c r="H40" s="201"/>
      <c r="I40" s="203"/>
      <c r="J40" s="203"/>
      <c r="K40" s="215"/>
    </row>
    <row r="42" spans="2:16" ht="14.25">
      <c r="B42" s="216" t="s">
        <v>31</v>
      </c>
      <c r="C42" s="217"/>
      <c r="D42" s="217"/>
      <c r="E42" s="217"/>
      <c r="F42" s="217"/>
      <c r="G42" s="217"/>
      <c r="H42" s="217"/>
    </row>
    <row r="44" spans="2:16">
      <c r="B44" s="190" t="s">
        <v>111</v>
      </c>
      <c r="C44" s="218" t="s">
        <v>112</v>
      </c>
      <c r="D44" s="219" t="str">
        <f>'Table 3 200 MW (Wyo) 2033'!E68</f>
        <v xml:space="preserve">Plant Costs  - 2017 IRP - Table 6.1 &amp; 6.2 </v>
      </c>
    </row>
    <row r="45" spans="2:16">
      <c r="C45" s="218" t="str">
        <f>C7</f>
        <v>(a)</v>
      </c>
      <c r="D45" s="190" t="s">
        <v>113</v>
      </c>
    </row>
    <row r="46" spans="2:16">
      <c r="C46" s="218" t="str">
        <f>D7</f>
        <v>(b)</v>
      </c>
      <c r="D46" s="203" t="str">
        <f>"= "&amp;C7&amp;" x "&amp;C62</f>
        <v>= (a) x 0.0771567801772526</v>
      </c>
    </row>
    <row r="47" spans="2:16">
      <c r="C47" s="218" t="str">
        <f>F7</f>
        <v>(d)</v>
      </c>
      <c r="D47" s="203" t="str">
        <f>"= ("&amp;$D$7&amp;" + "&amp;$E$7&amp;") /  (8.76 x "&amp;TEXT(C63,"0.0%")&amp;")"</f>
        <v>= ((b) + (c)) /  (8.76 x 24.9%)</v>
      </c>
    </row>
    <row r="48" spans="2:16">
      <c r="C48" s="218" t="str">
        <f>I7</f>
        <v>(g)</v>
      </c>
      <c r="D48" s="203" t="str">
        <f>"= "&amp;$F$7&amp;" + "&amp;$H$7</f>
        <v>= (d) + (f)</v>
      </c>
    </row>
    <row r="49" spans="2:24">
      <c r="C49" s="218" t="str">
        <f>K7</f>
        <v>(h)</v>
      </c>
      <c r="D49" s="105" t="str">
        <f>D44</f>
        <v xml:space="preserve">Plant Costs  - 2017 IRP - Table 6.1 &amp; 6.2 </v>
      </c>
    </row>
    <row r="50" spans="2:24">
      <c r="C50" s="218"/>
      <c r="D50" s="203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20"/>
      <c r="E52" s="220"/>
      <c r="F52" s="220"/>
      <c r="G52" s="220"/>
      <c r="H52" s="220"/>
      <c r="I52" s="221"/>
      <c r="J52" s="221"/>
      <c r="K52" s="222"/>
    </row>
    <row r="53" spans="2:24" ht="13.5" thickBot="1">
      <c r="C53" s="223" t="s">
        <v>120</v>
      </c>
      <c r="D53" s="224" t="s">
        <v>115</v>
      </c>
      <c r="E53" s="224"/>
      <c r="F53" s="224"/>
      <c r="G53" s="224"/>
      <c r="H53" s="225"/>
      <c r="I53" s="221"/>
      <c r="J53" s="221"/>
      <c r="K53" s="222"/>
    </row>
    <row r="55" spans="2:24">
      <c r="B55" s="105" t="s">
        <v>102</v>
      </c>
      <c r="C55" s="226">
        <f>'[17]Table 6.2 P1'!$C$89</f>
        <v>1761.8947998896474</v>
      </c>
      <c r="D55" s="190" t="s">
        <v>113</v>
      </c>
      <c r="H55" s="190" t="s">
        <v>9</v>
      </c>
    </row>
    <row r="56" spans="2:24">
      <c r="B56" s="105" t="s">
        <v>102</v>
      </c>
      <c r="C56" s="227">
        <f>'[17]Table 6.2 P1'!$F$89*(1+'[17]Table 6.2 P1'!$G$89)</f>
        <v>18.739825346529312</v>
      </c>
      <c r="D56" s="190" t="s">
        <v>116</v>
      </c>
      <c r="H56" s="190" t="s">
        <v>9</v>
      </c>
    </row>
    <row r="57" spans="2:24">
      <c r="B57" s="105" t="s">
        <v>102</v>
      </c>
      <c r="C57" s="232">
        <f>'[17]Table 6.2 P2'!$K$89</f>
        <v>0.60299999999999998</v>
      </c>
      <c r="D57" s="190" t="s">
        <v>121</v>
      </c>
      <c r="H57" s="190" t="s">
        <v>118</v>
      </c>
    </row>
    <row r="58" spans="2:24">
      <c r="B58" s="105" t="s">
        <v>102</v>
      </c>
      <c r="C58" s="227">
        <f>'[17]Table 6.2 P2'!$H$89</f>
        <v>0</v>
      </c>
      <c r="D58" s="190" t="s">
        <v>117</v>
      </c>
      <c r="H58" s="190" t="s">
        <v>118</v>
      </c>
      <c r="K58" s="192"/>
      <c r="L58" s="228"/>
      <c r="M58" s="69"/>
      <c r="N58" s="229" t="s">
        <v>124</v>
      </c>
      <c r="O58" s="69" t="s">
        <v>123</v>
      </c>
      <c r="P58" s="231" t="s">
        <v>125</v>
      </c>
      <c r="Q58" s="69"/>
      <c r="S58" s="192"/>
      <c r="T58" s="192"/>
      <c r="U58" s="192"/>
      <c r="V58" s="192"/>
      <c r="W58" s="192"/>
      <c r="X58" s="192"/>
    </row>
    <row r="59" spans="2:24">
      <c r="B59" s="105" t="s">
        <v>102</v>
      </c>
      <c r="C59" s="240">
        <f>$P$63</f>
        <v>-2.9537611535827537</v>
      </c>
      <c r="D59" s="190" t="s">
        <v>119</v>
      </c>
      <c r="H59" s="190" t="s">
        <v>118</v>
      </c>
      <c r="K59" s="230"/>
      <c r="L59" s="230"/>
      <c r="N59" s="230">
        <f>C55</f>
        <v>1761.8947998896474</v>
      </c>
      <c r="O59" s="250">
        <f>[17]Database!$AB$134</f>
        <v>6.910504691716815E-2</v>
      </c>
      <c r="P59" s="244">
        <f>O59*N59/8760/$C$63*1000-O60*N60/8760/$C$63*1000</f>
        <v>-6.5037808590715613</v>
      </c>
      <c r="Q59" s="251"/>
      <c r="R59" s="232"/>
      <c r="S59" s="192"/>
      <c r="T59" s="192"/>
      <c r="U59" s="192"/>
      <c r="V59" s="192"/>
      <c r="W59" s="192"/>
      <c r="X59" s="192"/>
    </row>
    <row r="60" spans="2:24">
      <c r="K60" s="230"/>
      <c r="N60" s="230">
        <f>N59</f>
        <v>1761.8947998896474</v>
      </c>
      <c r="O60" s="250">
        <f>[17]Database!$AB$99</f>
        <v>7.7156780177252568E-2</v>
      </c>
      <c r="P60" s="192"/>
      <c r="Q60" s="251"/>
      <c r="R60" s="192"/>
      <c r="S60" s="192"/>
      <c r="T60" s="192"/>
      <c r="U60" s="192"/>
      <c r="V60" s="192"/>
      <c r="W60" s="192"/>
      <c r="X60" s="192"/>
    </row>
    <row r="61" spans="2:24">
      <c r="C61" s="234"/>
      <c r="K61" s="230"/>
      <c r="N61" s="237"/>
      <c r="O61" s="237"/>
      <c r="S61" s="192"/>
      <c r="T61" s="192"/>
      <c r="U61" s="192"/>
      <c r="V61" s="192"/>
      <c r="W61" s="192"/>
      <c r="X61" s="192"/>
    </row>
    <row r="62" spans="2:24">
      <c r="C62" s="235">
        <f>'[17]Table 6.2 P1'!$D$89</f>
        <v>7.7156780177252568E-2</v>
      </c>
      <c r="D62" s="190" t="s">
        <v>54</v>
      </c>
      <c r="K62" s="236"/>
      <c r="N62" s="229" t="s">
        <v>124</v>
      </c>
      <c r="O62" s="69" t="s">
        <v>123</v>
      </c>
      <c r="P62" s="231" t="s">
        <v>126</v>
      </c>
    </row>
    <row r="63" spans="2:24">
      <c r="C63" s="241">
        <f>'[17]Table 6.2 P2'!$C$89</f>
        <v>0.249</v>
      </c>
      <c r="D63" s="190" t="s">
        <v>55</v>
      </c>
      <c r="N63" s="230">
        <f>N59</f>
        <v>1761.8947998896474</v>
      </c>
      <c r="O63" s="250">
        <v>7.3499999999999996E-2</v>
      </c>
      <c r="P63" s="244">
        <f>O63*N63/8760/$C$63*1000-O64*N64/8760/$C$63*1000</f>
        <v>-2.9537611535827537</v>
      </c>
    </row>
    <row r="64" spans="2:24" ht="13.5" thickBot="1">
      <c r="D64" s="233"/>
      <c r="N64" s="230">
        <f>N59</f>
        <v>1761.8947998896474</v>
      </c>
      <c r="O64" s="250">
        <f>[17]Database!$AB$99</f>
        <v>7.7156780177252568E-2</v>
      </c>
      <c r="P64" s="192"/>
    </row>
    <row r="65" spans="3:11" ht="13.5" thickBot="1">
      <c r="C65" s="54" t="str">
        <f>"Company Official Inflation Forecast Dated "&amp;TEXT('Table 4'!$G$5,"mmmm dd, yyyy")</f>
        <v>Company Official Inflation Forecast Dated June 30, 2017</v>
      </c>
      <c r="D65" s="220"/>
      <c r="E65" s="220"/>
      <c r="F65" s="220"/>
      <c r="G65" s="220"/>
      <c r="H65" s="220"/>
      <c r="I65" s="220"/>
      <c r="J65" s="220"/>
      <c r="K65" s="222"/>
    </row>
    <row r="66" spans="3:11">
      <c r="C66" s="130">
        <v>2017</v>
      </c>
      <c r="D66" s="57">
        <f>VLOOKUP(C66,'[15]Inflation Forecast'!$B$6:$C$61,2,FALSE)</f>
        <v>2.4E-2</v>
      </c>
      <c r="E66" s="105"/>
      <c r="F66" s="130">
        <f>C74+1</f>
        <v>2026</v>
      </c>
      <c r="G66" s="57">
        <f>VLOOKUP(F66,'[15]Inflation Forecast'!$B$6:$C$61,2,FALSE)</f>
        <v>2.4E-2</v>
      </c>
      <c r="H66" s="105"/>
      <c r="I66" s="130">
        <f>F74+1</f>
        <v>2035</v>
      </c>
      <c r="J66" s="130"/>
      <c r="K66" s="57">
        <f>VLOOKUP(I66,'[15]Inflation Forecast'!$B$6:$C$61,2,FALSE)</f>
        <v>2.5000000000000001E-2</v>
      </c>
    </row>
    <row r="67" spans="3:11">
      <c r="C67" s="130">
        <f t="shared" ref="C67:C74" si="17">C66+1</f>
        <v>2018</v>
      </c>
      <c r="D67" s="57">
        <f>VLOOKUP(C67,'[15]Inflation Forecast'!$B$6:$C$61,2,FALSE)</f>
        <v>0.02</v>
      </c>
      <c r="E67" s="105"/>
      <c r="F67" s="130">
        <f t="shared" ref="F67:F74" si="18">F66+1</f>
        <v>2027</v>
      </c>
      <c r="G67" s="57">
        <f>VLOOKUP(F67,'[15]Inflation Forecast'!$B$6:$C$61,2,FALSE)</f>
        <v>2.5000000000000001E-2</v>
      </c>
      <c r="H67" s="105"/>
      <c r="I67" s="130">
        <f t="shared" ref="I67:I74" si="19">I66+1</f>
        <v>2036</v>
      </c>
      <c r="J67" s="130"/>
      <c r="K67" s="57">
        <f>VLOOKUP(I67,'[15]Inflation Forecast'!$B$6:$C$61,2,FALSE)</f>
        <v>2.5999999999999999E-2</v>
      </c>
    </row>
    <row r="68" spans="3:11">
      <c r="C68" s="130">
        <f t="shared" si="17"/>
        <v>2019</v>
      </c>
      <c r="D68" s="57">
        <f>VLOOKUP(C68,'[15]Inflation Forecast'!$B$6:$C$61,2,FALSE)</f>
        <v>2.1999999999999999E-2</v>
      </c>
      <c r="E68" s="105"/>
      <c r="F68" s="130">
        <f t="shared" si="18"/>
        <v>2028</v>
      </c>
      <c r="G68" s="57">
        <f>VLOOKUP(F68,'[15]Inflation Forecast'!$B$6:$C$61,2,FALSE)</f>
        <v>2.5000000000000001E-2</v>
      </c>
      <c r="H68" s="105"/>
      <c r="I68" s="130">
        <f t="shared" si="19"/>
        <v>2037</v>
      </c>
      <c r="J68" s="130"/>
      <c r="K68" s="57">
        <f>VLOOKUP(I68,'[15]Inflation Forecast'!$B$6:$C$61,2,FALSE)</f>
        <v>2.5000000000000001E-2</v>
      </c>
    </row>
    <row r="69" spans="3:11">
      <c r="C69" s="130">
        <f t="shared" si="17"/>
        <v>2020</v>
      </c>
      <c r="D69" s="57">
        <f>VLOOKUP(C69,'[15]Inflation Forecast'!$B$6:$C$61,2,FALSE)</f>
        <v>2.4E-2</v>
      </c>
      <c r="E69" s="105"/>
      <c r="F69" s="130">
        <f t="shared" si="18"/>
        <v>2029</v>
      </c>
      <c r="G69" s="57">
        <f>VLOOKUP(F69,'[15]Inflation Forecast'!$B$6:$C$61,2,FALSE)</f>
        <v>2.5000000000000001E-2</v>
      </c>
      <c r="H69" s="105"/>
      <c r="I69" s="130">
        <f t="shared" si="19"/>
        <v>2038</v>
      </c>
      <c r="J69" s="130"/>
      <c r="K69" s="57">
        <f>VLOOKUP(I69,'[15]Inflation Forecast'!$B$6:$C$61,2,FALSE)</f>
        <v>2.5999999999999999E-2</v>
      </c>
    </row>
    <row r="70" spans="3:11">
      <c r="C70" s="130">
        <f t="shared" si="17"/>
        <v>2021</v>
      </c>
      <c r="D70" s="57">
        <f>VLOOKUP(C70,'[15]Inflation Forecast'!$B$6:$C$61,2,FALSE)</f>
        <v>2.5000000000000001E-2</v>
      </c>
      <c r="E70" s="105"/>
      <c r="F70" s="130">
        <f t="shared" si="18"/>
        <v>2030</v>
      </c>
      <c r="G70" s="57">
        <f>VLOOKUP(F70,'[15]Inflation Forecast'!$B$6:$C$61,2,FALSE)</f>
        <v>2.5000000000000001E-2</v>
      </c>
      <c r="H70" s="105"/>
      <c r="I70" s="130">
        <f t="shared" si="19"/>
        <v>2039</v>
      </c>
      <c r="J70" s="130"/>
      <c r="K70" s="57">
        <f>VLOOKUP(I70,'[15]Inflation Forecast'!$B$6:$C$61,2,FALSE)</f>
        <v>2.5999999999999999E-2</v>
      </c>
    </row>
    <row r="71" spans="3:11">
      <c r="C71" s="130">
        <f t="shared" si="17"/>
        <v>2022</v>
      </c>
      <c r="D71" s="57">
        <f>VLOOKUP(C71,'[15]Inflation Forecast'!$B$6:$C$61,2,FALSE)</f>
        <v>2.5000000000000001E-2</v>
      </c>
      <c r="E71" s="105"/>
      <c r="F71" s="130">
        <f t="shared" si="18"/>
        <v>2031</v>
      </c>
      <c r="G71" s="57">
        <f>VLOOKUP(F71,'[15]Inflation Forecast'!$B$6:$C$61,2,FALSE)</f>
        <v>2.5000000000000001E-2</v>
      </c>
      <c r="H71" s="105"/>
      <c r="I71" s="130">
        <f t="shared" si="19"/>
        <v>2040</v>
      </c>
      <c r="J71" s="130"/>
      <c r="K71" s="57">
        <f>VLOOKUP(I71,'[15]Inflation Forecast'!$B$6:$C$61,2,FALSE)</f>
        <v>2.5999999999999999E-2</v>
      </c>
    </row>
    <row r="72" spans="3:11" s="192" customFormat="1">
      <c r="C72" s="130">
        <f t="shared" si="17"/>
        <v>2023</v>
      </c>
      <c r="D72" s="57">
        <f>VLOOKUP(C72,'[15]Inflation Forecast'!$B$6:$C$61,2,FALSE)</f>
        <v>2.5000000000000001E-2</v>
      </c>
      <c r="E72" s="107"/>
      <c r="F72" s="130">
        <f t="shared" si="18"/>
        <v>2032</v>
      </c>
      <c r="G72" s="57">
        <f>VLOOKUP(F72,'[15]Inflation Forecast'!$B$6:$C$61,2,FALSE)</f>
        <v>2.5000000000000001E-2</v>
      </c>
      <c r="H72" s="107"/>
      <c r="I72" s="130">
        <f t="shared" si="19"/>
        <v>2041</v>
      </c>
      <c r="J72" s="130"/>
      <c r="K72" s="57">
        <f>VLOOKUP(I72,'[15]Inflation Forecast'!$B$6:$C$61,2,FALSE)</f>
        <v>2.5999999999999999E-2</v>
      </c>
    </row>
    <row r="73" spans="3:11" s="192" customFormat="1">
      <c r="C73" s="130">
        <f t="shared" si="17"/>
        <v>2024</v>
      </c>
      <c r="D73" s="57">
        <f>VLOOKUP(C73,'[15]Inflation Forecast'!$B$6:$C$61,2,FALSE)</f>
        <v>2.5000000000000001E-2</v>
      </c>
      <c r="E73" s="107"/>
      <c r="F73" s="130">
        <f t="shared" si="18"/>
        <v>2033</v>
      </c>
      <c r="G73" s="57">
        <f>VLOOKUP(F73,'[15]Inflation Forecast'!$B$6:$C$61,2,FALSE)</f>
        <v>2.5000000000000001E-2</v>
      </c>
      <c r="H73" s="107"/>
      <c r="I73" s="130">
        <f t="shared" si="19"/>
        <v>2042</v>
      </c>
      <c r="J73" s="130"/>
      <c r="K73" s="57">
        <f>VLOOKUP(I73,'[15]Inflation Forecast'!$B$6:$C$61,2,FALSE)</f>
        <v>2.5999999999999999E-2</v>
      </c>
    </row>
    <row r="74" spans="3:11" s="192" customFormat="1">
      <c r="C74" s="130">
        <f t="shared" si="17"/>
        <v>2025</v>
      </c>
      <c r="D74" s="57">
        <f>VLOOKUP(C74,'[15]Inflation Forecast'!$B$6:$C$61,2,FALSE)</f>
        <v>2.5000000000000001E-2</v>
      </c>
      <c r="E74" s="107"/>
      <c r="F74" s="130">
        <f t="shared" si="18"/>
        <v>2034</v>
      </c>
      <c r="G74" s="57">
        <f>VLOOKUP(F74,'[15]Inflation Forecast'!$B$6:$C$61,2,FALSE)</f>
        <v>2.5000000000000001E-2</v>
      </c>
      <c r="H74" s="107"/>
      <c r="I74" s="130">
        <f t="shared" si="19"/>
        <v>2043</v>
      </c>
      <c r="J74" s="130"/>
      <c r="K74" s="57">
        <f>VLOOKUP(I74,'[15]Inflation Forecast'!$B$6:$C$61,2,FALSE)</f>
        <v>2.5999999999999999E-2</v>
      </c>
    </row>
    <row r="75" spans="3:11" s="192" customFormat="1"/>
    <row r="76" spans="3:11" s="192" customFormat="1"/>
    <row r="93" spans="3:4">
      <c r="C93" s="229"/>
      <c r="D93" s="233"/>
    </row>
    <row r="94" spans="3:4">
      <c r="C94" s="229"/>
      <c r="D94" s="233"/>
    </row>
    <row r="95" spans="3:4">
      <c r="C95" s="229"/>
      <c r="D95" s="233"/>
    </row>
    <row r="96" spans="3:4">
      <c r="C96" s="229"/>
      <c r="D96" s="233"/>
    </row>
    <row r="97" spans="3:4">
      <c r="C97" s="229"/>
      <c r="D97" s="233"/>
    </row>
    <row r="98" spans="3:4">
      <c r="C98" s="229"/>
      <c r="D98" s="233"/>
    </row>
    <row r="99" spans="3:4">
      <c r="C99" s="229"/>
      <c r="D99" s="233"/>
    </row>
    <row r="100" spans="3:4">
      <c r="C100" s="229"/>
      <c r="D100" s="233"/>
    </row>
    <row r="101" spans="3:4">
      <c r="C101" s="229"/>
      <c r="D101" s="233"/>
    </row>
    <row r="102" spans="3:4">
      <c r="C102" s="229"/>
      <c r="D102" s="233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43</vt:i4>
      </vt:variant>
    </vt:vector>
  </HeadingPairs>
  <TitlesOfParts>
    <vt:vector size="58" baseType="lpstr">
      <vt:lpstr>Appendix B.2</vt:lpstr>
      <vt:lpstr>Table 1</vt:lpstr>
      <vt:lpstr>Table 2</vt:lpstr>
      <vt:lpstr>Table 4</vt:lpstr>
      <vt:lpstr>Table 5</vt:lpstr>
      <vt:lpstr>Table 3 WY Wind 2021</vt:lpstr>
      <vt:lpstr>Table 3 DJ Wind 2031</vt:lpstr>
      <vt:lpstr>Table 3 UT Solar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_200_SCCT_UtahN</vt:lpstr>
      <vt:lpstr>_200_SCCT_WYNE</vt:lpstr>
      <vt:lpstr>_30_Geo_West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'Appendix B.2'!Print_Area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2017-10-02T21:12:56Z</dcterms:created>
  <dcterms:modified xsi:type="dcterms:W3CDTF">2017-10-02T21:43:36Z</dcterms:modified>
  <cp:contentStatus/>
</cp:coreProperties>
</file>