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Queue" sheetId="3" r:id="rId1"/>
    <sheet name="Displacemen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a" hidden="1">'[1]DSM Output'!$J$21:$J$23</definedName>
    <definedName name="above">OFFSET(!A1,-1,0)</definedName>
    <definedName name="AC_Case" localSheetId="1">[2]Queue!$D$126</definedName>
    <definedName name="AC_Case">#REF!</definedName>
    <definedName name="Active_CF" localSheetId="1">[3]!Active_CF</definedName>
    <definedName name="Active_CF">[4]!Active_CF</definedName>
    <definedName name="Active_Deg_Method" localSheetId="1">[3]!Active_Deg_Method</definedName>
    <definedName name="Active_Deg_Method">[4]!Active_Deg_Method</definedName>
    <definedName name="Active_Deg_Rate" localSheetId="1">[3]!Active_Deg_Rate</definedName>
    <definedName name="Active_Deg_Rate">[4]!Active_Deg_Rate</definedName>
    <definedName name="Active_Delivery_Point" localSheetId="1">[3]!Active_Delivery_Point</definedName>
    <definedName name="Active_Delivery_Point">[4]!Active_Delivery_Point</definedName>
    <definedName name="Active_MW" localSheetId="1">[3]!Active_MW</definedName>
    <definedName name="Active_MW">[4]!Active_MW</definedName>
    <definedName name="Active_Name_Conf" localSheetId="1">[3]!Active_Name_Conf</definedName>
    <definedName name="Active_Name_Conf">[4]!Active_Name_Conf</definedName>
    <definedName name="Active_Online" localSheetId="1">[3]!Active_Online</definedName>
    <definedName name="Active_Online">[4]!Active_Online</definedName>
    <definedName name="Active_QF_Name" localSheetId="1">[3]!Active_QF_Name</definedName>
    <definedName name="Active_QF_Name">[4]!Active_QF_Name</definedName>
    <definedName name="Active_QF_Queue_Date" localSheetId="1">[3]!Active_QF_Queue_Date</definedName>
    <definedName name="Active_QF_Queue_Date">[4]!Active_QF_Queue_Date</definedName>
    <definedName name="Active_Status" localSheetId="1">[3]!Active_Status</definedName>
    <definedName name="Active_Status">[4]!Active_Status</definedName>
    <definedName name="anscount" hidden="1">1</definedName>
    <definedName name="Base_Case" localSheetId="1">[2]Queue!$D$123</definedName>
    <definedName name="Base_Case">#REF!</definedName>
    <definedName name="below">OFFSET(!A1,1,0)</definedName>
    <definedName name="CC_E_Fixed" localSheetId="1">[2]Queue!$S$6</definedName>
    <definedName name="CC_E_Fixed">#REF!</definedName>
    <definedName name="CC_E_Gas" localSheetId="1">[2]Queue!$S$8</definedName>
    <definedName name="CC_E_Gas">#REF!</definedName>
    <definedName name="CC_E_Hydro" localSheetId="1">[2]Queue!$S$11</definedName>
    <definedName name="CC_E_Hydro">#REF!</definedName>
    <definedName name="CC_E_Tracking" localSheetId="1">[2]Queue!$S$7</definedName>
    <definedName name="CC_E_Tracking">#REF!</definedName>
    <definedName name="CC_E_Wind" localSheetId="1">[2]Queue!$S$5</definedName>
    <definedName name="CC_E_Wind">#REF!</definedName>
    <definedName name="CC_W_Fixed" localSheetId="1">[2]Queue!$V$6</definedName>
    <definedName name="CC_W_Fixed">#REF!</definedName>
    <definedName name="CC_W_Gas" localSheetId="1">[2]Queue!$V$8</definedName>
    <definedName name="CC_W_Gas">#REF!</definedName>
    <definedName name="CC_W_Hydro" localSheetId="1">[2]Queue!$V$11</definedName>
    <definedName name="CC_W_Hydro">#REF!</definedName>
    <definedName name="CC_W_Tracking" localSheetId="1">[2]Queue!$V$7</definedName>
    <definedName name="CC_W_Tracking">#REF!</definedName>
    <definedName name="CC_W_Wind" localSheetId="1">[2]Queue!$V$5</definedName>
    <definedName name="CC_W_Wind">#REF!</definedName>
    <definedName name="left">OFFSET(!A1,0,-1)</definedName>
    <definedName name="limcount" hidden="1">1</definedName>
    <definedName name="_xlnm.Print_Area" localSheetId="0">Queue!$A$1:$H$126</definedName>
    <definedName name="RampLossMonthlyDemand" localSheetId="1">'[5]Source - Ramp Losses'!$O$46:$P$57</definedName>
    <definedName name="RampLossMonthlyDemand">'[6]Source - Ramp Losses'!$O$46:$P$57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SMonthlyDemand" localSheetId="1">'[5]Source - Station Use'!$H$78:$H$89</definedName>
    <definedName name="SSMonthlyDemand">'[6]Source - Station Use'!$H$78:$H$89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4" l="1"/>
  <c r="F64" i="4"/>
  <c r="E64" i="4"/>
  <c r="F62" i="4"/>
  <c r="E62" i="4"/>
  <c r="E59" i="4"/>
  <c r="F59" i="4"/>
  <c r="F66" i="4" s="1"/>
  <c r="O54" i="4"/>
  <c r="S54" i="4"/>
  <c r="Q54" i="4"/>
  <c r="B51" i="4"/>
  <c r="Q50" i="4"/>
  <c r="O50" i="4"/>
  <c r="B48" i="4"/>
  <c r="B45" i="4"/>
  <c r="B42" i="4"/>
  <c r="B14" i="4"/>
  <c r="B13" i="4"/>
  <c r="B12" i="4"/>
  <c r="T11" i="4"/>
  <c r="M11" i="4"/>
  <c r="N11" i="4"/>
  <c r="U11" i="4" l="1"/>
  <c r="B15" i="4"/>
  <c r="E68" i="4"/>
  <c r="E66" i="4"/>
  <c r="G59" i="4"/>
  <c r="U12" i="4"/>
  <c r="N12" i="4"/>
  <c r="B16" i="4" l="1"/>
  <c r="U13" i="4"/>
  <c r="N13" i="4"/>
  <c r="T13" i="4"/>
  <c r="M13" i="4"/>
  <c r="N14" i="4"/>
  <c r="U14" i="4"/>
  <c r="M12" i="4"/>
  <c r="T12" i="4"/>
  <c r="T14" i="4"/>
  <c r="M14" i="4"/>
  <c r="B17" i="4" l="1"/>
  <c r="M15" i="4"/>
  <c r="T15" i="4"/>
  <c r="U15" i="4"/>
  <c r="N15" i="4"/>
  <c r="U16" i="4" l="1"/>
  <c r="N16" i="4"/>
  <c r="T16" i="4"/>
  <c r="M16" i="4"/>
  <c r="B18" i="4"/>
  <c r="B19" i="4" l="1"/>
  <c r="T17" i="4"/>
  <c r="M17" i="4"/>
  <c r="N17" i="4"/>
  <c r="U17" i="4"/>
  <c r="N18" i="4" l="1"/>
  <c r="U18" i="4"/>
  <c r="M18" i="4"/>
  <c r="T18" i="4"/>
  <c r="B20" i="4"/>
  <c r="B21" i="4" l="1"/>
  <c r="U19" i="4"/>
  <c r="N19" i="4"/>
  <c r="M19" i="4"/>
  <c r="T19" i="4"/>
  <c r="B22" i="4" l="1"/>
  <c r="T20" i="4"/>
  <c r="M20" i="4"/>
  <c r="U20" i="4"/>
  <c r="N20" i="4"/>
  <c r="B23" i="4" l="1"/>
  <c r="N21" i="4"/>
  <c r="U21" i="4"/>
  <c r="T21" i="4"/>
  <c r="M21" i="4"/>
  <c r="M22" i="4" l="1"/>
  <c r="T22" i="4"/>
  <c r="B24" i="4"/>
  <c r="N22" i="4"/>
  <c r="U22" i="4"/>
  <c r="B25" i="4" l="1"/>
  <c r="U23" i="4"/>
  <c r="N23" i="4"/>
  <c r="M23" i="4"/>
  <c r="T23" i="4"/>
  <c r="B26" i="4" l="1"/>
  <c r="T24" i="4"/>
  <c r="M24" i="4"/>
  <c r="U24" i="4"/>
  <c r="N24" i="4"/>
  <c r="B27" i="4" l="1"/>
  <c r="N25" i="4"/>
  <c r="U25" i="4"/>
  <c r="T25" i="4"/>
  <c r="M25" i="4"/>
  <c r="N26" i="4" l="1"/>
  <c r="U26" i="4"/>
  <c r="B28" i="4"/>
  <c r="M26" i="4"/>
  <c r="T26" i="4"/>
  <c r="U27" i="4" l="1"/>
  <c r="N27" i="4"/>
  <c r="B29" i="4"/>
  <c r="M27" i="4"/>
  <c r="T27" i="4"/>
  <c r="U28" i="4" l="1"/>
  <c r="N28" i="4"/>
  <c r="B30" i="4"/>
  <c r="T28" i="4"/>
  <c r="M28" i="4"/>
  <c r="N29" i="4" l="1"/>
  <c r="U29" i="4"/>
  <c r="B31" i="4"/>
  <c r="T29" i="4"/>
  <c r="M29" i="4"/>
  <c r="N30" i="4" l="1"/>
  <c r="U30" i="4"/>
  <c r="B32" i="4"/>
  <c r="M30" i="4"/>
  <c r="T30" i="4"/>
  <c r="B33" i="4" l="1"/>
  <c r="U31" i="4"/>
  <c r="N31" i="4"/>
  <c r="M31" i="4"/>
  <c r="T31" i="4"/>
  <c r="B34" i="4" l="1"/>
  <c r="T32" i="4"/>
  <c r="M32" i="4"/>
  <c r="U32" i="4"/>
  <c r="N32" i="4"/>
  <c r="B35" i="4" l="1"/>
  <c r="T33" i="4"/>
  <c r="M33" i="4"/>
  <c r="N33" i="4"/>
  <c r="U33" i="4"/>
  <c r="N34" i="4" l="1"/>
  <c r="U34" i="4"/>
  <c r="M34" i="4"/>
  <c r="T34" i="4"/>
  <c r="B36" i="4"/>
  <c r="H52" i="4" l="1"/>
  <c r="H49" i="4"/>
  <c r="I52" i="4"/>
  <c r="J52" i="4" s="1"/>
  <c r="I49" i="4"/>
  <c r="J49" i="4" s="1"/>
  <c r="H43" i="4"/>
  <c r="H40" i="4" s="1"/>
  <c r="H46" i="4"/>
  <c r="I46" i="4"/>
  <c r="M35" i="4"/>
  <c r="T35" i="4"/>
  <c r="U35" i="4"/>
  <c r="N35" i="4"/>
  <c r="I43" i="4" l="1"/>
  <c r="T36" i="4"/>
  <c r="M36" i="4"/>
  <c r="U36" i="4"/>
  <c r="N36" i="4"/>
  <c r="I40" i="4" l="1"/>
  <c r="J43" i="4"/>
</calcChain>
</file>

<file path=xl/sharedStrings.xml><?xml version="1.0" encoding="utf-8"?>
<sst xmlns="http://schemas.openxmlformats.org/spreadsheetml/2006/main" count="207" uniqueCount="167">
  <si>
    <t>QF Queue</t>
  </si>
  <si>
    <t>Capacity Contribution</t>
  </si>
  <si>
    <t>No.</t>
  </si>
  <si>
    <t>QF</t>
  </si>
  <si>
    <t>Partial Displacement</t>
  </si>
  <si>
    <t>Name plate</t>
  </si>
  <si>
    <t>CF</t>
  </si>
  <si>
    <t>Start Date</t>
  </si>
  <si>
    <t>Type</t>
  </si>
  <si>
    <t>East</t>
  </si>
  <si>
    <t>West</t>
  </si>
  <si>
    <t>Boswell Springs I Wind</t>
  </si>
  <si>
    <t>Wind</t>
  </si>
  <si>
    <t xml:space="preserve">Wind </t>
  </si>
  <si>
    <t>Boswell Springs II Wind</t>
  </si>
  <si>
    <t>Fixed</t>
  </si>
  <si>
    <t>Boswell Springs III Wind</t>
  </si>
  <si>
    <t>Tracking</t>
  </si>
  <si>
    <t>Boswell Springs IV Wind</t>
  </si>
  <si>
    <t xml:space="preserve">Gas </t>
  </si>
  <si>
    <t>Glen Canyon A Solar QF</t>
  </si>
  <si>
    <t>Solar</t>
  </si>
  <si>
    <t>Glen Canyon B Solar QF</t>
  </si>
  <si>
    <t>Sage I Solar QF</t>
  </si>
  <si>
    <t xml:space="preserve">Hydro </t>
  </si>
  <si>
    <t>Sage II Solar QF</t>
  </si>
  <si>
    <t>BYU-ID QF</t>
  </si>
  <si>
    <t>Sage III Solar QF</t>
  </si>
  <si>
    <t>Beatty Solar (Terminated)</t>
  </si>
  <si>
    <t>Total Signed MW</t>
  </si>
  <si>
    <t>QF - 245 - WY - Wind</t>
  </si>
  <si>
    <t>QF - 246 - WY - Wind</t>
  </si>
  <si>
    <t>QF - 247 - WY - Wind</t>
  </si>
  <si>
    <t>QF - 249 - OR - Solar</t>
  </si>
  <si>
    <t>QF - 279 - OR - Solar</t>
  </si>
  <si>
    <t>QF - 280 - OR - Solar</t>
  </si>
  <si>
    <t>QF - 281 - OR - Solar</t>
  </si>
  <si>
    <t>QF - 254 - OR - Solar</t>
  </si>
  <si>
    <t>QF - 372 - WY - Solar</t>
  </si>
  <si>
    <t>QF - 389 - WY - Wind</t>
  </si>
  <si>
    <t>QF - 390 - WY - Solar</t>
  </si>
  <si>
    <t>QF - 391 - WY - Solar</t>
  </si>
  <si>
    <t>QF - 304 - WY - Solar</t>
  </si>
  <si>
    <t>QF - 305 - WY - Solar</t>
  </si>
  <si>
    <t>QF - 292 - OR - Solar</t>
  </si>
  <si>
    <t>QF - 293 - OR - Solar</t>
  </si>
  <si>
    <t>QF - 405 - OR - Solar</t>
  </si>
  <si>
    <t>QF - 406 - OR - Solar</t>
  </si>
  <si>
    <t>QF - 407 - OR - Solar</t>
  </si>
  <si>
    <t>QF - 408 - OR - Solar</t>
  </si>
  <si>
    <t>QF - 409 - OR - Solar</t>
  </si>
  <si>
    <t>QF - 410 - OR - Solar</t>
  </si>
  <si>
    <t>QF - 411 - OR - Solar</t>
  </si>
  <si>
    <t>QF - 418 - OR - Solar</t>
  </si>
  <si>
    <t>QF - 412 - WY - Wind</t>
  </si>
  <si>
    <t>QF - 432 - WY - Solar</t>
  </si>
  <si>
    <t>QF - 432 - WY - Wind</t>
  </si>
  <si>
    <t>QF - 427 - WY - Wind</t>
  </si>
  <si>
    <t>QF - 414 - OR - Solar</t>
  </si>
  <si>
    <t>QF - 415 - OR - Solar</t>
  </si>
  <si>
    <t>QF - 416 - OR - Solar</t>
  </si>
  <si>
    <t>QF - 430 - WY - Wind</t>
  </si>
  <si>
    <t>QF - 429 - WY - Solar</t>
  </si>
  <si>
    <t>QF - 428 - WY - Solar</t>
  </si>
  <si>
    <t>QF - 393 - OR - Solar</t>
  </si>
  <si>
    <t>QF - 433 - UT - Non firm</t>
  </si>
  <si>
    <t>QF - 434 - UT - Non firm</t>
  </si>
  <si>
    <t>QF - 308 - WY - Wind</t>
  </si>
  <si>
    <t>QF - 309 - WY - Wind</t>
  </si>
  <si>
    <t>QF - 310 - WY - Wind</t>
  </si>
  <si>
    <t>QF - 311 - WY - Wind</t>
  </si>
  <si>
    <t>QF - 313 - UT - Solar</t>
  </si>
  <si>
    <t>QF - 315 - UT - Solar</t>
  </si>
  <si>
    <t>QF - 317 - UT - Solar</t>
  </si>
  <si>
    <t>QF - 319 - UT - Solar</t>
  </si>
  <si>
    <t>QF - 321 - UT - Solar</t>
  </si>
  <si>
    <t>QF - 323 - UT - Solar</t>
  </si>
  <si>
    <t>QF - 325 - UT - Solar</t>
  </si>
  <si>
    <t>QF - 358 - UT - Solar</t>
  </si>
  <si>
    <t>QF - 359 - UT - Solar</t>
  </si>
  <si>
    <t>QF - 360 - UT - Solar</t>
  </si>
  <si>
    <t>QF - 361 - UT - Solar</t>
  </si>
  <si>
    <t>QF - 362 - UT - Solar</t>
  </si>
  <si>
    <t>QF - 363 - UT - Solar</t>
  </si>
  <si>
    <t>QF - 364 - UT - Solar</t>
  </si>
  <si>
    <t>QF - 398 - OR - Solar</t>
  </si>
  <si>
    <t>QF - 399 - OR - Solar</t>
  </si>
  <si>
    <t>QF - 400 - OR - Solar</t>
  </si>
  <si>
    <t>QF - 401 - OR - Solar</t>
  </si>
  <si>
    <t>QF - 402 - OR - Solar</t>
  </si>
  <si>
    <t>QF - 403 - OR - Solar</t>
  </si>
  <si>
    <t>QF - 436 - WY - Solar</t>
  </si>
  <si>
    <t>QF - 437 - WY - Solar</t>
  </si>
  <si>
    <t>QF - 440 - OR - Solar</t>
  </si>
  <si>
    <t>QF - 328 - OR - Solar</t>
  </si>
  <si>
    <t>QF - 282 - WY - Solar</t>
  </si>
  <si>
    <t>QF - 337 - WY - Solar</t>
  </si>
  <si>
    <t>QF - 438 - OR - Solar</t>
  </si>
  <si>
    <t>QF - 439 - UT - Solar</t>
  </si>
  <si>
    <t>QF - 442 - WY - Solar</t>
  </si>
  <si>
    <t>Total Potential MW</t>
  </si>
  <si>
    <t>Total Partial Displacement</t>
  </si>
  <si>
    <t>Partial Displacement after QF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</si>
  <si>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</si>
  <si>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</si>
  <si>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</si>
  <si>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</si>
  <si>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</si>
  <si>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</si>
  <si>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2017 IRP (Nameplate MW)</t>
  </si>
  <si>
    <t>Deferral type</t>
  </si>
  <si>
    <t>IRP Thermal</t>
  </si>
  <si>
    <t>IRP Baseload Renewable</t>
  </si>
  <si>
    <t xml:space="preserve">IRP Solar </t>
  </si>
  <si>
    <t xml:space="preserve">IRP Wind </t>
  </si>
  <si>
    <t>IRP FOT Summer</t>
  </si>
  <si>
    <t>IRP FOT Winter</t>
  </si>
  <si>
    <t>Thermal</t>
  </si>
  <si>
    <t>Total Remaining Potential After Thermal, Solar, Wind Deferral</t>
  </si>
  <si>
    <t>FOT Summer</t>
  </si>
  <si>
    <t>FOT Winter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</si>
  <si>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</si>
  <si>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</si>
  <si>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</si>
  <si>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</si>
  <si>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</si>
  <si>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CCCT</t>
  </si>
  <si>
    <t>Geothermal</t>
  </si>
  <si>
    <t>Yakima Solar</t>
  </si>
  <si>
    <t>Utah S Solar</t>
  </si>
  <si>
    <t>WYAE Wind</t>
  </si>
  <si>
    <t>WY DJ Wind</t>
  </si>
  <si>
    <t>ID Wind</t>
  </si>
  <si>
    <t>Monticello Wind QF</t>
  </si>
  <si>
    <t>Tesoro Non Firm QF</t>
  </si>
  <si>
    <t>Utah 2017.Q4</t>
  </si>
  <si>
    <t>QF - 443 - WY - Wind</t>
  </si>
  <si>
    <t>QF - 444 - WY - Solar</t>
  </si>
  <si>
    <t>QF - 444 - WY - Wind</t>
  </si>
  <si>
    <t>QF - 445 - UT - Solar</t>
  </si>
  <si>
    <t>QF - 446 - WY - Solar</t>
  </si>
  <si>
    <t>QF - 447 - WY - Solar</t>
  </si>
  <si>
    <t>QF - 448 - WY - Solar</t>
  </si>
  <si>
    <t>QF - 449 - UT - Wind</t>
  </si>
  <si>
    <t>QF - 451 - OR - Gas</t>
  </si>
  <si>
    <t>QF - 450 - UT - Solar</t>
  </si>
  <si>
    <t>QF - 453 - UT - Solar</t>
  </si>
  <si>
    <t>QF - 454 - UT - Solar</t>
  </si>
  <si>
    <t>QF - 455 - UT - Solar</t>
  </si>
  <si>
    <t>QF - 456 - WY - Gas</t>
  </si>
  <si>
    <t>QF - 458 - OR - Solar</t>
  </si>
  <si>
    <t xml:space="preserve">CC_W_Wind </t>
  </si>
  <si>
    <t>CC_W_Fixed</t>
  </si>
  <si>
    <t>CC_W_Tracking</t>
  </si>
  <si>
    <t xml:space="preserve">CC_W_Gas </t>
  </si>
  <si>
    <t xml:space="preserve">CC_W_Hydro </t>
  </si>
  <si>
    <t>Gateway D2 Transmission Upgrade Defferral</t>
  </si>
  <si>
    <t>D2 Transmission Upgrade Capacity to Use in GRID (MW) without Deferral</t>
  </si>
  <si>
    <t>MW</t>
  </si>
  <si>
    <t>D2 Transmission Capacity Reliability Benefit</t>
  </si>
  <si>
    <t>Difference</t>
  </si>
  <si>
    <t>Adjustment Factor for Transmission Deferral-Gateway D2 Transmission Upgrade Capacity</t>
  </si>
  <si>
    <t>D2 Transmission Upgrade Capacity to Use in GRID (MW) After deferral</t>
  </si>
  <si>
    <r>
      <t xml:space="preserve">Total Tran Capacity WYNE &gt; WY central starting 11/1/2020 </t>
    </r>
    <r>
      <rPr>
        <b/>
        <u val="singleAccounting"/>
        <sz val="7.7"/>
        <color theme="1"/>
        <rFont val="Calibri"/>
        <family val="2"/>
      </rPr>
      <t>Before Deferral</t>
    </r>
  </si>
  <si>
    <t>Total Tran Capacity WY Central &gt; JB starting 11/1/2020  Before Deferral</t>
  </si>
  <si>
    <t>Total Tran Capacity WYNE &gt; WY central starting 11/1/2020 After Deferral</t>
  </si>
  <si>
    <t>Total Tran Capacity WY Central &gt; JB starting 11/1/2020  After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</si>
</sst>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_);[Red]_(* \(#,##0.0\);_(* &quot;-&quot;_);_(@_)"/>
    <numFmt numFmtId="171" formatCode="_(* #,##0.0_);_(* \(#,##0.0\);_(* &quot;-&quot;??_);_(@_)"/>
    <numFmt numFmtId="172" formatCode="_(* #,##0.0_);_(* \(#,##0.0\);_(* &quot;-&quot;_);_(@_)"/>
    <numFmt numFmtId="173" formatCode="_(* #,##0.00_);[Red]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4">
    <xf numFmtId="164" fontId="0" fillId="0" borderId="0" xfId="0"/>
    <xf numFmtId="164" fontId="3" fillId="0" borderId="0" xfId="0" applyFont="1" applyFill="1"/>
    <xf numFmtId="164" fontId="3" fillId="0" borderId="0" xfId="3" applyFont="1" applyFill="1"/>
    <xf numFmtId="164" fontId="3" fillId="0" borderId="3" xfId="0" applyFont="1" applyFill="1" applyBorder="1" applyAlignment="1">
      <alignment horizontal="centerContinuous"/>
    </xf>
    <xf numFmtId="164" fontId="6" fillId="0" borderId="4" xfId="3" applyFont="1" applyFill="1" applyBorder="1" applyAlignment="1">
      <alignment horizontal="centerContinuous"/>
    </xf>
    <xf numFmtId="164" fontId="3" fillId="0" borderId="2" xfId="0" applyFont="1" applyFill="1" applyBorder="1" applyAlignment="1">
      <alignment horizontal="centerContinuous"/>
    </xf>
    <xf numFmtId="164" fontId="3" fillId="0" borderId="6" xfId="0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Fill="1" applyBorder="1" applyAlignment="1">
      <alignment horizontal="center"/>
    </xf>
    <xf numFmtId="166" fontId="3" fillId="0" borderId="10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0" xfId="5" applyNumberFormat="1" applyFont="1" applyFill="1" applyBorder="1" applyAlignment="1">
      <alignment horizontal="center"/>
    </xf>
    <xf numFmtId="164" fontId="3" fillId="0" borderId="4" xfId="0" applyFont="1" applyFill="1" applyBorder="1"/>
    <xf numFmtId="166" fontId="3" fillId="0" borderId="4" xfId="6" applyNumberFormat="1" applyFont="1" applyFill="1" applyBorder="1"/>
    <xf numFmtId="165" fontId="3" fillId="0" borderId="7" xfId="7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43" fontId="3" fillId="0" borderId="11" xfId="5" applyFont="1" applyFill="1" applyBorder="1"/>
    <xf numFmtId="2" fontId="3" fillId="0" borderId="6" xfId="3" applyNumberFormat="1" applyFont="1" applyFill="1" applyBorder="1" applyAlignment="1">
      <alignment horizontal="center"/>
    </xf>
    <xf numFmtId="166" fontId="3" fillId="0" borderId="12" xfId="6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7" fontId="3" fillId="0" borderId="12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/>
    </xf>
    <xf numFmtId="43" fontId="3" fillId="0" borderId="0" xfId="5" applyFont="1" applyFill="1" applyBorder="1"/>
    <xf numFmtId="2" fontId="3" fillId="0" borderId="0" xfId="5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7" fontId="3" fillId="0" borderId="0" xfId="5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43" fontId="3" fillId="0" borderId="5" xfId="5" applyFont="1" applyFill="1" applyBorder="1"/>
    <xf numFmtId="2" fontId="3" fillId="0" borderId="5" xfId="3" applyNumberFormat="1" applyFont="1" applyFill="1" applyBorder="1" applyAlignment="1">
      <alignment horizontal="center"/>
    </xf>
    <xf numFmtId="166" fontId="3" fillId="0" borderId="5" xfId="6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7" fontId="3" fillId="0" borderId="9" xfId="5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2" fontId="5" fillId="0" borderId="13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7" fillId="0" borderId="4" xfId="2" applyNumberFormat="1" applyFont="1" applyFill="1" applyBorder="1" applyAlignment="1">
      <alignment horizontal="center"/>
    </xf>
    <xf numFmtId="169" fontId="3" fillId="0" borderId="2" xfId="5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164" fontId="0" fillId="0" borderId="0" xfId="0" applyFont="1" applyAlignment="1">
      <alignment vertical="top"/>
    </xf>
    <xf numFmtId="164" fontId="0" fillId="0" borderId="0" xfId="0" applyFont="1"/>
    <xf numFmtId="164" fontId="2" fillId="0" borderId="0" xfId="0" applyFont="1"/>
    <xf numFmtId="164" fontId="2" fillId="2" borderId="0" xfId="0" applyFont="1" applyFill="1"/>
    <xf numFmtId="170" fontId="0" fillId="0" borderId="0" xfId="0" applyNumberFormat="1" applyFont="1"/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5" fillId="0" borderId="5" xfId="3" applyFont="1" applyFill="1" applyBorder="1" applyAlignment="1">
      <alignment horizontal="center"/>
    </xf>
    <xf numFmtId="164" fontId="5" fillId="0" borderId="8" xfId="3" applyFont="1" applyFill="1" applyBorder="1" applyAlignment="1"/>
    <xf numFmtId="164" fontId="5" fillId="0" borderId="13" xfId="3" applyFont="1" applyFill="1" applyBorder="1" applyAlignment="1"/>
    <xf numFmtId="164" fontId="5" fillId="3" borderId="8" xfId="3" applyFont="1" applyFill="1" applyBorder="1" applyAlignment="1">
      <alignment horizontal="left" vertical="top"/>
    </xf>
    <xf numFmtId="164" fontId="5" fillId="3" borderId="13" xfId="3" applyFont="1" applyFill="1" applyBorder="1" applyAlignment="1">
      <alignment horizontal="center"/>
    </xf>
    <xf numFmtId="164" fontId="5" fillId="3" borderId="13" xfId="3" applyFont="1" applyFill="1" applyBorder="1" applyAlignment="1">
      <alignment horizontal="left" vertical="top"/>
    </xf>
    <xf numFmtId="164" fontId="5" fillId="3" borderId="9" xfId="3" applyFont="1" applyFill="1" applyBorder="1" applyAlignment="1">
      <alignment horizontal="center"/>
    </xf>
    <xf numFmtId="164" fontId="5" fillId="0" borderId="3" xfId="3" applyFont="1" applyFill="1" applyBorder="1" applyAlignment="1">
      <alignment horizontal="center"/>
    </xf>
    <xf numFmtId="164" fontId="5" fillId="0" borderId="7" xfId="3" applyFont="1" applyFill="1" applyBorder="1" applyAlignment="1">
      <alignment horizontal="center"/>
    </xf>
    <xf numFmtId="164" fontId="5" fillId="0" borderId="11" xfId="3" applyFont="1" applyFill="1" applyBorder="1" applyAlignment="1"/>
    <xf numFmtId="164" fontId="5" fillId="0" borderId="14" xfId="3" applyFont="1" applyFill="1" applyBorder="1" applyAlignment="1"/>
    <xf numFmtId="164" fontId="5" fillId="3" borderId="1" xfId="3" applyFont="1" applyFill="1" applyBorder="1" applyAlignment="1">
      <alignment horizontal="left" vertical="top"/>
    </xf>
    <xf numFmtId="164" fontId="5" fillId="3" borderId="2" xfId="3" applyFont="1" applyFill="1" applyBorder="1" applyAlignment="1">
      <alignment horizontal="center"/>
    </xf>
    <xf numFmtId="164" fontId="5" fillId="3" borderId="2" xfId="3" applyFont="1" applyFill="1" applyBorder="1" applyAlignment="1">
      <alignment horizontal="left" vertical="top"/>
    </xf>
    <xf numFmtId="164" fontId="5" fillId="3" borderId="3" xfId="3" applyFont="1" applyFill="1" applyBorder="1" applyAlignment="1">
      <alignment horizontal="center"/>
    </xf>
    <xf numFmtId="164" fontId="5" fillId="3" borderId="1" xfId="3" applyFont="1" applyFill="1" applyBorder="1" applyAlignment="1">
      <alignment horizontal="center"/>
    </xf>
    <xf numFmtId="164" fontId="0" fillId="0" borderId="0" xfId="0" applyFont="1" applyAlignment="1">
      <alignment vertical="top" wrapText="1"/>
    </xf>
    <xf numFmtId="164" fontId="0" fillId="0" borderId="6" xfId="0" applyFont="1" applyFill="1" applyBorder="1" applyAlignment="1">
      <alignment horizontal="center" wrapText="1"/>
    </xf>
    <xf numFmtId="164" fontId="5" fillId="0" borderId="6" xfId="3" applyFont="1" applyFill="1" applyBorder="1" applyAlignment="1">
      <alignment horizontal="center" wrapText="1"/>
    </xf>
    <xf numFmtId="164" fontId="5" fillId="0" borderId="12" xfId="3" applyFont="1" applyFill="1" applyBorder="1" applyAlignment="1">
      <alignment horizontal="center" wrapText="1"/>
    </xf>
    <xf numFmtId="164" fontId="5" fillId="0" borderId="11" xfId="3" applyFont="1" applyFill="1" applyBorder="1" applyAlignment="1">
      <alignment horizontal="center" wrapText="1"/>
    </xf>
    <xf numFmtId="164" fontId="5" fillId="0" borderId="4" xfId="3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4" fontId="0" fillId="0" borderId="14" xfId="0" applyFont="1" applyBorder="1"/>
    <xf numFmtId="0" fontId="3" fillId="0" borderId="8" xfId="3" applyNumberFormat="1" applyFont="1" applyFill="1" applyBorder="1" applyAlignment="1">
      <alignment horizontal="center"/>
    </xf>
    <xf numFmtId="41" fontId="3" fillId="0" borderId="5" xfId="5" applyNumberFormat="1" applyFont="1" applyFill="1" applyBorder="1"/>
    <xf numFmtId="41" fontId="3" fillId="0" borderId="15" xfId="5" applyNumberFormat="1" applyFont="1" applyFill="1" applyBorder="1"/>
    <xf numFmtId="41" fontId="3" fillId="0" borderId="11" xfId="5" applyNumberFormat="1" applyFont="1" applyFill="1" applyBorder="1"/>
    <xf numFmtId="171" fontId="3" fillId="0" borderId="5" xfId="1" applyNumberFormat="1" applyFont="1" applyFill="1" applyBorder="1"/>
    <xf numFmtId="171" fontId="3" fillId="0" borderId="7" xfId="1" applyNumberFormat="1" applyFont="1" applyFill="1" applyBorder="1"/>
    <xf numFmtId="171" fontId="3" fillId="0" borderId="15" xfId="1" applyNumberFormat="1" applyFont="1" applyFill="1" applyBorder="1"/>
    <xf numFmtId="171" fontId="3" fillId="0" borderId="11" xfId="1" applyNumberFormat="1" applyFont="1" applyFill="1" applyBorder="1"/>
    <xf numFmtId="171" fontId="3" fillId="0" borderId="9" xfId="5" applyNumberFormat="1" applyFont="1" applyFill="1" applyBorder="1"/>
    <xf numFmtId="171" fontId="3" fillId="0" borderId="7" xfId="5" applyNumberFormat="1" applyFont="1" applyFill="1" applyBorder="1"/>
    <xf numFmtId="171" fontId="3" fillId="0" borderId="15" xfId="5" applyNumberFormat="1" applyFont="1" applyFill="1" applyBorder="1"/>
    <xf numFmtId="171" fontId="3" fillId="0" borderId="11" xfId="5" applyNumberFormat="1" applyFont="1" applyFill="1" applyBorder="1"/>
    <xf numFmtId="172" fontId="3" fillId="0" borderId="5" xfId="5" applyNumberFormat="1" applyFont="1" applyFill="1" applyBorder="1"/>
    <xf numFmtId="164" fontId="3" fillId="0" borderId="8" xfId="3" applyFont="1" applyBorder="1"/>
    <xf numFmtId="164" fontId="3" fillId="0" borderId="5" xfId="3" applyFont="1" applyBorder="1"/>
    <xf numFmtId="0" fontId="3" fillId="0" borderId="15" xfId="3" applyNumberFormat="1" applyFont="1" applyFill="1" applyBorder="1" applyAlignment="1">
      <alignment horizontal="center"/>
    </xf>
    <xf numFmtId="170" fontId="3" fillId="0" borderId="7" xfId="3" applyNumberFormat="1" applyFont="1" applyFill="1" applyBorder="1"/>
    <xf numFmtId="172" fontId="3" fillId="0" borderId="15" xfId="5" applyNumberFormat="1" applyFont="1" applyFill="1" applyBorder="1"/>
    <xf numFmtId="172" fontId="3" fillId="0" borderId="7" xfId="5" applyNumberFormat="1" applyFont="1" applyFill="1" applyBorder="1"/>
    <xf numFmtId="0" fontId="3" fillId="0" borderId="11" xfId="3" applyNumberFormat="1" applyFont="1" applyFill="1" applyBorder="1" applyAlignment="1">
      <alignment horizontal="center"/>
    </xf>
    <xf numFmtId="172" fontId="3" fillId="0" borderId="11" xfId="5" applyNumberFormat="1" applyFont="1" applyFill="1" applyBorder="1"/>
    <xf numFmtId="172" fontId="3" fillId="0" borderId="6" xfId="5" applyNumberFormat="1" applyFont="1" applyFill="1" applyBorder="1"/>
    <xf numFmtId="0" fontId="0" fillId="0" borderId="0" xfId="0" applyNumberFormat="1" applyFont="1" applyFill="1" applyAlignment="1">
      <alignment vertical="top"/>
    </xf>
    <xf numFmtId="164" fontId="0" fillId="0" borderId="16" xfId="0" applyFont="1" applyBorder="1" applyAlignment="1"/>
    <xf numFmtId="164" fontId="0" fillId="0" borderId="17" xfId="0" applyBorder="1" applyAlignment="1"/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1" xfId="0" applyFont="1" applyBorder="1" applyAlignment="1"/>
    <xf numFmtId="164" fontId="0" fillId="0" borderId="14" xfId="0" applyBorder="1" applyAlignment="1"/>
    <xf numFmtId="43" fontId="3" fillId="0" borderId="6" xfId="5" applyNumberFormat="1" applyFont="1" applyFill="1" applyBorder="1"/>
    <xf numFmtId="43" fontId="3" fillId="0" borderId="0" xfId="5" applyNumberFormat="1" applyFont="1" applyFill="1" applyBorder="1"/>
    <xf numFmtId="164" fontId="0" fillId="0" borderId="1" xfId="0" applyFont="1" applyBorder="1" applyAlignment="1"/>
    <xf numFmtId="164" fontId="0" fillId="0" borderId="2" xfId="0" applyBorder="1" applyAlignment="1"/>
    <xf numFmtId="43" fontId="3" fillId="0" borderId="4" xfId="5" applyNumberFormat="1" applyFont="1" applyFill="1" applyBorder="1"/>
    <xf numFmtId="0" fontId="0" fillId="0" borderId="0" xfId="0" applyNumberFormat="1" applyFont="1" applyAlignment="1">
      <alignment vertical="top" wrapText="1"/>
    </xf>
    <xf numFmtId="164" fontId="0" fillId="0" borderId="17" xfId="0" applyBorder="1" applyAlignment="1">
      <alignment wrapText="1"/>
    </xf>
    <xf numFmtId="164" fontId="7" fillId="0" borderId="18" xfId="0" applyFont="1" applyBorder="1" applyAlignment="1">
      <alignment horizontal="center" wrapText="1"/>
    </xf>
    <xf numFmtId="164" fontId="7" fillId="0" borderId="19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0" fillId="0" borderId="16" xfId="0" applyFont="1" applyBorder="1" applyAlignment="1">
      <alignment wrapText="1"/>
    </xf>
    <xf numFmtId="0" fontId="0" fillId="0" borderId="0" xfId="0" applyNumberFormat="1" applyFont="1" applyAlignment="1">
      <alignment vertical="top"/>
    </xf>
    <xf numFmtId="164" fontId="0" fillId="0" borderId="0" xfId="0" applyFill="1"/>
    <xf numFmtId="164" fontId="0" fillId="0" borderId="0" xfId="0" applyFill="1" applyAlignment="1">
      <alignment wrapText="1"/>
    </xf>
    <xf numFmtId="164" fontId="3" fillId="0" borderId="0" xfId="3" applyFont="1"/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166" fontId="3" fillId="0" borderId="7" xfId="2" applyNumberFormat="1" applyFont="1" applyFill="1" applyBorder="1" applyAlignment="1">
      <alignment horizontal="center"/>
    </xf>
    <xf numFmtId="10" fontId="3" fillId="0" borderId="10" xfId="6" applyNumberFormat="1" applyFont="1" applyFill="1" applyBorder="1" applyAlignment="1">
      <alignment horizontal="center"/>
    </xf>
    <xf numFmtId="164" fontId="0" fillId="0" borderId="4" xfId="0" applyFont="1" applyBorder="1"/>
    <xf numFmtId="164" fontId="2" fillId="0" borderId="0" xfId="0" applyFont="1" applyAlignment="1">
      <alignment vertical="top"/>
    </xf>
    <xf numFmtId="164" fontId="2" fillId="0" borderId="10" xfId="0" applyFont="1" applyBorder="1" applyAlignment="1">
      <alignment vertical="top"/>
    </xf>
    <xf numFmtId="173" fontId="0" fillId="0" borderId="0" xfId="0" applyNumberFormat="1" applyFont="1"/>
    <xf numFmtId="164" fontId="2" fillId="0" borderId="0" xfId="0" applyFont="1" applyBorder="1" applyAlignment="1">
      <alignment vertical="top"/>
    </xf>
    <xf numFmtId="170" fontId="0" fillId="0" borderId="4" xfId="0" applyNumberFormat="1" applyFont="1" applyBorder="1"/>
    <xf numFmtId="9" fontId="0" fillId="0" borderId="4" xfId="1" applyNumberFormat="1" applyFont="1" applyBorder="1"/>
    <xf numFmtId="9" fontId="0" fillId="0" borderId="4" xfId="2" applyFont="1" applyBorder="1"/>
    <xf numFmtId="170" fontId="0" fillId="0" borderId="0" xfId="0" applyNumberFormat="1" applyFont="1" applyAlignment="1">
      <alignment horizontal="center" vertical="center"/>
    </xf>
    <xf numFmtId="164" fontId="2" fillId="4" borderId="0" xfId="0" applyFont="1" applyFill="1" applyAlignment="1">
      <alignment vertical="top"/>
    </xf>
    <xf numFmtId="164" fontId="0" fillId="4" borderId="0" xfId="0" applyFont="1" applyFill="1"/>
    <xf numFmtId="170" fontId="0" fillId="4" borderId="0" xfId="0" applyNumberFormat="1" applyFont="1" applyFill="1"/>
    <xf numFmtId="164" fontId="0" fillId="4" borderId="0" xfId="0" applyFont="1" applyFill="1" applyAlignment="1">
      <alignment vertical="top"/>
    </xf>
    <xf numFmtId="164" fontId="2" fillId="5" borderId="0" xfId="0" applyFont="1" applyFill="1" applyAlignment="1">
      <alignment vertical="top"/>
    </xf>
    <xf numFmtId="164" fontId="0" fillId="5" borderId="0" xfId="0" applyFont="1" applyFill="1"/>
    <xf numFmtId="170" fontId="0" fillId="5" borderId="0" xfId="0" applyNumberFormat="1" applyFont="1" applyFill="1"/>
    <xf numFmtId="164" fontId="0" fillId="5" borderId="0" xfId="0" applyFont="1" applyFill="1" applyAlignment="1">
      <alignment vertical="top"/>
    </xf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2" fillId="0" borderId="0" xfId="0" applyFont="1" applyAlignment="1">
      <alignment horizontal="center" wrapText="1"/>
    </xf>
    <xf numFmtId="164" fontId="2" fillId="0" borderId="10" xfId="0" applyFont="1" applyBorder="1" applyAlignment="1">
      <alignment horizontal="center" wrapText="1"/>
    </xf>
    <xf numFmtId="164" fontId="2" fillId="0" borderId="0" xfId="0" applyFont="1" applyAlignment="1">
      <alignment horizontal="left" vertical="top" wrapText="1"/>
    </xf>
    <xf numFmtId="164" fontId="2" fillId="0" borderId="10" xfId="0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1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Data\231%20-%20UT2017.Q4%20-%20PDDRR%20-%20CONF%20_2018%2002%2008%20(2762.04%20MW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018%20QF%20Pricing%20Request%20Study%20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2017%20QF%20Pricing%20Request%20Study%20Li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Data\231%20-%20UT%202017.Q4%20-%20Demand%20CONF%20_2018%2002%2008%20(2762.04%20MW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UT%202017.Q3%20-%20Workpapers%20NON-CONF\191%20-%20UT%202017.Q3%20-%20Demand%20CONF%20_2017%2011%2013%20(3087.7%20MW)%20(Queue%20Upda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Solar Displacement Base"/>
      <sheetName val="Solar Displacement AC"/>
      <sheetName val="ProfileWind1"/>
      <sheetName val="ProfileWind2"/>
      <sheetName val="ProfileWind3"/>
      <sheetName val="ProfileWind4"/>
      <sheetName val="ProfileWind5"/>
      <sheetName val="ProfileWind6"/>
      <sheetName val="ProfileWind7"/>
      <sheetName val="ProfileWind8"/>
      <sheetName val="ProfileWind9"/>
      <sheetName val="231 - UT2017"/>
    </sheetNames>
    <sheetDataSet>
      <sheetData sheetId="0" refreshError="1"/>
      <sheetData sheetId="1">
        <row r="5">
          <cell r="S5">
            <v>0.158</v>
          </cell>
          <cell r="V5">
            <v>0.11776428835036618</v>
          </cell>
        </row>
        <row r="6">
          <cell r="S6">
            <v>0.37912293315598289</v>
          </cell>
          <cell r="V6">
            <v>0.53861399146353772</v>
          </cell>
        </row>
        <row r="7">
          <cell r="S7">
            <v>0.59672377662708742</v>
          </cell>
          <cell r="V7">
            <v>0.64803174039612643</v>
          </cell>
        </row>
        <row r="8">
          <cell r="S8">
            <v>1</v>
          </cell>
          <cell r="V8">
            <v>1</v>
          </cell>
        </row>
        <row r="11">
          <cell r="S11">
            <v>1</v>
          </cell>
          <cell r="V11">
            <v>1</v>
          </cell>
        </row>
        <row r="123">
          <cell r="D123">
            <v>2662.04</v>
          </cell>
        </row>
        <row r="126">
          <cell r="D126">
            <v>2762.04</v>
          </cell>
        </row>
      </sheetData>
      <sheetData sheetId="2">
        <row r="1">
          <cell r="F1" t="str">
            <v>Good to Go</v>
          </cell>
        </row>
      </sheetData>
      <sheetData sheetId="3" refreshError="1"/>
      <sheetData sheetId="4">
        <row r="8">
          <cell r="C8" t="str">
            <v>IRP Thermal</v>
          </cell>
        </row>
      </sheetData>
      <sheetData sheetId="5">
        <row r="2">
          <cell r="DR2">
            <v>0</v>
          </cell>
        </row>
      </sheetData>
      <sheetData sheetId="6">
        <row r="4">
          <cell r="CO4">
            <v>0</v>
          </cell>
        </row>
      </sheetData>
      <sheetData sheetId="7">
        <row r="15">
          <cell r="G15">
            <v>0</v>
          </cell>
        </row>
      </sheetData>
      <sheetData sheetId="8">
        <row r="15">
          <cell r="G15">
            <v>0</v>
          </cell>
        </row>
      </sheetData>
      <sheetData sheetId="9">
        <row r="4">
          <cell r="E4">
            <v>44136</v>
          </cell>
        </row>
      </sheetData>
      <sheetData sheetId="10">
        <row r="4">
          <cell r="E4">
            <v>43405</v>
          </cell>
        </row>
      </sheetData>
      <sheetData sheetId="11">
        <row r="4">
          <cell r="C4">
            <v>43831</v>
          </cell>
        </row>
      </sheetData>
      <sheetData sheetId="12">
        <row r="4">
          <cell r="C4">
            <v>43466</v>
          </cell>
        </row>
      </sheetData>
      <sheetData sheetId="13">
        <row r="4">
          <cell r="E4">
            <v>44166</v>
          </cell>
        </row>
      </sheetData>
      <sheetData sheetId="14">
        <row r="4">
          <cell r="E4">
            <v>43435</v>
          </cell>
        </row>
      </sheetData>
      <sheetData sheetId="15">
        <row r="4">
          <cell r="E4">
            <v>43709</v>
          </cell>
        </row>
      </sheetData>
      <sheetData sheetId="16">
        <row r="4">
          <cell r="E4">
            <v>43282</v>
          </cell>
        </row>
      </sheetData>
      <sheetData sheetId="17">
        <row r="4">
          <cell r="E4">
            <v>44136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2018 QF Pricing Request Study L"/>
    </sheetNames>
    <definedNames>
      <definedName name="Active_CF" refersTo="='QF_Names'!$E$4:$E$114"/>
      <definedName name="Active_Deg_Method" refersTo="='QF_Names'!$N$4:$N$114"/>
      <definedName name="Active_Deg_Rate" refersTo="='QF_Names'!$M$4:$M$114"/>
      <definedName name="Active_Delivery_Point" refersTo="='QF_Names'!$C$4:$C$114"/>
      <definedName name="Active_MW" refersTo="='QF_Names'!$D$4:$D$114"/>
      <definedName name="Active_Name_Conf" refersTo="='QF_Names'!$A$4:$A$114"/>
      <definedName name="Active_Online" refersTo="='QF_Names'!$F$4:$F$114"/>
      <definedName name="Active_QF_Name" refersTo="='QF_Names'!$B$4:$B$114"/>
      <definedName name="Active_QF_Queue_Date" refersTo="='QF_Names'!$L$4:$L$114"/>
      <definedName name="Active_Status" refersTo="='QF_Names'!$K$4:$K$114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  <row r="60">
          <cell r="B60">
            <v>6</v>
          </cell>
          <cell r="C60" t="str">
            <v xml:space="preserve">XRG Wind </v>
          </cell>
          <cell r="F60" t="str">
            <v>ID</v>
          </cell>
          <cell r="K60">
            <v>72</v>
          </cell>
          <cell r="L60">
            <v>0.35499999999999998</v>
          </cell>
          <cell r="M60">
            <v>20</v>
          </cell>
          <cell r="N60">
            <v>41275</v>
          </cell>
        </row>
        <row r="61">
          <cell r="B61">
            <v>7</v>
          </cell>
          <cell r="C61" t="str">
            <v xml:space="preserve">Latigo Wind Park </v>
          </cell>
          <cell r="D61" t="str">
            <v>QF - 04 - UT - Wind</v>
          </cell>
          <cell r="E61" t="str">
            <v>Wasatch Wind</v>
          </cell>
          <cell r="F61" t="str">
            <v>UT</v>
          </cell>
          <cell r="K61">
            <v>59.2</v>
          </cell>
          <cell r="L61">
            <v>0.307</v>
          </cell>
          <cell r="M61">
            <v>20</v>
          </cell>
          <cell r="N61">
            <v>41244</v>
          </cell>
        </row>
        <row r="62">
          <cell r="B62" t="str">
            <v>2011.Q2</v>
          </cell>
          <cell r="C62" t="str">
            <v>2011.Q2 UT Compliance Filing</v>
          </cell>
          <cell r="E62" t="str">
            <v>Utah PSC</v>
          </cell>
          <cell r="F62" t="str">
            <v>UT</v>
          </cell>
          <cell r="K62">
            <v>100</v>
          </cell>
          <cell r="L62">
            <v>0.85</v>
          </cell>
          <cell r="M62">
            <v>20</v>
          </cell>
          <cell r="N62" t="str">
            <v>2011 Jan</v>
          </cell>
        </row>
        <row r="63">
          <cell r="B63">
            <v>8</v>
          </cell>
          <cell r="C63" t="str">
            <v xml:space="preserve">Big Wind Wyoming </v>
          </cell>
          <cell r="F63" t="str">
            <v>WY</v>
          </cell>
          <cell r="K63">
            <v>78.2</v>
          </cell>
          <cell r="L63">
            <v>0.40500000000000003</v>
          </cell>
          <cell r="M63">
            <v>20</v>
          </cell>
          <cell r="N63">
            <v>42186</v>
          </cell>
        </row>
        <row r="64">
          <cell r="B64">
            <v>9</v>
          </cell>
          <cell r="C64" t="str">
            <v xml:space="preserve">Kennecott Smelter </v>
          </cell>
          <cell r="D64" t="str">
            <v>Kennecott Smelter  QF (2011)</v>
          </cell>
          <cell r="F64" t="str">
            <v>UT</v>
          </cell>
          <cell r="K64">
            <v>31.8</v>
          </cell>
          <cell r="L64">
            <v>0.85</v>
          </cell>
          <cell r="M64">
            <v>5</v>
          </cell>
          <cell r="N64">
            <v>40909</v>
          </cell>
        </row>
        <row r="65">
          <cell r="B65">
            <v>10</v>
          </cell>
          <cell r="C65" t="str">
            <v xml:space="preserve">Kennecott Refinery </v>
          </cell>
          <cell r="D65" t="str">
            <v>Kennecott Refinery  QF (2011)</v>
          </cell>
          <cell r="F65" t="str">
            <v>UT</v>
          </cell>
          <cell r="K65">
            <v>7.5</v>
          </cell>
          <cell r="L65">
            <v>0.72</v>
          </cell>
          <cell r="M65">
            <v>5</v>
          </cell>
          <cell r="N65">
            <v>40909</v>
          </cell>
        </row>
        <row r="66">
          <cell r="B66">
            <v>11</v>
          </cell>
          <cell r="C66" t="str">
            <v xml:space="preserve">Black Canyon Wind </v>
          </cell>
          <cell r="D66" t="str">
            <v>QF - 06 - ID - Wind</v>
          </cell>
          <cell r="E66" t="str">
            <v>Intermountain Wind</v>
          </cell>
          <cell r="F66" t="str">
            <v>ID</v>
          </cell>
          <cell r="K66">
            <v>20</v>
          </cell>
          <cell r="L66">
            <v>0.29799999999999999</v>
          </cell>
          <cell r="M66">
            <v>20</v>
          </cell>
          <cell r="N66">
            <v>41275</v>
          </cell>
        </row>
        <row r="67">
          <cell r="B67">
            <v>12</v>
          </cell>
          <cell r="C67" t="str">
            <v>Blue Mtn Wind I</v>
          </cell>
          <cell r="D67" t="str">
            <v>QF - 07 - UT - Wind</v>
          </cell>
          <cell r="E67" t="str">
            <v>Redco (Renewable Energy Development Corp.)</v>
          </cell>
          <cell r="F67" t="str">
            <v>UT</v>
          </cell>
          <cell r="K67">
            <v>80</v>
          </cell>
          <cell r="L67">
            <v>0.29499999999999998</v>
          </cell>
          <cell r="M67">
            <v>20</v>
          </cell>
          <cell r="N67">
            <v>41639</v>
          </cell>
        </row>
        <row r="68">
          <cell r="B68">
            <v>13</v>
          </cell>
          <cell r="C68" t="str">
            <v xml:space="preserve">ExxonMobil </v>
          </cell>
          <cell r="D68" t="str">
            <v>ExxonMobil  QF (2011)</v>
          </cell>
          <cell r="F68" t="str">
            <v>WY</v>
          </cell>
          <cell r="K68">
            <v>98</v>
          </cell>
          <cell r="L68">
            <v>0.75</v>
          </cell>
          <cell r="M68">
            <v>5</v>
          </cell>
          <cell r="N68">
            <v>40909</v>
          </cell>
        </row>
        <row r="69">
          <cell r="B69">
            <v>14</v>
          </cell>
          <cell r="C69" t="str">
            <v xml:space="preserve">Meadow Creek Wind </v>
          </cell>
          <cell r="F69" t="str">
            <v>ID</v>
          </cell>
          <cell r="K69">
            <v>80</v>
          </cell>
          <cell r="L69">
            <v>0.41399999999999998</v>
          </cell>
          <cell r="M69">
            <v>20</v>
          </cell>
          <cell r="N69">
            <v>41275</v>
          </cell>
        </row>
        <row r="70">
          <cell r="B70">
            <v>14.5</v>
          </cell>
          <cell r="C70" t="str">
            <v xml:space="preserve">Tesoro </v>
          </cell>
          <cell r="D70" t="str">
            <v>Tesoro  QF (2011)</v>
          </cell>
          <cell r="F70" t="str">
            <v>UT</v>
          </cell>
          <cell r="K70">
            <v>25</v>
          </cell>
          <cell r="L70">
            <v>0.85</v>
          </cell>
          <cell r="M70">
            <v>20</v>
          </cell>
          <cell r="N70">
            <v>40909</v>
          </cell>
        </row>
        <row r="71">
          <cell r="B71">
            <v>15</v>
          </cell>
          <cell r="C71" t="str">
            <v xml:space="preserve">Surprise Valley Geothermal </v>
          </cell>
          <cell r="F71" t="str">
            <v>CA</v>
          </cell>
          <cell r="K71">
            <v>28.1</v>
          </cell>
          <cell r="L71">
            <v>0.92</v>
          </cell>
          <cell r="M71">
            <v>20</v>
          </cell>
          <cell r="N71">
            <v>41791</v>
          </cell>
        </row>
        <row r="72">
          <cell r="B72" t="str">
            <v>2011.Q3</v>
          </cell>
          <cell r="C72" t="str">
            <v>2011.Q3 UT Compliance Filing</v>
          </cell>
          <cell r="E72" t="str">
            <v>Utah PSC</v>
          </cell>
          <cell r="F72" t="str">
            <v>UT</v>
          </cell>
          <cell r="K72">
            <v>100</v>
          </cell>
          <cell r="L72">
            <v>0.85</v>
          </cell>
          <cell r="M72">
            <v>20</v>
          </cell>
          <cell r="N72" t="str">
            <v>2012 Jan</v>
          </cell>
        </row>
        <row r="73">
          <cell r="B73">
            <v>16</v>
          </cell>
          <cell r="C73" t="str">
            <v xml:space="preserve">Blue Mtn Biogas </v>
          </cell>
          <cell r="D73" t="str">
            <v>QF - 10 - UT - Biogas</v>
          </cell>
          <cell r="E73" t="str">
            <v>Alpental Energy Partners</v>
          </cell>
          <cell r="F73" t="str">
            <v>UT</v>
          </cell>
          <cell r="K73">
            <v>3</v>
          </cell>
          <cell r="L73">
            <v>0.94999999999999984</v>
          </cell>
          <cell r="M73">
            <v>12</v>
          </cell>
          <cell r="N73">
            <v>41091</v>
          </cell>
        </row>
        <row r="74">
          <cell r="B74">
            <v>17</v>
          </cell>
          <cell r="C74" t="str">
            <v>Vivaldi Wind  (refresh of previous study)</v>
          </cell>
          <cell r="D74" t="str">
            <v>QF - 03 - ID - Wind</v>
          </cell>
          <cell r="E74" t="str">
            <v>Windkraft Nord</v>
          </cell>
          <cell r="F74" t="str">
            <v>ID</v>
          </cell>
          <cell r="K74">
            <v>78</v>
          </cell>
          <cell r="L74">
            <v>0.33300000000000002</v>
          </cell>
          <cell r="M74">
            <v>20</v>
          </cell>
          <cell r="N74">
            <v>41275</v>
          </cell>
        </row>
        <row r="75">
          <cell r="B75">
            <v>18</v>
          </cell>
          <cell r="C75" t="str">
            <v xml:space="preserve">Scatec Solar </v>
          </cell>
          <cell r="D75" t="str">
            <v>QF - 11 - UT - Solar</v>
          </cell>
          <cell r="F75" t="str">
            <v>UT</v>
          </cell>
          <cell r="K75">
            <v>40</v>
          </cell>
          <cell r="L75">
            <v>0.31</v>
          </cell>
          <cell r="M75">
            <v>20</v>
          </cell>
          <cell r="N75">
            <v>41091</v>
          </cell>
        </row>
        <row r="76">
          <cell r="B76">
            <v>19</v>
          </cell>
          <cell r="C76" t="str">
            <v>Schwendiman Wind</v>
          </cell>
          <cell r="D76" t="str">
            <v>QF - 12 - ID - Wind</v>
          </cell>
          <cell r="E76" t="str">
            <v>DeWind Inc</v>
          </cell>
          <cell r="F76" t="str">
            <v>ID</v>
          </cell>
          <cell r="K76">
            <v>20</v>
          </cell>
          <cell r="L76">
            <v>0.33700000000000002</v>
          </cell>
          <cell r="M76">
            <v>20</v>
          </cell>
          <cell r="N76">
            <v>41153</v>
          </cell>
        </row>
        <row r="77">
          <cell r="B77">
            <v>20</v>
          </cell>
          <cell r="C77" t="str">
            <v xml:space="preserve">Ormat Veyo </v>
          </cell>
          <cell r="D77" t="str">
            <v>QF - 13 - UT - Gas</v>
          </cell>
          <cell r="F77" t="str">
            <v>UT</v>
          </cell>
          <cell r="K77">
            <v>7.2</v>
          </cell>
          <cell r="L77">
            <v>0.80400000000000005</v>
          </cell>
          <cell r="M77">
            <v>20</v>
          </cell>
          <cell r="N77">
            <v>41671</v>
          </cell>
        </row>
        <row r="78">
          <cell r="B78">
            <v>21</v>
          </cell>
          <cell r="C78" t="str">
            <v>Boswell Springs I &amp; Boswell Springs II (See note)</v>
          </cell>
          <cell r="D78" t="str">
            <v xml:space="preserve">QF - 14 - WY - Wind </v>
          </cell>
          <cell r="E78" t="str">
            <v>Intermountain Wind</v>
          </cell>
          <cell r="F78" t="str">
            <v>WY</v>
          </cell>
          <cell r="K78" t="str">
            <v>76.5 Each</v>
          </cell>
          <cell r="L78">
            <v>0.38330122146118728</v>
          </cell>
          <cell r="M78">
            <v>20</v>
          </cell>
          <cell r="N78" t="str">
            <v>2013 Dec / 2014 Dec</v>
          </cell>
        </row>
        <row r="79">
          <cell r="B79">
            <v>22</v>
          </cell>
          <cell r="C79" t="str">
            <v>US MagCorp</v>
          </cell>
          <cell r="D79" t="str">
            <v>US MagCorp QF (2011)</v>
          </cell>
          <cell r="F79" t="str">
            <v>UT</v>
          </cell>
          <cell r="K79">
            <v>36</v>
          </cell>
          <cell r="L79">
            <v>0.85</v>
          </cell>
          <cell r="M79">
            <v>5</v>
          </cell>
          <cell r="N79">
            <v>40909</v>
          </cell>
        </row>
        <row r="80">
          <cell r="B80">
            <v>23</v>
          </cell>
          <cell r="C80" t="str">
            <v>Blue Mtn Wind II</v>
          </cell>
          <cell r="D80" t="str">
            <v>QF - 17 - UT - Wind</v>
          </cell>
          <cell r="E80" t="str">
            <v>Redco (Renewable Energy Development Corp.)</v>
          </cell>
          <cell r="F80" t="str">
            <v>UT</v>
          </cell>
          <cell r="K80">
            <v>80</v>
          </cell>
          <cell r="L80">
            <v>0.29499999999999998</v>
          </cell>
          <cell r="M80">
            <v>20</v>
          </cell>
          <cell r="N80">
            <v>41487</v>
          </cell>
        </row>
        <row r="81">
          <cell r="B81">
            <v>24</v>
          </cell>
          <cell r="C81" t="str">
            <v>Cove Fort Geothermal</v>
          </cell>
          <cell r="D81" t="str">
            <v>QF - 16 - UT - Geothermal</v>
          </cell>
          <cell r="E81" t="str">
            <v>Enel Green Power North America, Inc</v>
          </cell>
          <cell r="F81" t="str">
            <v>UT</v>
          </cell>
          <cell r="K81">
            <v>25</v>
          </cell>
          <cell r="L81">
            <v>0.69299999999999995</v>
          </cell>
          <cell r="M81">
            <v>20</v>
          </cell>
          <cell r="N81">
            <v>41609</v>
          </cell>
        </row>
        <row r="82">
          <cell r="B82">
            <v>25</v>
          </cell>
          <cell r="C82" t="str">
            <v>Moroni Biomass</v>
          </cell>
          <cell r="D82" t="str">
            <v>QF - 18 - UT - Biomass</v>
          </cell>
          <cell r="E82" t="str">
            <v>Sanpete Valley Clean Energy LLC</v>
          </cell>
          <cell r="F82" t="str">
            <v>UT</v>
          </cell>
          <cell r="K82">
            <v>10.5</v>
          </cell>
          <cell r="L82">
            <v>0.94</v>
          </cell>
          <cell r="M82">
            <v>20</v>
          </cell>
          <cell r="N82">
            <v>41640</v>
          </cell>
        </row>
        <row r="83">
          <cell r="B83" t="str">
            <v>2011.Q4</v>
          </cell>
          <cell r="C83" t="str">
            <v>2011.Q4 UT Compliance Filing</v>
          </cell>
          <cell r="E83" t="str">
            <v>Utah PSC</v>
          </cell>
          <cell r="F83" t="str">
            <v>UT</v>
          </cell>
          <cell r="K83">
            <v>100</v>
          </cell>
          <cell r="L83">
            <v>0.85</v>
          </cell>
          <cell r="M83">
            <v>20</v>
          </cell>
          <cell r="N83" t="str">
            <v>2012 Jan</v>
          </cell>
        </row>
        <row r="84">
          <cell r="B84">
            <v>27</v>
          </cell>
          <cell r="C84" t="str">
            <v>Boswell Springs Wind III</v>
          </cell>
          <cell r="D84" t="str">
            <v>QF - 19 - WY - Wind</v>
          </cell>
          <cell r="E84" t="str">
            <v>Intermountain Wind</v>
          </cell>
          <cell r="F84" t="str">
            <v>WY</v>
          </cell>
          <cell r="K84">
            <v>76.5</v>
          </cell>
          <cell r="L84">
            <v>0.38330122146118728</v>
          </cell>
          <cell r="M84">
            <v>20</v>
          </cell>
          <cell r="N84">
            <v>41943</v>
          </cell>
        </row>
        <row r="85">
          <cell r="B85">
            <v>28</v>
          </cell>
          <cell r="C85" t="str">
            <v>LA Wind</v>
          </cell>
          <cell r="D85" t="str">
            <v>QF - 20 - ID - Wind</v>
          </cell>
          <cell r="E85" t="str">
            <v>LA Wind</v>
          </cell>
          <cell r="F85" t="str">
            <v>ID</v>
          </cell>
          <cell r="K85">
            <v>78</v>
          </cell>
          <cell r="L85">
            <v>0.38600000000000001</v>
          </cell>
          <cell r="M85">
            <v>20</v>
          </cell>
          <cell r="N85">
            <v>41548</v>
          </cell>
        </row>
        <row r="86">
          <cell r="B86">
            <v>29</v>
          </cell>
          <cell r="C86" t="str">
            <v>ExxonMobil</v>
          </cell>
          <cell r="D86" t="str">
            <v>ExxonMobil QF (2011)</v>
          </cell>
          <cell r="F86" t="str">
            <v>WY</v>
          </cell>
          <cell r="K86">
            <v>98</v>
          </cell>
          <cell r="L86">
            <v>0.75</v>
          </cell>
          <cell r="M86">
            <v>5</v>
          </cell>
          <cell r="N86">
            <v>40909</v>
          </cell>
        </row>
        <row r="87">
          <cell r="B87" t="str">
            <v>2012</v>
          </cell>
        </row>
        <row r="88">
          <cell r="B88">
            <v>1</v>
          </cell>
          <cell r="C88" t="str">
            <v>Timber Canyon Cogen</v>
          </cell>
          <cell r="D88" t="str">
            <v>QF - 21 - UT - Cogen</v>
          </cell>
          <cell r="E88" t="str">
            <v>Timber Canyon</v>
          </cell>
          <cell r="F88" t="str">
            <v>UT</v>
          </cell>
          <cell r="K88">
            <v>36</v>
          </cell>
          <cell r="L88">
            <v>0.95</v>
          </cell>
          <cell r="M88">
            <v>20</v>
          </cell>
          <cell r="N88">
            <v>41640</v>
          </cell>
        </row>
        <row r="89">
          <cell r="B89">
            <v>2</v>
          </cell>
          <cell r="C89" t="str">
            <v xml:space="preserve">Black Canyon Wind </v>
          </cell>
          <cell r="D89" t="str">
            <v>QF - 06 - ID - Wind</v>
          </cell>
          <cell r="E89" t="str">
            <v>Intermountain Wind</v>
          </cell>
          <cell r="F89" t="str">
            <v>ID</v>
          </cell>
          <cell r="K89">
            <v>20</v>
          </cell>
          <cell r="L89">
            <v>0.29755959264379067</v>
          </cell>
          <cell r="M89">
            <v>20</v>
          </cell>
          <cell r="N89">
            <v>42552</v>
          </cell>
        </row>
        <row r="90">
          <cell r="B90">
            <v>3</v>
          </cell>
          <cell r="C90" t="str">
            <v>Thunder Basin Wind</v>
          </cell>
          <cell r="D90" t="str">
            <v>QF - 22 - Wy - Wind</v>
          </cell>
          <cell r="E90" t="str">
            <v>Wasatch Wind</v>
          </cell>
          <cell r="F90" t="str">
            <v>Wy</v>
          </cell>
          <cell r="K90">
            <v>80</v>
          </cell>
          <cell r="L90">
            <v>0.38400000000000001</v>
          </cell>
          <cell r="M90">
            <v>20</v>
          </cell>
          <cell r="N90">
            <v>41275</v>
          </cell>
        </row>
        <row r="91">
          <cell r="B91">
            <v>4</v>
          </cell>
          <cell r="C91" t="str">
            <v>Timber Canyon Steam</v>
          </cell>
          <cell r="D91" t="str">
            <v>QF - 23 - UT - Cogen</v>
          </cell>
          <cell r="E91" t="str">
            <v>Timber Canyon</v>
          </cell>
          <cell r="F91" t="str">
            <v>UT</v>
          </cell>
          <cell r="K91">
            <v>44</v>
          </cell>
          <cell r="L91">
            <v>0.85</v>
          </cell>
          <cell r="M91">
            <v>20</v>
          </cell>
          <cell r="N91">
            <v>41640</v>
          </cell>
        </row>
        <row r="92">
          <cell r="B92">
            <v>5</v>
          </cell>
          <cell r="C92" t="str">
            <v>SWG LV Cogen</v>
          </cell>
          <cell r="D92" t="str">
            <v>QF - 24 - UT - Cogen</v>
          </cell>
          <cell r="E92" t="str">
            <v>Timber Canyon</v>
          </cell>
          <cell r="F92" t="str">
            <v>UT</v>
          </cell>
          <cell r="K92">
            <v>50</v>
          </cell>
          <cell r="L92">
            <v>0.85</v>
          </cell>
          <cell r="M92">
            <v>20</v>
          </cell>
          <cell r="N92">
            <v>42736</v>
          </cell>
        </row>
        <row r="93">
          <cell r="B93" t="str">
            <v>2012.Q1</v>
          </cell>
          <cell r="C93" t="str">
            <v>2012.Q1 UT Compliance Filing</v>
          </cell>
          <cell r="E93" t="str">
            <v>Utah PSC</v>
          </cell>
          <cell r="F93" t="str">
            <v>UT</v>
          </cell>
          <cell r="K93">
            <v>100</v>
          </cell>
          <cell r="L93">
            <v>0.85</v>
          </cell>
          <cell r="M93">
            <v>20</v>
          </cell>
          <cell r="N93">
            <v>41275</v>
          </cell>
        </row>
        <row r="94">
          <cell r="B94">
            <v>7</v>
          </cell>
          <cell r="C94" t="str">
            <v>Peregrine Storage</v>
          </cell>
          <cell r="D94" t="str">
            <v>QF - 25 - UT - Gas</v>
          </cell>
          <cell r="E94" t="str">
            <v>Timber Canyon</v>
          </cell>
          <cell r="F94" t="str">
            <v>UT</v>
          </cell>
          <cell r="K94">
            <v>79</v>
          </cell>
          <cell r="L94">
            <v>0.85</v>
          </cell>
          <cell r="M94">
            <v>20</v>
          </cell>
          <cell r="N94">
            <v>42005</v>
          </cell>
        </row>
        <row r="95">
          <cell r="B95">
            <v>8</v>
          </cell>
          <cell r="C95" t="str">
            <v>Quaking Aspen Wind</v>
          </cell>
          <cell r="D95" t="str">
            <v>QF - 26 - WY - Wind</v>
          </cell>
          <cell r="E95" t="str">
            <v>enXco</v>
          </cell>
          <cell r="F95" t="str">
            <v>WY</v>
          </cell>
          <cell r="K95">
            <v>80</v>
          </cell>
          <cell r="L95">
            <v>0.4</v>
          </cell>
          <cell r="M95">
            <v>20</v>
          </cell>
          <cell r="N95">
            <v>42369</v>
          </cell>
        </row>
        <row r="96">
          <cell r="B96">
            <v>9</v>
          </cell>
          <cell r="C96" t="str">
            <v>Reno Junction Wind</v>
          </cell>
          <cell r="D96" t="str">
            <v>QF - 27 - WY - Wind</v>
          </cell>
          <cell r="E96" t="str">
            <v>Third Planet Windpower</v>
          </cell>
          <cell r="F96" t="str">
            <v>WY</v>
          </cell>
          <cell r="K96">
            <v>79.400000000000006</v>
          </cell>
          <cell r="L96">
            <v>0.44</v>
          </cell>
          <cell r="M96">
            <v>20</v>
          </cell>
          <cell r="N96">
            <v>41609</v>
          </cell>
        </row>
        <row r="97">
          <cell r="B97">
            <v>10</v>
          </cell>
          <cell r="C97" t="str">
            <v>Champlin Blue Mtn Wind</v>
          </cell>
          <cell r="D97" t="str">
            <v>QF - 28 - UT - Wind</v>
          </cell>
          <cell r="E97" t="str">
            <v>Champlin/GEI Wind Holding</v>
          </cell>
          <cell r="F97" t="str">
            <v>UT</v>
          </cell>
          <cell r="K97">
            <v>80</v>
          </cell>
          <cell r="L97">
            <v>0.33900000000000002</v>
          </cell>
          <cell r="M97">
            <v>20</v>
          </cell>
          <cell r="N97">
            <v>42005</v>
          </cell>
        </row>
        <row r="98">
          <cell r="B98">
            <v>11</v>
          </cell>
          <cell r="C98" t="str">
            <v>Utah Solar Valuation</v>
          </cell>
          <cell r="D98" t="str">
            <v>QF - 29 - UT - Solar</v>
          </cell>
          <cell r="F98" t="str">
            <v>UT</v>
          </cell>
          <cell r="K98">
            <v>50</v>
          </cell>
          <cell r="L98">
            <v>0.17799999999999999</v>
          </cell>
          <cell r="M98">
            <v>20</v>
          </cell>
          <cell r="N98">
            <v>41275</v>
          </cell>
        </row>
        <row r="99">
          <cell r="B99" t="str">
            <v>2012.Q2</v>
          </cell>
          <cell r="C99" t="str">
            <v>2012.Q2 UT Compliance Filing</v>
          </cell>
          <cell r="E99" t="str">
            <v>Utah PSC</v>
          </cell>
          <cell r="F99" t="str">
            <v>UT</v>
          </cell>
          <cell r="K99">
            <v>100</v>
          </cell>
          <cell r="L99">
            <v>0.85</v>
          </cell>
          <cell r="M99">
            <v>20</v>
          </cell>
          <cell r="N99">
            <v>41275</v>
          </cell>
        </row>
        <row r="100">
          <cell r="B100">
            <v>13</v>
          </cell>
          <cell r="C100" t="str">
            <v>Mineral Mountain</v>
          </cell>
          <cell r="D100" t="str">
            <v>QF - 29 - UT - Wind</v>
          </cell>
          <cell r="E100" t="str">
            <v>enXco</v>
          </cell>
          <cell r="F100" t="str">
            <v>UT</v>
          </cell>
          <cell r="K100">
            <v>70.400000000000006</v>
          </cell>
          <cell r="L100">
            <v>0.36</v>
          </cell>
          <cell r="M100">
            <v>20</v>
          </cell>
          <cell r="N100">
            <v>42369</v>
          </cell>
        </row>
        <row r="101">
          <cell r="B101">
            <v>14</v>
          </cell>
          <cell r="C101" t="str">
            <v>Timber Canyon Cogen</v>
          </cell>
          <cell r="D101" t="str">
            <v>QF - 30 - UT - Cogen</v>
          </cell>
          <cell r="E101" t="str">
            <v>Timber Canyon</v>
          </cell>
          <cell r="F101" t="str">
            <v>UT</v>
          </cell>
          <cell r="K101">
            <v>80</v>
          </cell>
          <cell r="L101">
            <v>0.85</v>
          </cell>
          <cell r="M101">
            <v>20</v>
          </cell>
          <cell r="N101">
            <v>42064</v>
          </cell>
        </row>
        <row r="102">
          <cell r="B102">
            <v>15</v>
          </cell>
          <cell r="C102" t="str">
            <v>SWG LV Cogen</v>
          </cell>
          <cell r="D102" t="str">
            <v>QF - 31 - UT - Gas</v>
          </cell>
          <cell r="E102" t="str">
            <v>Timber Canyon</v>
          </cell>
          <cell r="F102" t="str">
            <v>UT</v>
          </cell>
          <cell r="K102">
            <v>50</v>
          </cell>
          <cell r="L102">
            <v>0.85</v>
          </cell>
          <cell r="M102">
            <v>10</v>
          </cell>
          <cell r="N102">
            <v>41791</v>
          </cell>
        </row>
        <row r="103">
          <cell r="B103">
            <v>16</v>
          </cell>
          <cell r="C103" t="str">
            <v>Pioneer Wind I (April 2012)</v>
          </cell>
          <cell r="D103" t="str">
            <v>QF - 32 - WY - Wind</v>
          </cell>
          <cell r="E103" t="str">
            <v>Wasatch Wind</v>
          </cell>
          <cell r="F103" t="str">
            <v>WY</v>
          </cell>
          <cell r="K103">
            <v>50</v>
          </cell>
          <cell r="L103">
            <v>0.435</v>
          </cell>
          <cell r="M103">
            <v>20</v>
          </cell>
          <cell r="N103">
            <v>41639</v>
          </cell>
        </row>
        <row r="104">
          <cell r="B104">
            <v>17</v>
          </cell>
          <cell r="C104" t="str">
            <v>Latigo Wind Park</v>
          </cell>
          <cell r="D104" t="str">
            <v>QF - 33 - UT - Wind</v>
          </cell>
          <cell r="E104" t="str">
            <v>Wasatch Wind</v>
          </cell>
          <cell r="F104" t="str">
            <v>UT</v>
          </cell>
          <cell r="K104">
            <v>59.2</v>
          </cell>
          <cell r="L104">
            <v>0.3182558509803563</v>
          </cell>
          <cell r="M104">
            <v>20</v>
          </cell>
          <cell r="N104">
            <v>41639</v>
          </cell>
        </row>
        <row r="105">
          <cell r="B105">
            <v>18</v>
          </cell>
          <cell r="C105" t="str">
            <v>Boswell Springs IV</v>
          </cell>
          <cell r="D105" t="str">
            <v>QF - 34 - WY - Wind</v>
          </cell>
          <cell r="E105" t="str">
            <v>Intermountain Wind</v>
          </cell>
          <cell r="F105" t="str">
            <v>WY</v>
          </cell>
          <cell r="K105">
            <v>80</v>
          </cell>
          <cell r="L105">
            <v>0.40759637095966872</v>
          </cell>
          <cell r="M105">
            <v>20</v>
          </cell>
          <cell r="N105">
            <v>41913</v>
          </cell>
        </row>
        <row r="106">
          <cell r="B106">
            <v>19</v>
          </cell>
          <cell r="C106" t="str">
            <v>Double X I</v>
          </cell>
          <cell r="D106" t="str">
            <v>QF - 35 - WY - Wind</v>
          </cell>
          <cell r="E106" t="str">
            <v>Intermountain Wind</v>
          </cell>
          <cell r="F106" t="str">
            <v>WY</v>
          </cell>
          <cell r="K106">
            <v>80</v>
          </cell>
          <cell r="L106">
            <v>0.51172918240677623</v>
          </cell>
          <cell r="M106">
            <v>20</v>
          </cell>
          <cell r="N106">
            <v>41913</v>
          </cell>
        </row>
        <row r="107">
          <cell r="B107">
            <v>20</v>
          </cell>
          <cell r="C107" t="str">
            <v>Double X II</v>
          </cell>
          <cell r="D107" t="str">
            <v>QF - 36 - WY - Wind</v>
          </cell>
          <cell r="E107" t="str">
            <v>Intermountain Wind</v>
          </cell>
          <cell r="F107" t="str">
            <v>WY</v>
          </cell>
          <cell r="K107">
            <v>80</v>
          </cell>
          <cell r="L107">
            <v>0.51172918240677623</v>
          </cell>
          <cell r="M107">
            <v>20</v>
          </cell>
          <cell r="N107">
            <v>41913</v>
          </cell>
        </row>
        <row r="108">
          <cell r="B108">
            <v>21</v>
          </cell>
          <cell r="C108" t="str">
            <v>Double X III</v>
          </cell>
          <cell r="D108" t="str">
            <v>QF - 37 - WY - Wind</v>
          </cell>
          <cell r="E108" t="str">
            <v>Intermountain Wind</v>
          </cell>
          <cell r="F108" t="str">
            <v>WY</v>
          </cell>
          <cell r="K108">
            <v>80</v>
          </cell>
          <cell r="L108">
            <v>0.4590072617022713</v>
          </cell>
          <cell r="M108">
            <v>20</v>
          </cell>
          <cell r="N108">
            <v>41913</v>
          </cell>
        </row>
        <row r="109">
          <cell r="B109">
            <v>22</v>
          </cell>
          <cell r="C109" t="str">
            <v>Double X IV</v>
          </cell>
          <cell r="D109" t="str">
            <v>QF - 38 - WY - Wind</v>
          </cell>
          <cell r="E109" t="str">
            <v>Intermountain Wind</v>
          </cell>
          <cell r="F109" t="str">
            <v>WY</v>
          </cell>
          <cell r="K109">
            <v>80</v>
          </cell>
          <cell r="L109">
            <v>0.4993814860484283</v>
          </cell>
          <cell r="M109">
            <v>20</v>
          </cell>
          <cell r="N109">
            <v>41913</v>
          </cell>
        </row>
        <row r="110">
          <cell r="B110">
            <v>23</v>
          </cell>
          <cell r="C110" t="str">
            <v>Double X V</v>
          </cell>
          <cell r="D110" t="str">
            <v>QF - 39 - WY - Wind</v>
          </cell>
          <cell r="E110" t="str">
            <v>Intermountain Wind</v>
          </cell>
          <cell r="F110" t="str">
            <v>WY</v>
          </cell>
          <cell r="K110">
            <v>80</v>
          </cell>
          <cell r="L110">
            <v>0.52790293181976755</v>
          </cell>
          <cell r="M110">
            <v>20</v>
          </cell>
          <cell r="N110">
            <v>41913</v>
          </cell>
        </row>
        <row r="111">
          <cell r="B111">
            <v>24</v>
          </cell>
          <cell r="C111" t="str">
            <v>Utah Red Hills Solar</v>
          </cell>
          <cell r="D111" t="str">
            <v>QF - 40 - UT - Solar</v>
          </cell>
          <cell r="E111" t="str">
            <v>Scatec Solar</v>
          </cell>
          <cell r="F111" t="str">
            <v>UT</v>
          </cell>
          <cell r="K111">
            <v>40</v>
          </cell>
          <cell r="L111">
            <v>0.23</v>
          </cell>
          <cell r="M111">
            <v>20</v>
          </cell>
          <cell r="N111">
            <v>41549</v>
          </cell>
        </row>
        <row r="112">
          <cell r="B112">
            <v>25</v>
          </cell>
          <cell r="C112" t="str">
            <v>LA Wind</v>
          </cell>
          <cell r="D112" t="str">
            <v>QF - 41 - ID - Wind</v>
          </cell>
          <cell r="E112" t="str">
            <v>LA Wind</v>
          </cell>
          <cell r="F112" t="str">
            <v>ID</v>
          </cell>
          <cell r="K112">
            <v>78</v>
          </cell>
          <cell r="L112">
            <v>0.38600000000000001</v>
          </cell>
          <cell r="M112">
            <v>20</v>
          </cell>
          <cell r="N112">
            <v>41548</v>
          </cell>
        </row>
        <row r="113">
          <cell r="B113">
            <v>26</v>
          </cell>
          <cell r="C113" t="str">
            <v>Long Ridge Wind I</v>
          </cell>
          <cell r="D113" t="str">
            <v>QF - 42 - UT - Wind</v>
          </cell>
          <cell r="F113" t="str">
            <v>UT</v>
          </cell>
          <cell r="K113">
            <v>80</v>
          </cell>
          <cell r="L113">
            <v>0.35</v>
          </cell>
          <cell r="M113">
            <v>20</v>
          </cell>
          <cell r="N113">
            <v>41974</v>
          </cell>
        </row>
        <row r="114">
          <cell r="B114">
            <v>27</v>
          </cell>
          <cell r="C114" t="str">
            <v>Long Ridge Wind II</v>
          </cell>
          <cell r="D114" t="str">
            <v>QF - 43 - UT - Wind</v>
          </cell>
          <cell r="F114" t="str">
            <v>UT</v>
          </cell>
          <cell r="K114">
            <v>80</v>
          </cell>
          <cell r="L114">
            <v>0.35</v>
          </cell>
          <cell r="M114">
            <v>20</v>
          </cell>
          <cell r="N114">
            <v>41974</v>
          </cell>
        </row>
      </sheetData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Sage I Solar</v>
          </cell>
          <cell r="B8" t="str">
            <v>QF - 277 - WY - Solar</v>
          </cell>
          <cell r="C8" t="str">
            <v>Trona</v>
          </cell>
          <cell r="D8">
            <v>20</v>
          </cell>
          <cell r="E8">
            <v>0.28240833333333337</v>
          </cell>
          <cell r="F8">
            <v>43739</v>
          </cell>
          <cell r="K8" t="str">
            <v>Active</v>
          </cell>
          <cell r="L8">
            <v>42832.390972222223</v>
          </cell>
          <cell r="M8">
            <v>6.0000000000000001E-3</v>
          </cell>
          <cell r="N8" t="str">
            <v>First Year</v>
          </cell>
        </row>
        <row r="9">
          <cell r="A9" t="str">
            <v>Sage II Solar</v>
          </cell>
          <cell r="B9" t="str">
            <v>QF - 278 -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42832.390972222223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Sparrow Solar</v>
          </cell>
          <cell r="B10" t="str">
            <v>QF - 279 - OR - Solar</v>
          </cell>
          <cell r="C10" t="str">
            <v>West Main</v>
          </cell>
          <cell r="D10">
            <v>40</v>
          </cell>
          <cell r="E10">
            <v>0.30979452054794521</v>
          </cell>
          <cell r="F10">
            <v>43281</v>
          </cell>
          <cell r="K10" t="str">
            <v>Active</v>
          </cell>
          <cell r="L10">
            <v>42580.675000000003</v>
          </cell>
          <cell r="M10">
            <v>5.0000000000000001E-3</v>
          </cell>
          <cell r="N10" t="str">
            <v>Prior Year</v>
          </cell>
        </row>
        <row r="11">
          <cell r="A11" t="str">
            <v>Ochoco Solar</v>
          </cell>
          <cell r="B11" t="str">
            <v>QF - 280 - OR - Solar</v>
          </cell>
          <cell r="C11" t="str">
            <v>Central Oregon</v>
          </cell>
          <cell r="D11">
            <v>40</v>
          </cell>
          <cell r="E11">
            <v>0.2791238584474886</v>
          </cell>
          <cell r="F11">
            <v>43435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Ringtail Solar</v>
          </cell>
          <cell r="B12" t="str">
            <v>QF - 281 - OR - Solar</v>
          </cell>
          <cell r="C12" t="str">
            <v>West Main</v>
          </cell>
          <cell r="D12">
            <v>40</v>
          </cell>
          <cell r="E12">
            <v>0.24543093607305935</v>
          </cell>
          <cell r="F12">
            <v>43435</v>
          </cell>
          <cell r="K12" t="str">
            <v>Active</v>
          </cell>
          <cell r="L12">
            <v>42580.683333333334</v>
          </cell>
          <cell r="M12">
            <v>5.0000000000000001E-3</v>
          </cell>
          <cell r="N12" t="str">
            <v>Prior Year</v>
          </cell>
        </row>
        <row r="14">
          <cell r="A14" t="str">
            <v>Hornet PV1 Solar</v>
          </cell>
          <cell r="B14" t="str">
            <v>QF - 300 - OR - Solar</v>
          </cell>
          <cell r="C14" t="str">
            <v>West Main</v>
          </cell>
          <cell r="D14">
            <v>15</v>
          </cell>
          <cell r="E14">
            <v>0.29340182648401825</v>
          </cell>
          <cell r="F14">
            <v>43435</v>
          </cell>
          <cell r="K14" t="str">
            <v>Active</v>
          </cell>
          <cell r="L14">
            <v>42649.5</v>
          </cell>
          <cell r="M14">
            <v>5.0000000000000001E-3</v>
          </cell>
          <cell r="N14" t="str">
            <v>Prior Year</v>
          </cell>
        </row>
        <row r="15">
          <cell r="A15" t="str">
            <v>Sage III Solar</v>
          </cell>
          <cell r="B15" t="str">
            <v>QF - 302 - WY - Solar</v>
          </cell>
          <cell r="C15" t="str">
            <v>Trona</v>
          </cell>
          <cell r="D15">
            <v>16</v>
          </cell>
          <cell r="E15">
            <v>0.29317208904109587</v>
          </cell>
          <cell r="F15">
            <v>43739</v>
          </cell>
          <cell r="K15" t="str">
            <v>Active</v>
          </cell>
          <cell r="L15">
            <v>42832.390972222223</v>
          </cell>
          <cell r="M15">
            <v>6.0000000000000001E-3</v>
          </cell>
          <cell r="N15" t="str">
            <v>First Year</v>
          </cell>
        </row>
        <row r="16">
          <cell r="A16" t="str">
            <v>Dinosolar 1 Solar</v>
          </cell>
          <cell r="B16" t="str">
            <v>QF - 304 - WY - Solar</v>
          </cell>
          <cell r="C16" t="str">
            <v>Wyoming Northeast</v>
          </cell>
          <cell r="D16">
            <v>30</v>
          </cell>
          <cell r="E16">
            <v>0.27404870624048705</v>
          </cell>
          <cell r="F16">
            <v>43831</v>
          </cell>
          <cell r="K16" t="str">
            <v>Active</v>
          </cell>
          <cell r="L16">
            <v>42864</v>
          </cell>
          <cell r="M16">
            <v>5.0000000000000001E-3</v>
          </cell>
          <cell r="N16" t="str">
            <v>Prior Year</v>
          </cell>
        </row>
        <row r="17">
          <cell r="A17" t="str">
            <v>Dinosolar 2 Solar</v>
          </cell>
          <cell r="B17" t="str">
            <v>QF - 305 - WY - Solar</v>
          </cell>
          <cell r="C17" t="str">
            <v>Wyoming Northeast</v>
          </cell>
          <cell r="D17">
            <v>80</v>
          </cell>
          <cell r="E17">
            <v>0.27414526255707761</v>
          </cell>
          <cell r="F17">
            <v>43831</v>
          </cell>
          <cell r="K17" t="str">
            <v>Active</v>
          </cell>
          <cell r="L17">
            <v>42864</v>
          </cell>
          <cell r="M17">
            <v>5.0000000000000001E-3</v>
          </cell>
          <cell r="N17" t="str">
            <v>Prior Year</v>
          </cell>
        </row>
        <row r="18">
          <cell r="A18" t="str">
            <v>Skysol Solar</v>
          </cell>
          <cell r="B18" t="str">
            <v>QF - 254 - OR - Solar</v>
          </cell>
          <cell r="C18" t="str">
            <v>West Main</v>
          </cell>
          <cell r="D18">
            <v>55</v>
          </cell>
          <cell r="E18">
            <v>0.24561402833410492</v>
          </cell>
          <cell r="F18">
            <v>44196</v>
          </cell>
          <cell r="K18" t="str">
            <v>Active</v>
          </cell>
          <cell r="L18">
            <v>42774.688888888886</v>
          </cell>
          <cell r="M18">
            <v>5.0000000000000001E-3</v>
          </cell>
          <cell r="N18" t="str">
            <v>Prior Year</v>
          </cell>
        </row>
        <row r="19">
          <cell r="A19" t="str">
            <v>Dinosolar 4 Solar</v>
          </cell>
          <cell r="B19" t="str">
            <v>QF - 372 - WY - Solar</v>
          </cell>
          <cell r="C19" t="str">
            <v>Wyoming Northeast</v>
          </cell>
          <cell r="D19">
            <v>40</v>
          </cell>
          <cell r="E19">
            <v>0.27404965753424659</v>
          </cell>
          <cell r="F19">
            <v>43646</v>
          </cell>
          <cell r="K19" t="str">
            <v>Active</v>
          </cell>
          <cell r="L19">
            <v>42797.583333333336</v>
          </cell>
          <cell r="M19">
            <v>5.0000000000000001E-3</v>
          </cell>
          <cell r="N19" t="str">
            <v>Prior Year</v>
          </cell>
        </row>
        <row r="21">
          <cell r="A21" t="str">
            <v>Abajo Solar</v>
          </cell>
          <cell r="B21" t="str">
            <v>QF - 382 - UT - Solar</v>
          </cell>
          <cell r="C21" t="str">
            <v>Utah South</v>
          </cell>
          <cell r="D21">
            <v>80</v>
          </cell>
          <cell r="E21">
            <v>0.31495005707762558</v>
          </cell>
          <cell r="F21">
            <v>43983</v>
          </cell>
          <cell r="K21" t="str">
            <v>Active</v>
          </cell>
          <cell r="L21">
            <v>42803.359722222223</v>
          </cell>
          <cell r="M21">
            <v>5.0000000000000001E-3</v>
          </cell>
          <cell r="N21" t="str">
            <v>Prior Year</v>
          </cell>
        </row>
        <row r="25">
          <cell r="A25" t="str">
            <v>Tooele Solar</v>
          </cell>
          <cell r="B25" t="str">
            <v>QF - 387 - UT - Solar</v>
          </cell>
          <cell r="C25" t="str">
            <v>Clover</v>
          </cell>
          <cell r="D25">
            <v>80</v>
          </cell>
          <cell r="E25">
            <v>0.2962956621004566</v>
          </cell>
          <cell r="F25">
            <v>43800</v>
          </cell>
          <cell r="K25" t="str">
            <v>Active</v>
          </cell>
          <cell r="L25">
            <v>42807.359722222223</v>
          </cell>
          <cell r="M25">
            <v>5.0000000000000001E-3</v>
          </cell>
          <cell r="N25" t="str">
            <v>Prior Year</v>
          </cell>
        </row>
        <row r="26">
          <cell r="A26" t="str">
            <v>Settler Wind</v>
          </cell>
          <cell r="B26" t="str">
            <v>QF - 389 - WY - Wind</v>
          </cell>
          <cell r="C26" t="str">
            <v>Wyoming Northeast</v>
          </cell>
          <cell r="D26">
            <v>79.400000000000006</v>
          </cell>
          <cell r="E26">
            <v>0.41568470147107878</v>
          </cell>
          <cell r="F26">
            <v>43466</v>
          </cell>
          <cell r="K26" t="str">
            <v>Active</v>
          </cell>
          <cell r="L26">
            <v>42949.395833333336</v>
          </cell>
        </row>
        <row r="27">
          <cell r="A27" t="str">
            <v>Caiman Solar</v>
          </cell>
          <cell r="B27" t="str">
            <v>QF - 390 - WY - Solar</v>
          </cell>
          <cell r="C27" t="str">
            <v>Wyoming Northeast</v>
          </cell>
          <cell r="D27">
            <v>20</v>
          </cell>
          <cell r="E27">
            <v>0.26893835616438355</v>
          </cell>
          <cell r="F27">
            <v>43435</v>
          </cell>
          <cell r="K27" t="str">
            <v>Active</v>
          </cell>
          <cell r="L27">
            <v>42825.699305555558</v>
          </cell>
          <cell r="M27">
            <v>3.2048737424823109E-3</v>
          </cell>
          <cell r="N27" t="str">
            <v>Prior Year</v>
          </cell>
        </row>
        <row r="28">
          <cell r="A28" t="str">
            <v>Raptor Solar</v>
          </cell>
          <cell r="B28" t="str">
            <v>QF - 391 - WY - Solar</v>
          </cell>
          <cell r="C28" t="str">
            <v>Wyoming Northeast</v>
          </cell>
          <cell r="D28">
            <v>20</v>
          </cell>
          <cell r="E28">
            <v>0.27686244292237444</v>
          </cell>
          <cell r="F28">
            <v>43435</v>
          </cell>
          <cell r="K28" t="str">
            <v>Active</v>
          </cell>
          <cell r="L28">
            <v>42825.675000000003</v>
          </cell>
          <cell r="M28">
            <v>3.5746166831611454E-3</v>
          </cell>
          <cell r="N28" t="str">
            <v>Prior Year</v>
          </cell>
        </row>
        <row r="29">
          <cell r="A29" t="str">
            <v>Anticline Wind</v>
          </cell>
          <cell r="B29" t="str">
            <v>QF - 394 - WY - Wind</v>
          </cell>
          <cell r="C29" t="str">
            <v>Wyoming Northeast</v>
          </cell>
          <cell r="D29">
            <v>80</v>
          </cell>
          <cell r="E29">
            <v>0.52088470319634705</v>
          </cell>
          <cell r="F29">
            <v>43831</v>
          </cell>
          <cell r="K29" t="str">
            <v>Active</v>
          </cell>
          <cell r="L29">
            <v>42842.602083333331</v>
          </cell>
        </row>
        <row r="30">
          <cell r="A30" t="str">
            <v>Tooele Army Depot Solar</v>
          </cell>
          <cell r="B30" t="str">
            <v>QF - 395 - UT - Solar</v>
          </cell>
          <cell r="C30" t="str">
            <v>Utah North</v>
          </cell>
          <cell r="D30">
            <v>79.8</v>
          </cell>
          <cell r="E30">
            <v>0.28262579965896478</v>
          </cell>
          <cell r="F30">
            <v>43739</v>
          </cell>
          <cell r="K30" t="str">
            <v>Active</v>
          </cell>
          <cell r="L30">
            <v>42863</v>
          </cell>
          <cell r="M30">
            <v>5.0000000000000001E-3</v>
          </cell>
          <cell r="N30" t="str">
            <v>Prior Year</v>
          </cell>
        </row>
        <row r="32">
          <cell r="A32" t="str">
            <v>Hayden Mountain PV1 Solar</v>
          </cell>
          <cell r="B32" t="str">
            <v>QF - 405 - OR - Solar</v>
          </cell>
          <cell r="C32" t="str">
            <v>West Main</v>
          </cell>
          <cell r="D32">
            <v>50</v>
          </cell>
          <cell r="E32">
            <v>0.27110607498401817</v>
          </cell>
          <cell r="F32">
            <v>43800</v>
          </cell>
          <cell r="K32" t="str">
            <v>Active</v>
          </cell>
          <cell r="L32">
            <v>42905.540277777778</v>
          </cell>
          <cell r="M32">
            <v>5.0000000000000001E-3</v>
          </cell>
          <cell r="N32" t="str">
            <v>Prior Year</v>
          </cell>
        </row>
        <row r="33">
          <cell r="A33" t="str">
            <v>Hayden Mountain PV2-A Solar</v>
          </cell>
          <cell r="B33" t="str">
            <v>QF - 406 - OR - Solar</v>
          </cell>
          <cell r="C33" t="str">
            <v>West Main</v>
          </cell>
          <cell r="D33">
            <v>80</v>
          </cell>
          <cell r="E33">
            <v>0.27113087747859582</v>
          </cell>
          <cell r="F33">
            <v>43800</v>
          </cell>
          <cell r="K33" t="str">
            <v>Active</v>
          </cell>
          <cell r="L33">
            <v>42905.540277777778</v>
          </cell>
          <cell r="M33">
            <v>5.0000000000000001E-3</v>
          </cell>
          <cell r="N33" t="str">
            <v>Prior Year</v>
          </cell>
        </row>
        <row r="34">
          <cell r="A34" t="str">
            <v>Hayden Mountain PV2-B Solar</v>
          </cell>
          <cell r="B34" t="str">
            <v>QF - 407 - OR - Solar</v>
          </cell>
          <cell r="C34" t="str">
            <v>West Main</v>
          </cell>
          <cell r="D34">
            <v>80</v>
          </cell>
          <cell r="E34">
            <v>0.2711315639269406</v>
          </cell>
          <cell r="F34">
            <v>43800</v>
          </cell>
          <cell r="K34" t="str">
            <v>Active</v>
          </cell>
          <cell r="L34">
            <v>42905.540277777778</v>
          </cell>
          <cell r="M34">
            <v>5.0000000000000001E-3</v>
          </cell>
          <cell r="N34" t="str">
            <v>Prior Year</v>
          </cell>
        </row>
        <row r="35">
          <cell r="A35" t="str">
            <v>Hayden Mountain PV3-A Solar</v>
          </cell>
          <cell r="B35" t="str">
            <v>QF - 408 - OR - Solar</v>
          </cell>
          <cell r="C35" t="str">
            <v>West Main</v>
          </cell>
          <cell r="D35">
            <v>80</v>
          </cell>
          <cell r="E35">
            <v>0.26680729280108451</v>
          </cell>
          <cell r="F35">
            <v>43800</v>
          </cell>
          <cell r="K35" t="str">
            <v>Active</v>
          </cell>
          <cell r="L35">
            <v>42905.540277777778</v>
          </cell>
          <cell r="M35">
            <v>5.0000000000000001E-3</v>
          </cell>
          <cell r="N35" t="str">
            <v>Prior Year</v>
          </cell>
        </row>
        <row r="36">
          <cell r="A36" t="str">
            <v>Hayden Mountain PV3-B Solar</v>
          </cell>
          <cell r="B36" t="str">
            <v>QF - 409 - OR - Solar</v>
          </cell>
          <cell r="C36" t="str">
            <v>West Main</v>
          </cell>
          <cell r="D36">
            <v>80</v>
          </cell>
          <cell r="E36">
            <v>0.26680729280108451</v>
          </cell>
          <cell r="F36">
            <v>43800</v>
          </cell>
          <cell r="K36" t="str">
            <v>Active</v>
          </cell>
          <cell r="L36">
            <v>42905.540277777778</v>
          </cell>
          <cell r="M36">
            <v>5.0000000000000001E-3</v>
          </cell>
          <cell r="N36" t="str">
            <v>Prior Year</v>
          </cell>
        </row>
        <row r="37">
          <cell r="A37" t="str">
            <v>Hayden Mountain PV3-C Solar</v>
          </cell>
          <cell r="B37" t="str">
            <v>QF - 410 - OR - Solar</v>
          </cell>
          <cell r="C37" t="str">
            <v>West Main</v>
          </cell>
          <cell r="D37">
            <v>80</v>
          </cell>
          <cell r="E37">
            <v>0.26680729280108451</v>
          </cell>
          <cell r="F37">
            <v>43800</v>
          </cell>
          <cell r="K37" t="str">
            <v>Active</v>
          </cell>
          <cell r="L37">
            <v>42905.540277777778</v>
          </cell>
          <cell r="M37">
            <v>5.0000000000000001E-3</v>
          </cell>
          <cell r="N37" t="str">
            <v>Prior Year</v>
          </cell>
        </row>
        <row r="38">
          <cell r="A38" t="str">
            <v>Hamaker Mountain PV1 Solar</v>
          </cell>
          <cell r="B38" t="str">
            <v>QF - 411 - OR - Solar</v>
          </cell>
          <cell r="C38" t="str">
            <v>West Main</v>
          </cell>
          <cell r="D38">
            <v>50</v>
          </cell>
          <cell r="E38">
            <v>0.27470314400913243</v>
          </cell>
          <cell r="F38">
            <v>43800</v>
          </cell>
          <cell r="K38" t="str">
            <v>Active</v>
          </cell>
          <cell r="L38">
            <v>42905.540277777778</v>
          </cell>
          <cell r="M38">
            <v>5.0000000000000001E-3</v>
          </cell>
          <cell r="N38" t="str">
            <v>Prior Year</v>
          </cell>
        </row>
        <row r="39">
          <cell r="A39" t="str">
            <v>Pendleton PV 1 Solar</v>
          </cell>
          <cell r="B39" t="str">
            <v>QF - 418 - OR - Solar</v>
          </cell>
          <cell r="C39" t="str">
            <v>Walla Walla</v>
          </cell>
          <cell r="D39">
            <v>54</v>
          </cell>
          <cell r="E39">
            <v>0.22745222391341113</v>
          </cell>
          <cell r="F39">
            <v>43617</v>
          </cell>
          <cell r="K39" t="str">
            <v>Active</v>
          </cell>
          <cell r="L39">
            <v>42906.540277777778</v>
          </cell>
          <cell r="M39">
            <v>5.0000000000000001E-3</v>
          </cell>
          <cell r="N39" t="str">
            <v>Prior Year</v>
          </cell>
        </row>
        <row r="40">
          <cell r="A40" t="str">
            <v>Powder 2 Wind</v>
          </cell>
          <cell r="B40" t="str">
            <v>QF - 412 - WY - Wind</v>
          </cell>
          <cell r="C40" t="str">
            <v>Wyoming Northeast</v>
          </cell>
          <cell r="D40">
            <v>50</v>
          </cell>
          <cell r="E40">
            <v>0.45366118721461191</v>
          </cell>
          <cell r="F40">
            <v>43435</v>
          </cell>
          <cell r="K40" t="str">
            <v>Active</v>
          </cell>
          <cell r="L40">
            <v>42908.354861111111</v>
          </cell>
        </row>
        <row r="41">
          <cell r="A41" t="str">
            <v>Powder River 1 Wind</v>
          </cell>
          <cell r="B41" t="str">
            <v>QF - 432 - WY - Wind</v>
          </cell>
          <cell r="C41" t="str">
            <v>Wyoming Northeast</v>
          </cell>
          <cell r="D41">
            <v>55</v>
          </cell>
          <cell r="E41">
            <v>0.27260952522414483</v>
          </cell>
          <cell r="F41">
            <v>43435</v>
          </cell>
          <cell r="K41" t="str">
            <v>Active</v>
          </cell>
          <cell r="L41">
            <v>42908.354861111111</v>
          </cell>
        </row>
        <row r="42">
          <cell r="A42" t="str">
            <v>Powder River 1 Solar</v>
          </cell>
          <cell r="B42" t="str">
            <v>QF - 432 - WY - Solar</v>
          </cell>
          <cell r="C42" t="str">
            <v>Wyoming Northeast</v>
          </cell>
          <cell r="D42">
            <v>60</v>
          </cell>
          <cell r="E42">
            <v>0.26310294389269401</v>
          </cell>
          <cell r="F42">
            <v>43435</v>
          </cell>
          <cell r="K42" t="str">
            <v>Active</v>
          </cell>
          <cell r="L42">
            <v>42908.354861111111</v>
          </cell>
          <cell r="M42">
            <v>5.0000000000000001E-3</v>
          </cell>
          <cell r="N42" t="str">
            <v>Prior Year</v>
          </cell>
        </row>
        <row r="43">
          <cell r="A43" t="str">
            <v>Powder River 1 Hybrid</v>
          </cell>
          <cell r="B43" t="str">
            <v>QF - 432 - WY - Hybrid</v>
          </cell>
          <cell r="C43" t="str">
            <v>Wyoming Northeast</v>
          </cell>
          <cell r="D43">
            <v>80</v>
          </cell>
          <cell r="E43">
            <v>0.46993256818071599</v>
          </cell>
          <cell r="F43">
            <v>43435</v>
          </cell>
          <cell r="K43" t="str">
            <v>Active</v>
          </cell>
          <cell r="L43">
            <v>42908.354861111111</v>
          </cell>
        </row>
        <row r="44">
          <cell r="A44" t="str">
            <v>Canyonville Solar</v>
          </cell>
          <cell r="B44" t="str">
            <v>QF - 414 - OR - Solar</v>
          </cell>
          <cell r="C44" t="str">
            <v>West Main</v>
          </cell>
          <cell r="D44">
            <v>20</v>
          </cell>
          <cell r="E44">
            <v>0.19329337899543378</v>
          </cell>
          <cell r="F44">
            <v>43405</v>
          </cell>
          <cell r="K44" t="str">
            <v>Active</v>
          </cell>
          <cell r="L44">
            <v>42916.335416666669</v>
          </cell>
          <cell r="M44">
            <v>4.0000000000000001E-3</v>
          </cell>
          <cell r="N44" t="str">
            <v>First Year</v>
          </cell>
        </row>
        <row r="45">
          <cell r="A45" t="str">
            <v>Pendleton Solar</v>
          </cell>
          <cell r="B45" t="str">
            <v>QF - 415 - OR - Solar</v>
          </cell>
          <cell r="C45" t="str">
            <v>Walla Walla</v>
          </cell>
          <cell r="D45">
            <v>36</v>
          </cell>
          <cell r="E45">
            <v>0.20339611872146118</v>
          </cell>
          <cell r="F45">
            <v>43405</v>
          </cell>
          <cell r="K45" t="str">
            <v>Active</v>
          </cell>
          <cell r="L45">
            <v>42916.335416666669</v>
          </cell>
          <cell r="M45">
            <v>4.0000000000000001E-3</v>
          </cell>
          <cell r="N45" t="str">
            <v>First Year</v>
          </cell>
        </row>
        <row r="46">
          <cell r="A46" t="str">
            <v>Eagle Point Solar</v>
          </cell>
          <cell r="B46" t="str">
            <v>QF - 416 - OR - Solar</v>
          </cell>
          <cell r="C46" t="str">
            <v>West Main</v>
          </cell>
          <cell r="D46">
            <v>13</v>
          </cell>
          <cell r="E46">
            <v>0.21932077625570776</v>
          </cell>
          <cell r="F46">
            <v>43405</v>
          </cell>
          <cell r="K46" t="str">
            <v>Active</v>
          </cell>
          <cell r="L46">
            <v>42916.335416666669</v>
          </cell>
          <cell r="M46">
            <v>4.0000000000000001E-3</v>
          </cell>
          <cell r="N46" t="str">
            <v>First Year</v>
          </cell>
        </row>
        <row r="47">
          <cell r="A47" t="str">
            <v>Chevron Wind</v>
          </cell>
          <cell r="B47" t="str">
            <v>QF - 430 - WY - Wind</v>
          </cell>
          <cell r="C47" t="str">
            <v>Wyoming Northeast</v>
          </cell>
          <cell r="D47">
            <v>16.5</v>
          </cell>
          <cell r="E47">
            <v>0.29492873944928738</v>
          </cell>
          <cell r="F47">
            <v>43282</v>
          </cell>
          <cell r="K47" t="str">
            <v>Active</v>
          </cell>
          <cell r="L47">
            <v>42919</v>
          </cell>
        </row>
        <row r="48">
          <cell r="A48" t="str">
            <v>Homestead 1 Solar</v>
          </cell>
          <cell r="B48" t="str">
            <v>QF - 428 - WY - Solar</v>
          </cell>
          <cell r="C48" t="str">
            <v>Wyoming Northeast</v>
          </cell>
          <cell r="D48">
            <v>40</v>
          </cell>
          <cell r="E48">
            <v>0.30182077625570775</v>
          </cell>
          <cell r="F48">
            <v>43831</v>
          </cell>
          <cell r="K48" t="str">
            <v>Active</v>
          </cell>
          <cell r="L48">
            <v>42928.660416666666</v>
          </cell>
          <cell r="M48">
            <v>5.0000000000000001E-3</v>
          </cell>
          <cell r="N48" t="str">
            <v>Prior Year</v>
          </cell>
        </row>
        <row r="49">
          <cell r="A49" t="str">
            <v>Homestead 3 Solar</v>
          </cell>
          <cell r="B49" t="str">
            <v>QF - 429 - WY - Solar</v>
          </cell>
          <cell r="C49" t="str">
            <v>Wyoming Northeast</v>
          </cell>
          <cell r="D49">
            <v>40</v>
          </cell>
          <cell r="E49">
            <v>0.30182077625570775</v>
          </cell>
          <cell r="F49">
            <v>43831</v>
          </cell>
          <cell r="K49" t="str">
            <v>Active</v>
          </cell>
          <cell r="L49">
            <v>42928.660416666666</v>
          </cell>
          <cell r="M49">
            <v>5.0000000000000001E-3</v>
          </cell>
          <cell r="N49" t="str">
            <v>Prior Year</v>
          </cell>
        </row>
        <row r="50">
          <cell r="A50" t="str">
            <v>Lakeview PV1 Solar</v>
          </cell>
          <cell r="B50" t="str">
            <v>QF - 393 - OR - Solar</v>
          </cell>
          <cell r="C50" t="str">
            <v>West Main</v>
          </cell>
          <cell r="D50">
            <v>50</v>
          </cell>
          <cell r="E50">
            <v>0.28741780821917806</v>
          </cell>
          <cell r="F50">
            <v>43435</v>
          </cell>
          <cell r="K50" t="str">
            <v>Active</v>
          </cell>
          <cell r="L50">
            <v>42942.752083333333</v>
          </cell>
          <cell r="M50">
            <v>5.0000000000000001E-3</v>
          </cell>
          <cell r="N50" t="str">
            <v>Prior Year</v>
          </cell>
        </row>
        <row r="51">
          <cell r="A51" t="str">
            <v>Kennecott Smelter Non Firm</v>
          </cell>
          <cell r="B51" t="str">
            <v>QF - 433 - UT - Non firm</v>
          </cell>
          <cell r="C51" t="str">
            <v>Utah North</v>
          </cell>
          <cell r="D51">
            <v>31.8</v>
          </cell>
          <cell r="E51">
            <v>0.58176100628930816</v>
          </cell>
          <cell r="F51">
            <v>43101</v>
          </cell>
          <cell r="K51" t="str">
            <v>Active</v>
          </cell>
          <cell r="L51">
            <v>42947.347916666666</v>
          </cell>
          <cell r="N51" t="str">
            <v>Prior Year</v>
          </cell>
        </row>
        <row r="52">
          <cell r="A52" t="str">
            <v>Kennecott Refinery Non Firm</v>
          </cell>
          <cell r="B52" t="str">
            <v>QF - 434 - UT - Non firm</v>
          </cell>
          <cell r="C52" t="str">
            <v>Utah North</v>
          </cell>
          <cell r="D52">
            <v>6.2</v>
          </cell>
          <cell r="E52">
            <v>0.85</v>
          </cell>
          <cell r="F52">
            <v>43101</v>
          </cell>
          <cell r="K52" t="str">
            <v>Active</v>
          </cell>
          <cell r="L52">
            <v>42947.347916666666</v>
          </cell>
          <cell r="N52" t="str">
            <v>Prior Year</v>
          </cell>
        </row>
        <row r="53">
          <cell r="A53" t="str">
            <v>Tesoro Non Firm</v>
          </cell>
          <cell r="B53" t="str">
            <v>QF - 435 - UT - Non firm</v>
          </cell>
          <cell r="C53" t="str">
            <v>Utah North</v>
          </cell>
          <cell r="D53">
            <v>25</v>
          </cell>
          <cell r="E53">
            <v>0.85</v>
          </cell>
          <cell r="F53">
            <v>43101</v>
          </cell>
          <cell r="K53" t="str">
            <v>Active</v>
          </cell>
          <cell r="L53">
            <v>42947.347916666666</v>
          </cell>
          <cell r="N53" t="str">
            <v>Prior Year</v>
          </cell>
        </row>
        <row r="54">
          <cell r="A54" t="str">
            <v>Rock Creek I Wind</v>
          </cell>
          <cell r="B54" t="str">
            <v>QF - 308 - WY - Wind</v>
          </cell>
          <cell r="C54" t="str">
            <v>Wyoming Northeast</v>
          </cell>
          <cell r="D54">
            <v>80</v>
          </cell>
          <cell r="E54">
            <v>0.46554223744292239</v>
          </cell>
          <cell r="F54">
            <v>44136</v>
          </cell>
          <cell r="K54" t="str">
            <v>Active</v>
          </cell>
          <cell r="L54">
            <v>42948.376388888886</v>
          </cell>
          <cell r="M54">
            <v>0</v>
          </cell>
          <cell r="N54" t="str">
            <v>First Year</v>
          </cell>
        </row>
        <row r="55">
          <cell r="A55" t="str">
            <v>Rock Creek II Wind</v>
          </cell>
          <cell r="B55" t="str">
            <v>QF - 309 - WY - Wind</v>
          </cell>
          <cell r="C55" t="str">
            <v>Wyoming Northeast</v>
          </cell>
          <cell r="D55">
            <v>80</v>
          </cell>
          <cell r="E55">
            <v>0.46554223744292239</v>
          </cell>
          <cell r="F55">
            <v>44136</v>
          </cell>
          <cell r="K55" t="str">
            <v>Active</v>
          </cell>
          <cell r="L55">
            <v>42948.376388888886</v>
          </cell>
          <cell r="M55">
            <v>0</v>
          </cell>
          <cell r="N55" t="str">
            <v>First Year</v>
          </cell>
        </row>
        <row r="56">
          <cell r="A56" t="str">
            <v>Rock Creek III Wind</v>
          </cell>
          <cell r="B56" t="str">
            <v>QF - 310 - WY - Wind</v>
          </cell>
          <cell r="C56" t="str">
            <v>Wyoming Northeast</v>
          </cell>
          <cell r="D56">
            <v>80</v>
          </cell>
          <cell r="E56">
            <v>0.46554223744292239</v>
          </cell>
          <cell r="F56">
            <v>44136</v>
          </cell>
          <cell r="K56" t="str">
            <v>Active</v>
          </cell>
          <cell r="L56">
            <v>42948.376388888886</v>
          </cell>
          <cell r="M56">
            <v>0</v>
          </cell>
          <cell r="N56" t="str">
            <v>First Year</v>
          </cell>
        </row>
        <row r="57">
          <cell r="A57" t="str">
            <v>Rock Creek IV Wind</v>
          </cell>
          <cell r="B57" t="str">
            <v>QF - 311 - WY - Wind</v>
          </cell>
          <cell r="C57" t="str">
            <v>Wyoming Northeast</v>
          </cell>
          <cell r="D57">
            <v>40</v>
          </cell>
          <cell r="E57">
            <v>0.46554223744292239</v>
          </cell>
          <cell r="F57">
            <v>44136</v>
          </cell>
          <cell r="K57" t="str">
            <v>Active</v>
          </cell>
          <cell r="L57">
            <v>42948.376388888886</v>
          </cell>
          <cell r="M57">
            <v>0</v>
          </cell>
          <cell r="N57" t="str">
            <v>First Year</v>
          </cell>
        </row>
        <row r="58">
          <cell r="A58" t="str">
            <v>Settler Wind</v>
          </cell>
          <cell r="B58" t="str">
            <v>QF - 312 - WY - Wind</v>
          </cell>
          <cell r="C58" t="str">
            <v>Wyoming Northeast</v>
          </cell>
          <cell r="D58">
            <v>79.400000000000006</v>
          </cell>
          <cell r="E58">
            <v>0.41568470147107878</v>
          </cell>
          <cell r="F58">
            <v>43466</v>
          </cell>
          <cell r="K58" t="str">
            <v>Active</v>
          </cell>
          <cell r="L58">
            <v>42949.395833333336</v>
          </cell>
          <cell r="M58">
            <v>0</v>
          </cell>
          <cell r="N58" t="str">
            <v>First Year</v>
          </cell>
        </row>
        <row r="59">
          <cell r="A59" t="str">
            <v>Faraday II Solar</v>
          </cell>
          <cell r="B59" t="str">
            <v>QF - 313 - UT - Solar</v>
          </cell>
          <cell r="C59" t="str">
            <v>Clover</v>
          </cell>
          <cell r="D59">
            <v>80</v>
          </cell>
          <cell r="E59">
            <v>0.2962956621004566</v>
          </cell>
          <cell r="F59">
            <v>43800</v>
          </cell>
          <cell r="K59" t="str">
            <v>Active</v>
          </cell>
          <cell r="L59">
            <v>42956</v>
          </cell>
          <cell r="M59">
            <v>5.0000000000000001E-3</v>
          </cell>
          <cell r="N59" t="str">
            <v>Prior Year</v>
          </cell>
        </row>
        <row r="60">
          <cell r="A60" t="str">
            <v>Faraday IV Solar</v>
          </cell>
          <cell r="B60" t="str">
            <v>QF - 315 - UT - Solar</v>
          </cell>
          <cell r="C60" t="str">
            <v>Clover</v>
          </cell>
          <cell r="D60">
            <v>80</v>
          </cell>
          <cell r="E60">
            <v>0.2962956621004566</v>
          </cell>
          <cell r="F60">
            <v>43800</v>
          </cell>
          <cell r="K60" t="str">
            <v>Active</v>
          </cell>
          <cell r="L60">
            <v>42956</v>
          </cell>
          <cell r="M60">
            <v>5.0000000000000001E-3</v>
          </cell>
          <cell r="N60" t="str">
            <v>Prior Year</v>
          </cell>
        </row>
        <row r="61">
          <cell r="A61" t="str">
            <v>Faraday VI Solar</v>
          </cell>
          <cell r="B61" t="str">
            <v>QF - 317 - UT - Solar</v>
          </cell>
          <cell r="C61" t="str">
            <v>Clover</v>
          </cell>
          <cell r="D61">
            <v>80</v>
          </cell>
          <cell r="E61">
            <v>0.2962956621004566</v>
          </cell>
          <cell r="F61">
            <v>43800</v>
          </cell>
          <cell r="K61" t="str">
            <v>Active</v>
          </cell>
          <cell r="L61">
            <v>42956</v>
          </cell>
          <cell r="M61">
            <v>5.0000000000000001E-3</v>
          </cell>
          <cell r="N61" t="str">
            <v>Prior Year</v>
          </cell>
        </row>
        <row r="62">
          <cell r="A62" t="str">
            <v>Faraday VIII Solar</v>
          </cell>
          <cell r="B62" t="str">
            <v>QF - 319 - UT - Solar</v>
          </cell>
          <cell r="C62" t="str">
            <v>Clover</v>
          </cell>
          <cell r="D62">
            <v>80</v>
          </cell>
          <cell r="E62">
            <v>0.2962956621004566</v>
          </cell>
          <cell r="F62">
            <v>43800</v>
          </cell>
          <cell r="K62" t="str">
            <v>Active</v>
          </cell>
          <cell r="L62">
            <v>42956</v>
          </cell>
          <cell r="M62">
            <v>5.0000000000000001E-3</v>
          </cell>
          <cell r="N62" t="str">
            <v>Prior Year</v>
          </cell>
        </row>
        <row r="63">
          <cell r="A63" t="str">
            <v>Faraday X Solar</v>
          </cell>
          <cell r="B63" t="str">
            <v>QF - 321 - UT - Solar</v>
          </cell>
          <cell r="C63" t="str">
            <v>Clover</v>
          </cell>
          <cell r="D63">
            <v>80</v>
          </cell>
          <cell r="E63">
            <v>0.2962956621004566</v>
          </cell>
          <cell r="F63">
            <v>43800</v>
          </cell>
          <cell r="K63" t="str">
            <v>Active</v>
          </cell>
          <cell r="L63">
            <v>42956</v>
          </cell>
          <cell r="M63">
            <v>5.0000000000000001E-3</v>
          </cell>
          <cell r="N63" t="str">
            <v>Prior Year</v>
          </cell>
        </row>
        <row r="64">
          <cell r="A64" t="str">
            <v>Faraday XII Solar</v>
          </cell>
          <cell r="B64" t="str">
            <v>QF - 323 - UT - Solar</v>
          </cell>
          <cell r="C64" t="str">
            <v>Clover</v>
          </cell>
          <cell r="D64">
            <v>80</v>
          </cell>
          <cell r="E64">
            <v>0.2962956621004566</v>
          </cell>
          <cell r="F64">
            <v>43800</v>
          </cell>
          <cell r="K64" t="str">
            <v>Active</v>
          </cell>
          <cell r="L64">
            <v>42956</v>
          </cell>
          <cell r="M64">
            <v>5.0000000000000001E-3</v>
          </cell>
          <cell r="N64" t="str">
            <v>Prior Year</v>
          </cell>
        </row>
        <row r="65">
          <cell r="A65" t="str">
            <v>Faraday XIV Solar</v>
          </cell>
          <cell r="B65" t="str">
            <v>QF - 325 - UT - Solar</v>
          </cell>
          <cell r="C65" t="str">
            <v>Clover</v>
          </cell>
          <cell r="D65">
            <v>80</v>
          </cell>
          <cell r="E65">
            <v>0.2962956621004566</v>
          </cell>
          <cell r="F65">
            <v>43800</v>
          </cell>
          <cell r="K65" t="str">
            <v>Active</v>
          </cell>
          <cell r="L65">
            <v>42956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 Solar</v>
          </cell>
          <cell r="B66" t="str">
            <v>QF - 358 -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42956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 Solar</v>
          </cell>
          <cell r="B67" t="str">
            <v>QF - 359 -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42956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III Solar</v>
          </cell>
          <cell r="B68" t="str">
            <v>QF - 360 -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42956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IV Solar</v>
          </cell>
          <cell r="B69" t="str">
            <v>QF - 361 -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42956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 Solar</v>
          </cell>
          <cell r="B70" t="str">
            <v>QF - 362 -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42956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 Solar</v>
          </cell>
          <cell r="B71" t="str">
            <v>QF - 363 -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42956</v>
          </cell>
          <cell r="M71">
            <v>5.0000000000000001E-3</v>
          </cell>
          <cell r="N71" t="str">
            <v>Prior Year</v>
          </cell>
        </row>
        <row r="72">
          <cell r="A72" t="str">
            <v>Goshen Valley VII Solar</v>
          </cell>
          <cell r="B72" t="str">
            <v>QF - 364 - UT - Solar</v>
          </cell>
          <cell r="C72" t="str">
            <v>Clover</v>
          </cell>
          <cell r="D72">
            <v>80</v>
          </cell>
          <cell r="E72">
            <v>0.2965884703196347</v>
          </cell>
          <cell r="F72">
            <v>43800</v>
          </cell>
          <cell r="K72" t="str">
            <v>Active</v>
          </cell>
          <cell r="L72">
            <v>42956</v>
          </cell>
          <cell r="M72">
            <v>5.0000000000000001E-3</v>
          </cell>
          <cell r="N72" t="str">
            <v>Prior Year</v>
          </cell>
        </row>
        <row r="73">
          <cell r="A73" t="str">
            <v>MSDC1 Solar</v>
          </cell>
          <cell r="B73" t="str">
            <v>QF - 398 - OR - Solar</v>
          </cell>
          <cell r="C73" t="str">
            <v>West Main</v>
          </cell>
          <cell r="D73">
            <v>73</v>
          </cell>
          <cell r="E73">
            <v>0.30642240570463503</v>
          </cell>
          <cell r="F73">
            <v>44197</v>
          </cell>
          <cell r="K73" t="str">
            <v>Active</v>
          </cell>
          <cell r="L73">
            <v>42992.466666666667</v>
          </cell>
          <cell r="M73">
            <v>5.0000000000000001E-3</v>
          </cell>
          <cell r="N73" t="str">
            <v>Prior Year</v>
          </cell>
        </row>
        <row r="74">
          <cell r="A74" t="str">
            <v>MSDC2 Solar</v>
          </cell>
          <cell r="B74" t="str">
            <v>QF - 399 - OR - Solar</v>
          </cell>
          <cell r="C74" t="str">
            <v>West Main</v>
          </cell>
          <cell r="D74">
            <v>73</v>
          </cell>
          <cell r="E74">
            <v>0.30642240570463503</v>
          </cell>
          <cell r="F74">
            <v>44197</v>
          </cell>
          <cell r="K74" t="str">
            <v>Active</v>
          </cell>
          <cell r="L74">
            <v>42992.466666666667</v>
          </cell>
          <cell r="M74">
            <v>5.0000000000000001E-3</v>
          </cell>
          <cell r="N74" t="str">
            <v>Prior Year</v>
          </cell>
        </row>
        <row r="75">
          <cell r="A75" t="str">
            <v>MSDC3 Solar</v>
          </cell>
          <cell r="B75" t="str">
            <v>QF - 400 - OR - Solar</v>
          </cell>
          <cell r="C75" t="str">
            <v>West Main</v>
          </cell>
          <cell r="D75">
            <v>73</v>
          </cell>
          <cell r="E75">
            <v>0.30642240570463503</v>
          </cell>
          <cell r="F75">
            <v>44197</v>
          </cell>
          <cell r="K75" t="str">
            <v>Active</v>
          </cell>
          <cell r="L75">
            <v>42992.466666666667</v>
          </cell>
          <cell r="M75">
            <v>5.0000000000000001E-3</v>
          </cell>
          <cell r="N75" t="str">
            <v>Prior Year</v>
          </cell>
        </row>
        <row r="76">
          <cell r="A76" t="str">
            <v>MSDC4 Solar</v>
          </cell>
          <cell r="B76" t="str">
            <v>QF - 401 - OR - Solar</v>
          </cell>
          <cell r="C76" t="str">
            <v>West Main</v>
          </cell>
          <cell r="D76">
            <v>73</v>
          </cell>
          <cell r="E76">
            <v>0.30642240570463503</v>
          </cell>
          <cell r="F76">
            <v>44197</v>
          </cell>
          <cell r="K76" t="str">
            <v>Active</v>
          </cell>
          <cell r="L76">
            <v>42992.466666666667</v>
          </cell>
          <cell r="M76">
            <v>5.0000000000000001E-3</v>
          </cell>
          <cell r="N76" t="str">
            <v>Prior Year</v>
          </cell>
        </row>
        <row r="77">
          <cell r="A77" t="str">
            <v>MSDC5 Solar</v>
          </cell>
          <cell r="B77" t="str">
            <v>QF - 402 - OR - Solar</v>
          </cell>
          <cell r="C77" t="str">
            <v>West Main</v>
          </cell>
          <cell r="D77">
            <v>73</v>
          </cell>
          <cell r="E77">
            <v>0.30642240570463503</v>
          </cell>
          <cell r="F77">
            <v>44197</v>
          </cell>
          <cell r="K77" t="str">
            <v>Active</v>
          </cell>
          <cell r="L77">
            <v>42992.466666666667</v>
          </cell>
          <cell r="M77">
            <v>5.0000000000000001E-3</v>
          </cell>
          <cell r="N77" t="str">
            <v>Prior Year</v>
          </cell>
        </row>
        <row r="78">
          <cell r="A78" t="str">
            <v>MSDC6 Solar</v>
          </cell>
          <cell r="B78" t="str">
            <v>QF - 403 - OR - Solar</v>
          </cell>
          <cell r="C78" t="str">
            <v>West Main</v>
          </cell>
          <cell r="D78">
            <v>73</v>
          </cell>
          <cell r="E78">
            <v>0.30642240570463503</v>
          </cell>
          <cell r="F78">
            <v>44197</v>
          </cell>
          <cell r="K78" t="str">
            <v>Active</v>
          </cell>
          <cell r="L78">
            <v>42992.466666666667</v>
          </cell>
          <cell r="M78">
            <v>5.0000000000000001E-3</v>
          </cell>
          <cell r="N78" t="str">
            <v>Prior Year</v>
          </cell>
        </row>
        <row r="79">
          <cell r="A79" t="str">
            <v>Homa Hills Solar</v>
          </cell>
          <cell r="B79" t="str">
            <v>QF - 436 - WY - Solar</v>
          </cell>
          <cell r="C79" t="str">
            <v>Wyoming Northeast</v>
          </cell>
          <cell r="D79">
            <v>30</v>
          </cell>
          <cell r="E79">
            <v>0.26825712328767121</v>
          </cell>
          <cell r="F79">
            <v>43831</v>
          </cell>
          <cell r="K79" t="str">
            <v>Active</v>
          </cell>
          <cell r="L79">
            <v>42993.677777777775</v>
          </cell>
          <cell r="M79">
            <v>5.0000000000000001E-3</v>
          </cell>
          <cell r="N79" t="str">
            <v>Prior Year</v>
          </cell>
        </row>
        <row r="80">
          <cell r="A80" t="str">
            <v>Jeffrey City PV1 Solar</v>
          </cell>
          <cell r="B80" t="str">
            <v>QF - 437 - WY - Solar</v>
          </cell>
          <cell r="C80" t="str">
            <v>Wyoming Northeast</v>
          </cell>
          <cell r="D80">
            <v>80</v>
          </cell>
          <cell r="E80">
            <v>0.29026768978310502</v>
          </cell>
          <cell r="F80">
            <v>43831</v>
          </cell>
          <cell r="K80" t="str">
            <v>Active</v>
          </cell>
          <cell r="L80">
            <v>42993.677777777775</v>
          </cell>
          <cell r="M80">
            <v>5.0000000000000001E-3</v>
          </cell>
          <cell r="N80" t="str">
            <v>Prior Year</v>
          </cell>
        </row>
        <row r="81">
          <cell r="A81" t="str">
            <v>Hornet PV1-3 Solar</v>
          </cell>
          <cell r="B81" t="str">
            <v>QF - 328 - OR - Solar</v>
          </cell>
          <cell r="C81" t="str">
            <v>West Main</v>
          </cell>
          <cell r="D81">
            <v>46</v>
          </cell>
          <cell r="E81">
            <v>0.28746024171133611</v>
          </cell>
          <cell r="F81">
            <v>43617</v>
          </cell>
          <cell r="K81" t="str">
            <v>Active</v>
          </cell>
          <cell r="L81">
            <v>42996.677777777775</v>
          </cell>
          <cell r="M81">
            <v>5.0000000000000001E-3</v>
          </cell>
          <cell r="N81" t="str">
            <v>Prior Year</v>
          </cell>
        </row>
        <row r="82">
          <cell r="A82" t="str">
            <v>Bly PV1 Solar</v>
          </cell>
          <cell r="B82" t="str">
            <v>QF - 440 - OR - Solar</v>
          </cell>
          <cell r="C82" t="str">
            <v>West Main</v>
          </cell>
          <cell r="D82">
            <v>50</v>
          </cell>
          <cell r="E82">
            <v>0.28897990867579909</v>
          </cell>
          <cell r="F82">
            <v>43617</v>
          </cell>
          <cell r="K82" t="str">
            <v>Active</v>
          </cell>
          <cell r="L82">
            <v>42993.511805555558</v>
          </cell>
          <cell r="M82">
            <v>5.0000000000000001E-3</v>
          </cell>
          <cell r="N82" t="str">
            <v>Prior Year</v>
          </cell>
        </row>
        <row r="83">
          <cell r="A83" t="str">
            <v>Riverton PV1 Solar</v>
          </cell>
          <cell r="B83" t="str">
            <v>QF - 282 - WY - Solar</v>
          </cell>
          <cell r="C83" t="str">
            <v>Wyoming Northeast</v>
          </cell>
          <cell r="D83">
            <v>74.900000000000006</v>
          </cell>
          <cell r="E83">
            <v>0.30612898628917706</v>
          </cell>
          <cell r="F83">
            <v>43525</v>
          </cell>
          <cell r="K83" t="str">
            <v>Active</v>
          </cell>
          <cell r="L83">
            <v>43024.581944444442</v>
          </cell>
          <cell r="M83">
            <v>5.0000000000000001E-3</v>
          </cell>
          <cell r="N83" t="str">
            <v>Prior Year</v>
          </cell>
        </row>
        <row r="84">
          <cell r="A84" t="str">
            <v>Shoshoni PV1 Solar</v>
          </cell>
          <cell r="B84" t="str">
            <v>QF - 337 - WY - Solar</v>
          </cell>
          <cell r="C84" t="str">
            <v>Wyoming Northeast</v>
          </cell>
          <cell r="D84">
            <v>13.33</v>
          </cell>
          <cell r="E84">
            <v>0.26666769432084048</v>
          </cell>
          <cell r="F84">
            <v>43525</v>
          </cell>
          <cell r="K84" t="str">
            <v>Active</v>
          </cell>
          <cell r="L84">
            <v>43024.581944444442</v>
          </cell>
          <cell r="M84">
            <v>5.0000000000000001E-3</v>
          </cell>
          <cell r="N84" t="str">
            <v>Prior Year</v>
          </cell>
        </row>
        <row r="85">
          <cell r="A85" t="str">
            <v>Drake Peak Solar</v>
          </cell>
          <cell r="B85" t="str">
            <v>QF - 438 - OR - Solar</v>
          </cell>
          <cell r="C85" t="str">
            <v>West Main</v>
          </cell>
          <cell r="D85">
            <v>60.6</v>
          </cell>
          <cell r="E85">
            <v>0.25609443276519434</v>
          </cell>
          <cell r="F85">
            <v>44136</v>
          </cell>
          <cell r="K85" t="str">
            <v>Active</v>
          </cell>
          <cell r="L85">
            <v>43028</v>
          </cell>
          <cell r="M85">
            <v>5.0000000000000001E-3</v>
          </cell>
          <cell r="N85" t="str">
            <v>Prior Year</v>
          </cell>
        </row>
        <row r="86">
          <cell r="A86" t="str">
            <v>Cove Mtn Solar</v>
          </cell>
          <cell r="B86" t="str">
            <v>QF - 439 - UT - Solar</v>
          </cell>
          <cell r="C86" t="str">
            <v>Utah South</v>
          </cell>
          <cell r="D86">
            <v>58</v>
          </cell>
          <cell r="E86">
            <v>0.31626712328767126</v>
          </cell>
          <cell r="F86">
            <v>44197</v>
          </cell>
          <cell r="K86" t="str">
            <v>Active</v>
          </cell>
          <cell r="L86">
            <v>43031.333333333336</v>
          </cell>
          <cell r="M86">
            <v>4.0000000000000001E-3</v>
          </cell>
          <cell r="N86" t="str">
            <v>Prior Year</v>
          </cell>
        </row>
        <row r="87">
          <cell r="A87" t="str">
            <v>Lincoln Solar</v>
          </cell>
          <cell r="B87" t="str">
            <v>QF - 442 - WY - Solar</v>
          </cell>
          <cell r="C87" t="str">
            <v>Utah North</v>
          </cell>
          <cell r="D87">
            <v>80</v>
          </cell>
          <cell r="E87">
            <v>0.26724315068493149</v>
          </cell>
          <cell r="F87">
            <v>43831</v>
          </cell>
          <cell r="K87" t="str">
            <v>Active</v>
          </cell>
          <cell r="L87">
            <v>43045.568055555559</v>
          </cell>
          <cell r="M87">
            <v>5.0000000000000001E-3</v>
          </cell>
          <cell r="N87" t="str">
            <v>First Year</v>
          </cell>
        </row>
        <row r="88">
          <cell r="A88" t="str">
            <v>Westmoreland Wind</v>
          </cell>
          <cell r="B88" t="str">
            <v>QF - 443 - WY - Wind</v>
          </cell>
          <cell r="C88" t="str">
            <v>Utah North</v>
          </cell>
          <cell r="D88">
            <v>80</v>
          </cell>
          <cell r="E88">
            <v>0.32962328767123289</v>
          </cell>
          <cell r="F88">
            <v>44166</v>
          </cell>
          <cell r="K88" t="str">
            <v>Active</v>
          </cell>
          <cell r="L88">
            <v>43067.568055555559</v>
          </cell>
          <cell r="M88">
            <v>5.0000000000000001E-3</v>
          </cell>
          <cell r="N88" t="str">
            <v>First Year</v>
          </cell>
        </row>
        <row r="89">
          <cell r="A89" t="str">
            <v>Jeffrey City RE1 Wind</v>
          </cell>
          <cell r="B89" t="str">
            <v>QF - 444 - WY - Wind</v>
          </cell>
          <cell r="C89" t="str">
            <v>Wyoming Northeast</v>
          </cell>
          <cell r="D89">
            <v>50</v>
          </cell>
          <cell r="E89">
            <v>0.51618003227980869</v>
          </cell>
          <cell r="F89">
            <v>43831</v>
          </cell>
          <cell r="K89" t="str">
            <v>Active</v>
          </cell>
          <cell r="L89">
            <v>43068.282638888886</v>
          </cell>
        </row>
        <row r="90">
          <cell r="A90" t="str">
            <v>Jeffrey City RE1 Solar</v>
          </cell>
          <cell r="B90" t="str">
            <v>QF - 444 - WY - Solar</v>
          </cell>
          <cell r="C90" t="str">
            <v>Wyoming Northeast</v>
          </cell>
          <cell r="D90">
            <v>58</v>
          </cell>
          <cell r="E90">
            <v>0.27995745101558872</v>
          </cell>
          <cell r="F90">
            <v>43831</v>
          </cell>
          <cell r="K90" t="str">
            <v>Active</v>
          </cell>
          <cell r="L90">
            <v>43068.282638888886</v>
          </cell>
          <cell r="M90">
            <v>2.5000000000000001E-3</v>
          </cell>
          <cell r="N90" t="str">
            <v>Prior Year</v>
          </cell>
        </row>
        <row r="91">
          <cell r="A91" t="str">
            <v>Jeffrey City RE1 Hybrid</v>
          </cell>
          <cell r="B91" t="str">
            <v>QF - 444 - WY - Hybrid</v>
          </cell>
          <cell r="C91" t="str">
            <v>Wyoming Northeast</v>
          </cell>
          <cell r="D91">
            <v>80</v>
          </cell>
          <cell r="E91">
            <v>0.51379643125435781</v>
          </cell>
          <cell r="F91">
            <v>43831</v>
          </cell>
          <cell r="K91" t="str">
            <v>Active</v>
          </cell>
          <cell r="L91">
            <v>43068.282638888886</v>
          </cell>
        </row>
        <row r="92">
          <cell r="A92" t="str">
            <v>Topaz Solar</v>
          </cell>
          <cell r="B92" t="str">
            <v>QF - 445 - UT - Solar</v>
          </cell>
          <cell r="C92" t="str">
            <v>Utah North</v>
          </cell>
          <cell r="D92">
            <v>80</v>
          </cell>
          <cell r="E92">
            <v>0.25832672659817352</v>
          </cell>
          <cell r="F92">
            <v>44136</v>
          </cell>
          <cell r="K92" t="str">
            <v>Active</v>
          </cell>
          <cell r="L92">
            <v>43073.416678240741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Tableland Solar </v>
          </cell>
          <cell r="B93" t="str">
            <v>QF - 292 - OR - Solar</v>
          </cell>
          <cell r="C93" t="str">
            <v>West Main</v>
          </cell>
          <cell r="D93">
            <v>40</v>
          </cell>
          <cell r="E93">
            <v>0.28310787671232879</v>
          </cell>
          <cell r="F93">
            <v>44197</v>
          </cell>
          <cell r="K93" t="str">
            <v>Active</v>
          </cell>
          <cell r="L93">
            <v>43073.45208333333</v>
          </cell>
          <cell r="M93">
            <v>5.0000000000000001E-3</v>
          </cell>
          <cell r="N93" t="str">
            <v>First Year</v>
          </cell>
        </row>
        <row r="94">
          <cell r="A94" t="str">
            <v>Ponderosa Solar</v>
          </cell>
          <cell r="B94" t="str">
            <v>QF - 293 - OR - Solar</v>
          </cell>
          <cell r="C94" t="str">
            <v>Central Oregon</v>
          </cell>
          <cell r="D94">
            <v>50</v>
          </cell>
          <cell r="E94">
            <v>0.26696347031963469</v>
          </cell>
          <cell r="F94">
            <v>44197</v>
          </cell>
          <cell r="K94" t="str">
            <v>Active</v>
          </cell>
          <cell r="L94">
            <v>43073.45208333333</v>
          </cell>
          <cell r="M94">
            <v>5.0000000000000001E-3</v>
          </cell>
          <cell r="N94" t="str">
            <v>First Year</v>
          </cell>
        </row>
        <row r="95">
          <cell r="A95" t="str">
            <v>Tenmile Solar</v>
          </cell>
          <cell r="B95" t="str">
            <v>QF - 446 - WY - Solar</v>
          </cell>
          <cell r="C95" t="str">
            <v>Wyoming Northeast</v>
          </cell>
          <cell r="D95">
            <v>5</v>
          </cell>
          <cell r="E95">
            <v>0.28399543378995434</v>
          </cell>
          <cell r="F95">
            <v>43466</v>
          </cell>
          <cell r="K95" t="str">
            <v>Active</v>
          </cell>
          <cell r="L95">
            <v>43075.613194444442</v>
          </cell>
          <cell r="M95">
            <v>5.0000000000000001E-3</v>
          </cell>
          <cell r="N95" t="str">
            <v>Prior Year</v>
          </cell>
        </row>
        <row r="96">
          <cell r="A96" t="str">
            <v>Bear River Solar</v>
          </cell>
          <cell r="B96" t="str">
            <v>QF - 447 - WY - Solar</v>
          </cell>
          <cell r="C96" t="str">
            <v>Utah North</v>
          </cell>
          <cell r="D96">
            <v>5</v>
          </cell>
          <cell r="E96">
            <v>0.28399543378995434</v>
          </cell>
          <cell r="F96">
            <v>43466</v>
          </cell>
          <cell r="K96" t="str">
            <v>Active</v>
          </cell>
          <cell r="L96">
            <v>43075.613194444442</v>
          </cell>
          <cell r="M96">
            <v>5.0000000000000001E-3</v>
          </cell>
          <cell r="N96" t="str">
            <v>Prior Year</v>
          </cell>
        </row>
        <row r="97">
          <cell r="A97" t="str">
            <v>Old Main Solar</v>
          </cell>
          <cell r="B97" t="str">
            <v>QF - 448 - WY - Solar</v>
          </cell>
          <cell r="C97" t="str">
            <v>Wyoming Northeast</v>
          </cell>
          <cell r="D97">
            <v>5</v>
          </cell>
          <cell r="E97">
            <v>0.29205479452054794</v>
          </cell>
          <cell r="F97">
            <v>43466</v>
          </cell>
          <cell r="K97" t="str">
            <v>Active</v>
          </cell>
          <cell r="L97">
            <v>43075.613194444442</v>
          </cell>
          <cell r="M97">
            <v>5.0000000000000001E-3</v>
          </cell>
          <cell r="N97" t="str">
            <v>Prior Year</v>
          </cell>
        </row>
        <row r="98">
          <cell r="A98" t="str">
            <v>Long Hollow Wind</v>
          </cell>
          <cell r="B98" t="str">
            <v>QF - 449 - UT - Wind</v>
          </cell>
          <cell r="C98" t="str">
            <v>Utah North</v>
          </cell>
          <cell r="D98">
            <v>79.2</v>
          </cell>
          <cell r="E98">
            <v>0.29554246805959133</v>
          </cell>
          <cell r="F98">
            <v>44136</v>
          </cell>
          <cell r="K98" t="str">
            <v>Active</v>
          </cell>
          <cell r="L98">
            <v>43076.472916666666</v>
          </cell>
        </row>
        <row r="99">
          <cell r="A99" t="str">
            <v>Roseburg Dillard QF</v>
          </cell>
          <cell r="B99" t="str">
            <v>QF - 451 - OR - Gas</v>
          </cell>
          <cell r="C99" t="str">
            <v>West Main</v>
          </cell>
          <cell r="D99">
            <v>20</v>
          </cell>
          <cell r="E99">
            <v>0.14267123287671232</v>
          </cell>
          <cell r="F99">
            <v>43160</v>
          </cell>
          <cell r="K99" t="str">
            <v>Active</v>
          </cell>
          <cell r="L99">
            <v>42717.415277777778</v>
          </cell>
        </row>
        <row r="100">
          <cell r="A100" t="str">
            <v>Juab Solar Farm</v>
          </cell>
          <cell r="B100" t="str">
            <v>QF - 450 - UT - Solar</v>
          </cell>
          <cell r="C100" t="str">
            <v>Utah North</v>
          </cell>
          <cell r="D100">
            <v>20</v>
          </cell>
          <cell r="E100">
            <v>0.3119463470319635</v>
          </cell>
          <cell r="F100">
            <v>43466</v>
          </cell>
          <cell r="K100" t="str">
            <v>Active</v>
          </cell>
          <cell r="L100">
            <v>43098.304166666669</v>
          </cell>
          <cell r="M100">
            <v>8.0000000000000002E-3</v>
          </cell>
          <cell r="N100" t="str">
            <v>Prior Year</v>
          </cell>
        </row>
        <row r="101">
          <cell r="A101" t="str">
            <v>Eagle Mountain PV1 Solar</v>
          </cell>
          <cell r="B101" t="str">
            <v>QF - 453 - UT - Solar</v>
          </cell>
          <cell r="C101" t="str">
            <v>Utah North</v>
          </cell>
          <cell r="D101">
            <v>80</v>
          </cell>
          <cell r="E101">
            <v>0.26903966894977166</v>
          </cell>
          <cell r="F101">
            <v>44013</v>
          </cell>
          <cell r="K101" t="str">
            <v>Active</v>
          </cell>
          <cell r="L101">
            <v>43112.294444444444</v>
          </cell>
          <cell r="M101">
            <v>5.0000000000000001E-3</v>
          </cell>
          <cell r="N101" t="str">
            <v>Prior Year</v>
          </cell>
        </row>
        <row r="102">
          <cell r="A102" t="str">
            <v>Eagle Mountain PV2 Solar</v>
          </cell>
          <cell r="B102" t="str">
            <v>QF - 454 - UT - Solar</v>
          </cell>
          <cell r="C102" t="str">
            <v>Utah North</v>
          </cell>
          <cell r="D102">
            <v>80</v>
          </cell>
          <cell r="E102">
            <v>0.26903966894977166</v>
          </cell>
          <cell r="F102">
            <v>44013</v>
          </cell>
          <cell r="K102" t="str">
            <v>Active</v>
          </cell>
          <cell r="L102">
            <v>43112.294444444444</v>
          </cell>
          <cell r="M102">
            <v>5.0000000000000001E-3</v>
          </cell>
          <cell r="N102" t="str">
            <v>Prior Year</v>
          </cell>
        </row>
        <row r="103">
          <cell r="A103" t="str">
            <v>Eagle Mountain PV3 Solar</v>
          </cell>
          <cell r="B103" t="str">
            <v>QF - 455 - UT - Solar</v>
          </cell>
          <cell r="C103" t="str">
            <v>Utah North</v>
          </cell>
          <cell r="D103">
            <v>80</v>
          </cell>
          <cell r="E103">
            <v>0.26903966894977166</v>
          </cell>
          <cell r="F103">
            <v>44013</v>
          </cell>
          <cell r="K103" t="str">
            <v>Active</v>
          </cell>
          <cell r="L103">
            <v>43112.294444444444</v>
          </cell>
          <cell r="M103">
            <v>5.0000000000000001E-3</v>
          </cell>
          <cell r="N103" t="str">
            <v>Prior Year</v>
          </cell>
        </row>
        <row r="104">
          <cell r="A104" t="str">
            <v>Simplot Phosphates</v>
          </cell>
          <cell r="B104" t="str">
            <v>QF - 456 - WY - Gas</v>
          </cell>
          <cell r="C104" t="str">
            <v>Wyoming Central</v>
          </cell>
          <cell r="D104">
            <v>13.3</v>
          </cell>
          <cell r="E104">
            <v>0.85</v>
          </cell>
          <cell r="F104">
            <v>43132</v>
          </cell>
          <cell r="K104" t="str">
            <v>Active</v>
          </cell>
          <cell r="L104">
            <v>43112.294444444444</v>
          </cell>
        </row>
        <row r="105">
          <cell r="A105" t="str">
            <v>Periwinkle Solar</v>
          </cell>
          <cell r="B105" t="str">
            <v>QF - 458 - OR - Solar</v>
          </cell>
          <cell r="C105" t="str">
            <v>West Main</v>
          </cell>
          <cell r="D105">
            <v>40</v>
          </cell>
          <cell r="E105">
            <v>0.23099600456621006</v>
          </cell>
          <cell r="F105">
            <v>44136</v>
          </cell>
          <cell r="K105" t="str">
            <v>Active</v>
          </cell>
          <cell r="L105">
            <v>43124.656944444447</v>
          </cell>
          <cell r="M105">
            <v>5.0000000000000001E-3</v>
          </cell>
          <cell r="N105" t="str">
            <v>Prior Year</v>
          </cell>
        </row>
        <row r="106">
          <cell r="A106" t="str">
            <v>Elk Mountain 2 Wind</v>
          </cell>
          <cell r="B106" t="str">
            <v>QF - 427 - WY - Wind</v>
          </cell>
          <cell r="C106" t="str">
            <v>Wyoming Northeast</v>
          </cell>
          <cell r="D106">
            <v>75.900000000000006</v>
          </cell>
          <cell r="E106">
            <v>0.46739882445659692</v>
          </cell>
          <cell r="F106">
            <v>43709</v>
          </cell>
          <cell r="K106" t="str">
            <v>Active</v>
          </cell>
          <cell r="L106">
            <v>43126.595833333333</v>
          </cell>
        </row>
        <row r="107">
          <cell r="A107">
            <v>0</v>
          </cell>
          <cell r="B107">
            <v>0</v>
          </cell>
          <cell r="D107">
            <v>0</v>
          </cell>
        </row>
        <row r="108">
          <cell r="A108">
            <v>0</v>
          </cell>
          <cell r="B108">
            <v>0</v>
          </cell>
          <cell r="D108">
            <v>0</v>
          </cell>
        </row>
        <row r="109">
          <cell r="A109">
            <v>0</v>
          </cell>
          <cell r="B109">
            <v>0</v>
          </cell>
          <cell r="D109">
            <v>0</v>
          </cell>
        </row>
        <row r="110">
          <cell r="A110" t="str">
            <v>Utah 2017.Q4</v>
          </cell>
          <cell r="B110" t="str">
            <v>Avoided Cost Resource</v>
          </cell>
          <cell r="D110">
            <v>100</v>
          </cell>
        </row>
        <row r="111">
          <cell r="A111" t="str">
            <v>Utah 2017.Q4_Wind</v>
          </cell>
          <cell r="B111" t="str">
            <v>QF - Sch38 - UT - Wind</v>
          </cell>
          <cell r="C111" t="str">
            <v>Utah North</v>
          </cell>
          <cell r="D111">
            <v>80</v>
          </cell>
          <cell r="E111">
            <v>0.85</v>
          </cell>
          <cell r="F111">
            <v>43101</v>
          </cell>
          <cell r="K111" t="str">
            <v>Active</v>
          </cell>
          <cell r="L111">
            <v>43126.595833333333</v>
          </cell>
          <cell r="M111">
            <v>0</v>
          </cell>
          <cell r="N111" t="str">
            <v>Prior Year</v>
          </cell>
        </row>
        <row r="112">
          <cell r="A112" t="str">
            <v>Utah 2017.Q4_Solar</v>
          </cell>
          <cell r="B112" t="str">
            <v>QF - Sch38 - UT - Solar T</v>
          </cell>
          <cell r="C112" t="str">
            <v>Utah North</v>
          </cell>
          <cell r="D112">
            <v>80</v>
          </cell>
          <cell r="E112">
            <v>0.31037742495787807</v>
          </cell>
          <cell r="F112">
            <v>43101</v>
          </cell>
          <cell r="K112" t="str">
            <v>Active</v>
          </cell>
          <cell r="L112">
            <v>43126.595833333333</v>
          </cell>
          <cell r="M112">
            <v>0</v>
          </cell>
          <cell r="N112" t="str">
            <v>Prior Year</v>
          </cell>
        </row>
        <row r="113">
          <cell r="A113" t="str">
            <v>QF - Sch37 - UT - Thermal</v>
          </cell>
          <cell r="B113" t="str">
            <v>QF - Sch37 - UT - Thermal</v>
          </cell>
          <cell r="C113" t="str">
            <v>Utah North</v>
          </cell>
          <cell r="D113">
            <v>10</v>
          </cell>
          <cell r="E113">
            <v>0.31060593607306403</v>
          </cell>
          <cell r="F113">
            <v>43101</v>
          </cell>
          <cell r="K113" t="str">
            <v>Active</v>
          </cell>
          <cell r="L113">
            <v>43126.595833333333</v>
          </cell>
          <cell r="M113">
            <v>5.0000000000000001E-3</v>
          </cell>
          <cell r="N113" t="str">
            <v>Prior Year</v>
          </cell>
        </row>
        <row r="114">
          <cell r="A114" t="str">
            <v>QF - Sch37 - UT - Wind</v>
          </cell>
          <cell r="B114" t="str">
            <v>QF - Sch37 - UT - Wind</v>
          </cell>
          <cell r="D114">
            <v>10</v>
          </cell>
        </row>
      </sheetData>
      <sheetData sheetId="2">
        <row r="5">
          <cell r="B5">
            <v>1</v>
          </cell>
          <cell r="C5" t="str">
            <v>Boswell Springs I Wind</v>
          </cell>
          <cell r="D5">
            <v>12.64</v>
          </cell>
          <cell r="E5">
            <v>80</v>
          </cell>
          <cell r="F5">
            <v>0.40697345890410958</v>
          </cell>
          <cell r="K5" t="str">
            <v>Signed</v>
          </cell>
          <cell r="L5" t="str">
            <v>Wyoming Northeast</v>
          </cell>
          <cell r="N5">
            <v>0</v>
          </cell>
        </row>
        <row r="6">
          <cell r="B6">
            <v>2</v>
          </cell>
          <cell r="C6" t="str">
            <v>Boswell Springs II Wind</v>
          </cell>
          <cell r="D6">
            <v>12.64</v>
          </cell>
          <cell r="E6">
            <v>80</v>
          </cell>
          <cell r="F6">
            <v>0.40697345890410958</v>
          </cell>
          <cell r="K6" t="str">
            <v>Signed</v>
          </cell>
          <cell r="L6" t="str">
            <v>Wyoming Northeast</v>
          </cell>
          <cell r="N6">
            <v>0</v>
          </cell>
        </row>
        <row r="7">
          <cell r="B7">
            <v>3</v>
          </cell>
          <cell r="C7" t="str">
            <v>Boswell Springs III Wind</v>
          </cell>
          <cell r="D7">
            <v>12.64</v>
          </cell>
          <cell r="E7">
            <v>80</v>
          </cell>
          <cell r="F7">
            <v>0.40697345890410958</v>
          </cell>
          <cell r="K7" t="str">
            <v>Signed</v>
          </cell>
          <cell r="L7" t="str">
            <v>Wyoming Northeast</v>
          </cell>
          <cell r="N7">
            <v>0</v>
          </cell>
        </row>
        <row r="8">
          <cell r="B8">
            <v>4</v>
          </cell>
          <cell r="C8" t="str">
            <v>Boswell Springs IV Wind</v>
          </cell>
          <cell r="D8">
            <v>12.64</v>
          </cell>
          <cell r="E8">
            <v>80</v>
          </cell>
          <cell r="F8">
            <v>0.40697345890410958</v>
          </cell>
          <cell r="K8" t="str">
            <v>Signed</v>
          </cell>
          <cell r="L8" t="str">
            <v>Wyoming Northeast</v>
          </cell>
          <cell r="N8">
            <v>0</v>
          </cell>
        </row>
        <row r="9">
          <cell r="B9">
            <v>5</v>
          </cell>
          <cell r="C9" t="str">
            <v>Glen Canyon A Solar QF</v>
          </cell>
          <cell r="D9">
            <v>44.16</v>
          </cell>
          <cell r="E9">
            <v>74</v>
          </cell>
          <cell r="F9">
            <v>0.32198105639886465</v>
          </cell>
          <cell r="K9" t="str">
            <v>Signed</v>
          </cell>
          <cell r="L9" t="str">
            <v>PP-GC</v>
          </cell>
          <cell r="N9">
            <v>5.0000000000000001E-3</v>
          </cell>
        </row>
        <row r="10">
          <cell r="B10">
            <v>6</v>
          </cell>
          <cell r="C10" t="str">
            <v>Glen Canyon B Solar QF</v>
          </cell>
          <cell r="D10">
            <v>12.53</v>
          </cell>
          <cell r="E10">
            <v>21</v>
          </cell>
          <cell r="F10">
            <v>0.3490215264187867</v>
          </cell>
          <cell r="K10" t="str">
            <v>Signed</v>
          </cell>
          <cell r="L10" t="str">
            <v>PP-GC</v>
          </cell>
          <cell r="N10">
            <v>5.0000000000000001E-3</v>
          </cell>
        </row>
        <row r="11">
          <cell r="B11">
            <v>7</v>
          </cell>
          <cell r="C11" t="str">
            <v>Sage I Solar QF</v>
          </cell>
          <cell r="D11">
            <v>11.93</v>
          </cell>
          <cell r="E11">
            <v>20</v>
          </cell>
          <cell r="F11">
            <v>0.28240833333333337</v>
          </cell>
          <cell r="K11" t="str">
            <v>Signed</v>
          </cell>
          <cell r="L11" t="str">
            <v>Trona</v>
          </cell>
          <cell r="N11">
            <v>6.0000000000000001E-3</v>
          </cell>
        </row>
        <row r="12">
          <cell r="B12">
            <v>8</v>
          </cell>
          <cell r="C12" t="str">
            <v>Sage II Solar QF</v>
          </cell>
          <cell r="D12">
            <v>11.93</v>
          </cell>
          <cell r="E12">
            <v>20</v>
          </cell>
          <cell r="F12">
            <v>0.28240833333333337</v>
          </cell>
          <cell r="K12" t="str">
            <v>Signed</v>
          </cell>
          <cell r="L12" t="str">
            <v>Trona</v>
          </cell>
          <cell r="N12">
            <v>6.0000000000000001E-3</v>
          </cell>
        </row>
        <row r="13">
          <cell r="B13">
            <v>9</v>
          </cell>
          <cell r="C13" t="str">
            <v>BYU-ID QF</v>
          </cell>
          <cell r="D13">
            <v>4.1952887591895331</v>
          </cell>
          <cell r="E13">
            <v>5.6</v>
          </cell>
          <cell r="F13">
            <v>0.78991356816699287</v>
          </cell>
          <cell r="K13" t="str">
            <v>Signed</v>
          </cell>
          <cell r="L13" t="str">
            <v>Goshen</v>
          </cell>
        </row>
        <row r="14">
          <cell r="B14">
            <v>10</v>
          </cell>
          <cell r="C14" t="str">
            <v>Sage III Solar</v>
          </cell>
          <cell r="D14">
            <v>10.5</v>
          </cell>
          <cell r="E14">
            <v>17.600000000000001</v>
          </cell>
          <cell r="F14">
            <v>0.26652068171980065</v>
          </cell>
          <cell r="K14" t="str">
            <v>Signed</v>
          </cell>
          <cell r="L14" t="str">
            <v>Trona</v>
          </cell>
          <cell r="N14">
            <v>6.0000000000000001E-3</v>
          </cell>
        </row>
        <row r="15">
          <cell r="B15">
            <v>11</v>
          </cell>
          <cell r="C15" t="str">
            <v>Beatty Solar (Terminated)</v>
          </cell>
          <cell r="D15">
            <v>-3.24</v>
          </cell>
          <cell r="E15">
            <v>-5</v>
          </cell>
          <cell r="K15" t="str">
            <v>Signed</v>
          </cell>
          <cell r="L15" t="str">
            <v>West Main</v>
          </cell>
          <cell r="N15">
            <v>7.0000000000000001E-3</v>
          </cell>
        </row>
        <row r="16">
          <cell r="B16">
            <v>12</v>
          </cell>
          <cell r="C16" t="str">
            <v>Monticello Wind QF</v>
          </cell>
          <cell r="D16">
            <v>12.5136</v>
          </cell>
          <cell r="E16">
            <v>79.2</v>
          </cell>
          <cell r="K16" t="str">
            <v>Signed</v>
          </cell>
          <cell r="L16" t="str">
            <v>Utah South</v>
          </cell>
        </row>
        <row r="17">
          <cell r="B17">
            <v>13</v>
          </cell>
          <cell r="C17" t="str">
            <v>Tesoro Non Firm QF</v>
          </cell>
          <cell r="D17">
            <v>0</v>
          </cell>
          <cell r="E17">
            <v>25</v>
          </cell>
          <cell r="F17">
            <v>0.85</v>
          </cell>
          <cell r="K17" t="str">
            <v>Active</v>
          </cell>
          <cell r="L17" t="str">
            <v>Utah North</v>
          </cell>
          <cell r="N17">
            <v>0</v>
          </cell>
        </row>
        <row r="29">
          <cell r="B29" t="str">
            <v>Total Signed MW</v>
          </cell>
          <cell r="D29">
            <v>155.08000000000001</v>
          </cell>
          <cell r="E29">
            <v>577.4</v>
          </cell>
        </row>
        <row r="32">
          <cell r="B32">
            <v>1</v>
          </cell>
          <cell r="C32" t="str">
            <v>Pryor Caves Wind</v>
          </cell>
          <cell r="D32">
            <v>12.64</v>
          </cell>
          <cell r="E32">
            <v>80</v>
          </cell>
          <cell r="F32">
            <v>0.44888127853881277</v>
          </cell>
          <cell r="K32" t="str">
            <v>Active</v>
          </cell>
          <cell r="L32" t="str">
            <v>Wyoming Northeast</v>
          </cell>
          <cell r="M32">
            <v>42419.695138888892</v>
          </cell>
          <cell r="N32">
            <v>0</v>
          </cell>
        </row>
        <row r="33">
          <cell r="B33">
            <v>2</v>
          </cell>
          <cell r="C33" t="str">
            <v>Horse Thief Wind</v>
          </cell>
          <cell r="D33">
            <v>12.64</v>
          </cell>
          <cell r="E33">
            <v>80</v>
          </cell>
          <cell r="F33">
            <v>0.4201084474885845</v>
          </cell>
          <cell r="K33" t="str">
            <v>Active</v>
          </cell>
          <cell r="L33" t="str">
            <v>Wyoming Northeast</v>
          </cell>
          <cell r="M33">
            <v>42419.695138888892</v>
          </cell>
          <cell r="N33">
            <v>0</v>
          </cell>
        </row>
        <row r="34">
          <cell r="B34">
            <v>3</v>
          </cell>
          <cell r="C34" t="str">
            <v>Mud Springs Wind</v>
          </cell>
          <cell r="D34">
            <v>12.64</v>
          </cell>
          <cell r="E34">
            <v>80</v>
          </cell>
          <cell r="F34">
            <v>0.37412813926940641</v>
          </cell>
          <cell r="K34" t="str">
            <v>Active</v>
          </cell>
          <cell r="L34" t="str">
            <v>Wyoming Northeast</v>
          </cell>
          <cell r="M34">
            <v>42419.695138888892</v>
          </cell>
          <cell r="N34">
            <v>0</v>
          </cell>
        </row>
        <row r="35">
          <cell r="B35">
            <v>4</v>
          </cell>
          <cell r="C35" t="str">
            <v>Grass Butte Solar</v>
          </cell>
          <cell r="D35">
            <v>25.92</v>
          </cell>
          <cell r="E35">
            <v>40</v>
          </cell>
          <cell r="F35">
            <v>0.29103767123287672</v>
          </cell>
          <cell r="K35" t="str">
            <v>Active</v>
          </cell>
          <cell r="L35" t="str">
            <v>Central Oregon</v>
          </cell>
          <cell r="M35">
            <v>42452.393750000003</v>
          </cell>
          <cell r="N35">
            <v>5.0000000000000001E-3</v>
          </cell>
        </row>
        <row r="36">
          <cell r="B36">
            <v>5</v>
          </cell>
          <cell r="C36" t="str">
            <v>Sparrow Solar</v>
          </cell>
          <cell r="D36">
            <v>25.92</v>
          </cell>
          <cell r="E36">
            <v>40</v>
          </cell>
          <cell r="F36">
            <v>0.30979452054794521</v>
          </cell>
          <cell r="K36" t="str">
            <v>Active</v>
          </cell>
          <cell r="L36" t="str">
            <v>West Main</v>
          </cell>
          <cell r="M36">
            <v>42580.675000000003</v>
          </cell>
          <cell r="N36">
            <v>5.0000000000000001E-3</v>
          </cell>
        </row>
        <row r="37">
          <cell r="B37">
            <v>6</v>
          </cell>
          <cell r="C37" t="str">
            <v>Ochoco Solar</v>
          </cell>
          <cell r="D37">
            <v>25.92</v>
          </cell>
          <cell r="E37">
            <v>40</v>
          </cell>
          <cell r="F37">
            <v>0.2791238584474886</v>
          </cell>
          <cell r="K37" t="str">
            <v>Active</v>
          </cell>
          <cell r="L37" t="str">
            <v>Central Oregon</v>
          </cell>
          <cell r="M37">
            <v>42580.675000000003</v>
          </cell>
          <cell r="N37">
            <v>5.0000000000000001E-3</v>
          </cell>
        </row>
        <row r="38">
          <cell r="B38">
            <v>7</v>
          </cell>
          <cell r="C38" t="str">
            <v>Ringtail Solar</v>
          </cell>
          <cell r="D38">
            <v>25.92</v>
          </cell>
          <cell r="E38">
            <v>40</v>
          </cell>
          <cell r="F38">
            <v>0.24543093607305935</v>
          </cell>
          <cell r="K38" t="str">
            <v>Active</v>
          </cell>
          <cell r="L38" t="str">
            <v>West Main</v>
          </cell>
          <cell r="M38">
            <v>42580.683333333334</v>
          </cell>
          <cell r="N38">
            <v>5.0000000000000001E-3</v>
          </cell>
        </row>
        <row r="39">
          <cell r="B39">
            <v>8</v>
          </cell>
          <cell r="C39" t="str">
            <v>Skysol Solar</v>
          </cell>
          <cell r="D39">
            <v>35.64</v>
          </cell>
          <cell r="E39">
            <v>55</v>
          </cell>
          <cell r="F39">
            <v>0.24561402833410492</v>
          </cell>
          <cell r="K39" t="str">
            <v>Active</v>
          </cell>
          <cell r="L39" t="str">
            <v>West Main</v>
          </cell>
          <cell r="M39">
            <v>42774.688888888886</v>
          </cell>
          <cell r="N39">
            <v>5.0000000000000001E-3</v>
          </cell>
        </row>
        <row r="40">
          <cell r="B40">
            <v>9</v>
          </cell>
          <cell r="C40" t="str">
            <v>Hayden Mountain PV1 Solar</v>
          </cell>
          <cell r="D40">
            <v>32.4</v>
          </cell>
          <cell r="E40">
            <v>50</v>
          </cell>
          <cell r="F40">
            <v>0.27110607498401817</v>
          </cell>
          <cell r="K40" t="str">
            <v>Active</v>
          </cell>
          <cell r="L40" t="str">
            <v>West Main</v>
          </cell>
          <cell r="M40">
            <v>42905.540277777778</v>
          </cell>
          <cell r="N40">
            <v>5.0000000000000001E-3</v>
          </cell>
        </row>
        <row r="41">
          <cell r="B41">
            <v>10</v>
          </cell>
          <cell r="C41" t="str">
            <v>Hayden Mountain PV2-A Solar</v>
          </cell>
          <cell r="D41">
            <v>51.84</v>
          </cell>
          <cell r="E41">
            <v>80</v>
          </cell>
          <cell r="F41">
            <v>0.27113087747859582</v>
          </cell>
          <cell r="K41" t="str">
            <v>Active</v>
          </cell>
          <cell r="L41" t="str">
            <v>West Main</v>
          </cell>
          <cell r="M41">
            <v>42905.540277777778</v>
          </cell>
          <cell r="N41">
            <v>5.0000000000000001E-3</v>
          </cell>
        </row>
        <row r="42">
          <cell r="B42">
            <v>11</v>
          </cell>
          <cell r="C42" t="str">
            <v>Hayden Mountain PV2-B Solar</v>
          </cell>
          <cell r="D42">
            <v>51.84</v>
          </cell>
          <cell r="E42">
            <v>80</v>
          </cell>
          <cell r="F42">
            <v>0.2711315639269406</v>
          </cell>
          <cell r="K42" t="str">
            <v>Active</v>
          </cell>
          <cell r="L42" t="str">
            <v>West Main</v>
          </cell>
          <cell r="M42">
            <v>42905.540277777778</v>
          </cell>
          <cell r="N42">
            <v>5.0000000000000001E-3</v>
          </cell>
        </row>
        <row r="43">
          <cell r="B43">
            <v>12</v>
          </cell>
          <cell r="C43" t="str">
            <v>Hayden Mountain PV3-A Solar</v>
          </cell>
          <cell r="D43">
            <v>51.84</v>
          </cell>
          <cell r="E43">
            <v>80</v>
          </cell>
          <cell r="F43">
            <v>0.26680729280108451</v>
          </cell>
          <cell r="K43" t="str">
            <v>Active</v>
          </cell>
          <cell r="L43" t="str">
            <v>West Main</v>
          </cell>
          <cell r="M43">
            <v>42905.540277777778</v>
          </cell>
          <cell r="N43">
            <v>5.0000000000000001E-3</v>
          </cell>
        </row>
        <row r="44">
          <cell r="B44">
            <v>13</v>
          </cell>
          <cell r="C44" t="str">
            <v>Hayden Mountain PV3-B Solar</v>
          </cell>
          <cell r="D44">
            <v>51.84</v>
          </cell>
          <cell r="E44">
            <v>80</v>
          </cell>
          <cell r="F44">
            <v>0.26680729280108451</v>
          </cell>
          <cell r="K44" t="str">
            <v>Active</v>
          </cell>
          <cell r="L44" t="str">
            <v>West Main</v>
          </cell>
          <cell r="M44">
            <v>42905.540277777778</v>
          </cell>
          <cell r="N44">
            <v>5.0000000000000001E-3</v>
          </cell>
        </row>
        <row r="45">
          <cell r="B45">
            <v>14</v>
          </cell>
          <cell r="C45" t="str">
            <v>Hayden Mountain PV3-C Solar</v>
          </cell>
          <cell r="D45">
            <v>51.84</v>
          </cell>
          <cell r="E45">
            <v>80</v>
          </cell>
          <cell r="F45">
            <v>0.26680729280108451</v>
          </cell>
          <cell r="K45" t="str">
            <v>Active</v>
          </cell>
          <cell r="L45" t="str">
            <v>West Main</v>
          </cell>
          <cell r="M45">
            <v>42905.540277777778</v>
          </cell>
          <cell r="N45">
            <v>5.0000000000000001E-3</v>
          </cell>
        </row>
        <row r="46">
          <cell r="B46">
            <v>15</v>
          </cell>
          <cell r="C46" t="str">
            <v>Hamaker Mountain PV1 Solar</v>
          </cell>
          <cell r="D46">
            <v>32.4</v>
          </cell>
          <cell r="E46">
            <v>50</v>
          </cell>
          <cell r="F46">
            <v>0.27470314400913243</v>
          </cell>
          <cell r="K46" t="str">
            <v>Active</v>
          </cell>
          <cell r="L46" t="str">
            <v>West Main</v>
          </cell>
          <cell r="M46">
            <v>42905.540277777778</v>
          </cell>
          <cell r="N46">
            <v>5.0000000000000001E-3</v>
          </cell>
        </row>
        <row r="47">
          <cell r="B47">
            <v>16</v>
          </cell>
          <cell r="C47" t="str">
            <v>Pendleton PV 1 Solar</v>
          </cell>
          <cell r="D47">
            <v>34.99</v>
          </cell>
          <cell r="E47">
            <v>54</v>
          </cell>
          <cell r="F47">
            <v>0.22745222391341113</v>
          </cell>
          <cell r="K47" t="str">
            <v>Active</v>
          </cell>
          <cell r="L47" t="str">
            <v>Walla Walla</v>
          </cell>
          <cell r="M47">
            <v>42906.540277777778</v>
          </cell>
          <cell r="N47">
            <v>5.0000000000000001E-3</v>
          </cell>
        </row>
        <row r="48">
          <cell r="B48">
            <v>17</v>
          </cell>
          <cell r="C48" t="str">
            <v>Powder 2 Wind</v>
          </cell>
          <cell r="D48">
            <v>7.9</v>
          </cell>
          <cell r="E48">
            <v>50</v>
          </cell>
          <cell r="F48">
            <v>0.45366118721461191</v>
          </cell>
          <cell r="K48" t="str">
            <v>Active</v>
          </cell>
          <cell r="L48" t="str">
            <v>Wyoming Northeast</v>
          </cell>
          <cell r="M48">
            <v>42908.354861111111</v>
          </cell>
          <cell r="N48">
            <v>0</v>
          </cell>
        </row>
        <row r="49">
          <cell r="B49">
            <v>18</v>
          </cell>
          <cell r="C49" t="str">
            <v>Powder River 1 Solar</v>
          </cell>
          <cell r="D49">
            <v>35.799999999999997</v>
          </cell>
          <cell r="E49">
            <v>60</v>
          </cell>
          <cell r="F49">
            <v>0.26310294389269401</v>
          </cell>
          <cell r="K49" t="str">
            <v>Active</v>
          </cell>
          <cell r="L49" t="str">
            <v>Wyoming Northeast</v>
          </cell>
          <cell r="M49">
            <v>42908.354861111111</v>
          </cell>
          <cell r="N49">
            <v>5.0000000000000001E-3</v>
          </cell>
        </row>
        <row r="50">
          <cell r="B50">
            <v>19</v>
          </cell>
          <cell r="C50" t="str">
            <v>Powder River 1 Wind</v>
          </cell>
          <cell r="D50">
            <v>7.6102779927357744</v>
          </cell>
          <cell r="E50">
            <v>55</v>
          </cell>
          <cell r="F50">
            <v>0.27260952522414483</v>
          </cell>
          <cell r="K50" t="str">
            <v>Active</v>
          </cell>
          <cell r="L50" t="str">
            <v>Wyoming Northeast</v>
          </cell>
          <cell r="M50">
            <v>42908.354861111111</v>
          </cell>
          <cell r="N50">
            <v>0</v>
          </cell>
        </row>
        <row r="51">
          <cell r="B51">
            <v>20</v>
          </cell>
          <cell r="C51" t="str">
            <v>Canyonville Solar</v>
          </cell>
          <cell r="D51">
            <v>10.77</v>
          </cell>
          <cell r="E51">
            <v>20</v>
          </cell>
          <cell r="F51">
            <v>0.19329337899543378</v>
          </cell>
          <cell r="K51" t="str">
            <v>Active</v>
          </cell>
          <cell r="L51" t="str">
            <v>West Main</v>
          </cell>
          <cell r="M51">
            <v>42916.335416666669</v>
          </cell>
          <cell r="N51">
            <v>4.0000000000000001E-3</v>
          </cell>
        </row>
        <row r="52">
          <cell r="B52">
            <v>21</v>
          </cell>
          <cell r="C52" t="str">
            <v>Pendleton Solar</v>
          </cell>
          <cell r="D52">
            <v>19.39</v>
          </cell>
          <cell r="E52">
            <v>36</v>
          </cell>
          <cell r="F52">
            <v>0.20339611872146118</v>
          </cell>
          <cell r="K52" t="str">
            <v>Active</v>
          </cell>
          <cell r="L52" t="str">
            <v>Walla Walla</v>
          </cell>
          <cell r="M52">
            <v>42916.335416666669</v>
          </cell>
          <cell r="N52">
            <v>4.0000000000000001E-3</v>
          </cell>
        </row>
        <row r="53">
          <cell r="B53">
            <v>22</v>
          </cell>
          <cell r="C53" t="str">
            <v>Eagle Point Solar</v>
          </cell>
          <cell r="D53">
            <v>7</v>
          </cell>
          <cell r="E53">
            <v>13</v>
          </cell>
          <cell r="F53">
            <v>0.21932077625570776</v>
          </cell>
          <cell r="K53" t="str">
            <v>Active</v>
          </cell>
          <cell r="L53" t="str">
            <v>West Main</v>
          </cell>
          <cell r="M53">
            <v>42916.335416666669</v>
          </cell>
          <cell r="N53">
            <v>4.0000000000000001E-3</v>
          </cell>
        </row>
        <row r="54">
          <cell r="B54">
            <v>23</v>
          </cell>
          <cell r="C54" t="str">
            <v>Chevron Wind</v>
          </cell>
          <cell r="D54">
            <v>2.61</v>
          </cell>
          <cell r="E54">
            <v>16.5</v>
          </cell>
          <cell r="F54">
            <v>0.29492873944928738</v>
          </cell>
          <cell r="K54" t="str">
            <v>Active</v>
          </cell>
          <cell r="L54" t="str">
            <v>Wyoming Northeast</v>
          </cell>
          <cell r="M54">
            <v>42919</v>
          </cell>
          <cell r="N54">
            <v>0</v>
          </cell>
        </row>
        <row r="55">
          <cell r="B55">
            <v>24</v>
          </cell>
          <cell r="C55" t="str">
            <v>Homestead 3 Solar</v>
          </cell>
          <cell r="D55">
            <v>23.87</v>
          </cell>
          <cell r="E55">
            <v>40</v>
          </cell>
          <cell r="F55">
            <v>0.30182077625570775</v>
          </cell>
          <cell r="K55" t="str">
            <v>Active</v>
          </cell>
          <cell r="L55" t="str">
            <v>Wyoming Northeast</v>
          </cell>
          <cell r="M55">
            <v>42928.660416666666</v>
          </cell>
          <cell r="N55">
            <v>5.0000000000000001E-3</v>
          </cell>
        </row>
        <row r="56">
          <cell r="B56">
            <v>25</v>
          </cell>
          <cell r="C56" t="str">
            <v>Homestead 1 Solar</v>
          </cell>
          <cell r="D56">
            <v>23.87</v>
          </cell>
          <cell r="E56">
            <v>40</v>
          </cell>
          <cell r="F56">
            <v>0.30182077625570775</v>
          </cell>
          <cell r="K56" t="str">
            <v>Active</v>
          </cell>
          <cell r="L56" t="str">
            <v>Wyoming Northeast</v>
          </cell>
          <cell r="M56">
            <v>42928.660416666666</v>
          </cell>
          <cell r="N56">
            <v>5.0000000000000001E-3</v>
          </cell>
        </row>
        <row r="57">
          <cell r="B57">
            <v>26</v>
          </cell>
          <cell r="C57" t="str">
            <v>Lakeview PV1 Solar</v>
          </cell>
          <cell r="D57">
            <v>32.4</v>
          </cell>
          <cell r="E57">
            <v>50</v>
          </cell>
          <cell r="F57">
            <v>0.28741780821917806</v>
          </cell>
          <cell r="K57" t="str">
            <v>Active</v>
          </cell>
          <cell r="L57" t="str">
            <v>West Main</v>
          </cell>
          <cell r="M57">
            <v>42942.752083333333</v>
          </cell>
          <cell r="N57">
            <v>5.0000000000000001E-3</v>
          </cell>
        </row>
        <row r="58">
          <cell r="B58">
            <v>27</v>
          </cell>
          <cell r="C58" t="str">
            <v>Kennecott Smelter Non Firm</v>
          </cell>
          <cell r="D58">
            <v>0</v>
          </cell>
          <cell r="E58">
            <v>31.8</v>
          </cell>
          <cell r="F58">
            <v>0.58176100628930816</v>
          </cell>
          <cell r="K58" t="str">
            <v>Active</v>
          </cell>
          <cell r="L58" t="str">
            <v>Utah North</v>
          </cell>
          <cell r="M58">
            <v>42947.347916666666</v>
          </cell>
          <cell r="N58">
            <v>0</v>
          </cell>
        </row>
        <row r="59">
          <cell r="B59">
            <v>28</v>
          </cell>
          <cell r="C59" t="str">
            <v>Kennecott Refinery Non Firm</v>
          </cell>
          <cell r="D59">
            <v>0</v>
          </cell>
          <cell r="E59">
            <v>6.2</v>
          </cell>
          <cell r="F59">
            <v>0.85</v>
          </cell>
          <cell r="K59" t="str">
            <v>Active</v>
          </cell>
          <cell r="L59" t="str">
            <v>Utah North</v>
          </cell>
          <cell r="M59">
            <v>42947.347916666666</v>
          </cell>
          <cell r="N59">
            <v>0</v>
          </cell>
        </row>
        <row r="60">
          <cell r="B60">
            <v>29</v>
          </cell>
          <cell r="C60" t="str">
            <v>Rock Creek I Wind</v>
          </cell>
          <cell r="D60">
            <v>12.64</v>
          </cell>
          <cell r="E60">
            <v>80</v>
          </cell>
          <cell r="F60">
            <v>0.46554223744292239</v>
          </cell>
          <cell r="K60" t="str">
            <v>Active</v>
          </cell>
          <cell r="L60" t="str">
            <v>Wyoming Northeast</v>
          </cell>
          <cell r="M60">
            <v>42948.376388888886</v>
          </cell>
          <cell r="N60">
            <v>0</v>
          </cell>
        </row>
        <row r="61">
          <cell r="B61">
            <v>30</v>
          </cell>
          <cell r="C61" t="str">
            <v>Rock Creek II Wind</v>
          </cell>
          <cell r="D61">
            <v>12.64</v>
          </cell>
          <cell r="E61">
            <v>80</v>
          </cell>
          <cell r="F61">
            <v>0.46554223744292239</v>
          </cell>
          <cell r="K61" t="str">
            <v>Active</v>
          </cell>
          <cell r="L61" t="str">
            <v>Wyoming Northeast</v>
          </cell>
          <cell r="M61">
            <v>42948.376388888886</v>
          </cell>
          <cell r="N61">
            <v>0</v>
          </cell>
        </row>
        <row r="62">
          <cell r="B62">
            <v>31</v>
          </cell>
          <cell r="C62" t="str">
            <v>Rock Creek III Wind</v>
          </cell>
          <cell r="D62">
            <v>12.64</v>
          </cell>
          <cell r="E62">
            <v>80</v>
          </cell>
          <cell r="F62">
            <v>0.46554223744292239</v>
          </cell>
          <cell r="K62" t="str">
            <v>Active</v>
          </cell>
          <cell r="L62" t="str">
            <v>Wyoming Northeast</v>
          </cell>
          <cell r="M62">
            <v>42948.376388888886</v>
          </cell>
          <cell r="N62">
            <v>0</v>
          </cell>
        </row>
        <row r="63">
          <cell r="B63">
            <v>32</v>
          </cell>
          <cell r="C63" t="str">
            <v>Rock Creek IV Wind</v>
          </cell>
          <cell r="D63">
            <v>6.32</v>
          </cell>
          <cell r="E63">
            <v>40</v>
          </cell>
          <cell r="F63">
            <v>0.46554223744292239</v>
          </cell>
          <cell r="K63" t="str">
            <v>Active</v>
          </cell>
          <cell r="L63" t="str">
            <v>Wyoming Northeast</v>
          </cell>
          <cell r="M63">
            <v>42948.376388888886</v>
          </cell>
          <cell r="N63">
            <v>0</v>
          </cell>
        </row>
        <row r="64">
          <cell r="B64">
            <v>33</v>
          </cell>
          <cell r="C64" t="str">
            <v>Faraday II Solar</v>
          </cell>
          <cell r="D64">
            <v>47.74</v>
          </cell>
          <cell r="E64">
            <v>80</v>
          </cell>
          <cell r="F64">
            <v>0.2962956621004566</v>
          </cell>
          <cell r="K64" t="str">
            <v>Active</v>
          </cell>
          <cell r="L64" t="str">
            <v>Clover</v>
          </cell>
          <cell r="M64">
            <v>42956</v>
          </cell>
          <cell r="N64">
            <v>5.0000000000000001E-3</v>
          </cell>
        </row>
        <row r="65">
          <cell r="B65">
            <v>34</v>
          </cell>
          <cell r="C65" t="str">
            <v>Faraday IV Solar</v>
          </cell>
          <cell r="D65">
            <v>47.74</v>
          </cell>
          <cell r="E65">
            <v>80</v>
          </cell>
          <cell r="F65">
            <v>0.2962956621004566</v>
          </cell>
          <cell r="K65" t="str">
            <v>Active</v>
          </cell>
          <cell r="L65" t="str">
            <v>Clover</v>
          </cell>
          <cell r="M65">
            <v>42956</v>
          </cell>
          <cell r="N65">
            <v>5.0000000000000001E-3</v>
          </cell>
        </row>
        <row r="66">
          <cell r="B66">
            <v>35</v>
          </cell>
          <cell r="C66" t="str">
            <v>Faraday VI Solar</v>
          </cell>
          <cell r="D66">
            <v>47.74</v>
          </cell>
          <cell r="E66">
            <v>80</v>
          </cell>
          <cell r="F66">
            <v>0.2962956621004566</v>
          </cell>
          <cell r="K66" t="str">
            <v>Active</v>
          </cell>
          <cell r="L66" t="str">
            <v>Clover</v>
          </cell>
          <cell r="M66">
            <v>42956</v>
          </cell>
          <cell r="N66">
            <v>5.0000000000000001E-3</v>
          </cell>
        </row>
        <row r="67">
          <cell r="B67">
            <v>36</v>
          </cell>
          <cell r="C67" t="str">
            <v>Faraday VIII Solar</v>
          </cell>
          <cell r="D67">
            <v>47.74</v>
          </cell>
          <cell r="E67">
            <v>80</v>
          </cell>
          <cell r="F67">
            <v>0.2962956621004566</v>
          </cell>
          <cell r="K67" t="str">
            <v>Active</v>
          </cell>
          <cell r="L67" t="str">
            <v>Clover</v>
          </cell>
          <cell r="M67">
            <v>42956</v>
          </cell>
          <cell r="N67">
            <v>5.0000000000000001E-3</v>
          </cell>
        </row>
        <row r="68">
          <cell r="B68">
            <v>37</v>
          </cell>
          <cell r="C68" t="str">
            <v>Faraday X Solar</v>
          </cell>
          <cell r="D68">
            <v>47.74</v>
          </cell>
          <cell r="E68">
            <v>80</v>
          </cell>
          <cell r="F68">
            <v>0.2962956621004566</v>
          </cell>
          <cell r="K68" t="str">
            <v>Active</v>
          </cell>
          <cell r="L68" t="str">
            <v>Clover</v>
          </cell>
          <cell r="M68">
            <v>42956</v>
          </cell>
          <cell r="N68">
            <v>5.0000000000000001E-3</v>
          </cell>
        </row>
        <row r="69">
          <cell r="B69">
            <v>38</v>
          </cell>
          <cell r="C69" t="str">
            <v>Faraday XII Solar</v>
          </cell>
          <cell r="D69">
            <v>47.74</v>
          </cell>
          <cell r="E69">
            <v>80</v>
          </cell>
          <cell r="F69">
            <v>0.2962956621004566</v>
          </cell>
          <cell r="K69" t="str">
            <v>Active</v>
          </cell>
          <cell r="L69" t="str">
            <v>Clover</v>
          </cell>
          <cell r="M69">
            <v>42956</v>
          </cell>
          <cell r="N69">
            <v>5.0000000000000001E-3</v>
          </cell>
        </row>
        <row r="70">
          <cell r="B70">
            <v>39</v>
          </cell>
          <cell r="C70" t="str">
            <v>Faraday XIV Solar</v>
          </cell>
          <cell r="D70">
            <v>47.74</v>
          </cell>
          <cell r="E70">
            <v>80</v>
          </cell>
          <cell r="F70">
            <v>0.2962956621004566</v>
          </cell>
          <cell r="K70" t="str">
            <v>Active</v>
          </cell>
          <cell r="L70" t="str">
            <v>Clover</v>
          </cell>
          <cell r="M70">
            <v>42956</v>
          </cell>
          <cell r="N70">
            <v>5.0000000000000001E-3</v>
          </cell>
        </row>
        <row r="71">
          <cell r="B71">
            <v>40</v>
          </cell>
          <cell r="C71" t="str">
            <v>Goshen Valley I Solar</v>
          </cell>
          <cell r="D71">
            <v>47.74</v>
          </cell>
          <cell r="E71">
            <v>80</v>
          </cell>
          <cell r="F71">
            <v>0.2965884703196347</v>
          </cell>
          <cell r="K71" t="str">
            <v>Active</v>
          </cell>
          <cell r="L71" t="str">
            <v>Clover</v>
          </cell>
          <cell r="M71">
            <v>42956</v>
          </cell>
          <cell r="N71">
            <v>5.0000000000000001E-3</v>
          </cell>
        </row>
        <row r="72">
          <cell r="B72">
            <v>41</v>
          </cell>
          <cell r="C72" t="str">
            <v>Goshen Valley II Solar</v>
          </cell>
          <cell r="D72">
            <v>47.74</v>
          </cell>
          <cell r="E72">
            <v>80</v>
          </cell>
          <cell r="F72">
            <v>0.2965884703196347</v>
          </cell>
          <cell r="K72" t="str">
            <v>Active</v>
          </cell>
          <cell r="L72" t="str">
            <v>Clover</v>
          </cell>
          <cell r="M72">
            <v>42956</v>
          </cell>
          <cell r="N72">
            <v>5.0000000000000001E-3</v>
          </cell>
        </row>
        <row r="73">
          <cell r="B73">
            <v>42</v>
          </cell>
          <cell r="C73" t="str">
            <v>Goshen Valley III Solar</v>
          </cell>
          <cell r="D73">
            <v>47.74</v>
          </cell>
          <cell r="E73">
            <v>80</v>
          </cell>
          <cell r="F73">
            <v>0.2965884703196347</v>
          </cell>
          <cell r="K73" t="str">
            <v>Active</v>
          </cell>
          <cell r="L73" t="str">
            <v>Clover</v>
          </cell>
          <cell r="M73">
            <v>42956</v>
          </cell>
          <cell r="N73">
            <v>5.0000000000000001E-3</v>
          </cell>
        </row>
        <row r="74">
          <cell r="B74">
            <v>43</v>
          </cell>
          <cell r="C74" t="str">
            <v>Goshen Valley IV Solar</v>
          </cell>
          <cell r="D74">
            <v>47.74</v>
          </cell>
          <cell r="E74">
            <v>80</v>
          </cell>
          <cell r="F74">
            <v>0.2965884703196347</v>
          </cell>
          <cell r="K74" t="str">
            <v>Active</v>
          </cell>
          <cell r="L74" t="str">
            <v>Clover</v>
          </cell>
          <cell r="M74">
            <v>42956</v>
          </cell>
          <cell r="N74">
            <v>5.0000000000000001E-3</v>
          </cell>
        </row>
        <row r="75">
          <cell r="B75">
            <v>44</v>
          </cell>
          <cell r="C75" t="str">
            <v>Goshen Valley V Solar</v>
          </cell>
          <cell r="D75">
            <v>47.74</v>
          </cell>
          <cell r="E75">
            <v>80</v>
          </cell>
          <cell r="F75">
            <v>0.2965884703196347</v>
          </cell>
          <cell r="K75" t="str">
            <v>Active</v>
          </cell>
          <cell r="L75" t="str">
            <v>Clover</v>
          </cell>
          <cell r="M75">
            <v>42956</v>
          </cell>
          <cell r="N75">
            <v>5.0000000000000001E-3</v>
          </cell>
        </row>
        <row r="76">
          <cell r="B76">
            <v>45</v>
          </cell>
          <cell r="C76" t="str">
            <v>Goshen Valley VI Solar</v>
          </cell>
          <cell r="D76">
            <v>47.74</v>
          </cell>
          <cell r="E76">
            <v>80</v>
          </cell>
          <cell r="F76">
            <v>0.2965884703196347</v>
          </cell>
          <cell r="K76" t="str">
            <v>Active</v>
          </cell>
          <cell r="L76" t="str">
            <v>Clover</v>
          </cell>
          <cell r="M76">
            <v>42956</v>
          </cell>
          <cell r="N76">
            <v>5.0000000000000001E-3</v>
          </cell>
        </row>
        <row r="77">
          <cell r="B77">
            <v>46</v>
          </cell>
          <cell r="C77" t="str">
            <v>Goshen Valley VII Solar</v>
          </cell>
          <cell r="D77">
            <v>47.74</v>
          </cell>
          <cell r="E77">
            <v>80</v>
          </cell>
          <cell r="F77">
            <v>0.2965884703196347</v>
          </cell>
          <cell r="K77" t="str">
            <v>Active</v>
          </cell>
          <cell r="L77" t="str">
            <v>Clover</v>
          </cell>
          <cell r="M77">
            <v>42956</v>
          </cell>
          <cell r="N77">
            <v>5.0000000000000001E-3</v>
          </cell>
        </row>
        <row r="78">
          <cell r="B78">
            <v>47</v>
          </cell>
          <cell r="C78" t="str">
            <v>MSDC1 Solar</v>
          </cell>
          <cell r="D78">
            <v>47.31</v>
          </cell>
          <cell r="E78">
            <v>73</v>
          </cell>
          <cell r="F78">
            <v>0.30642240570463503</v>
          </cell>
          <cell r="K78" t="str">
            <v>Active</v>
          </cell>
          <cell r="L78" t="str">
            <v>West Main</v>
          </cell>
          <cell r="M78">
            <v>42992.466666666667</v>
          </cell>
          <cell r="N78">
            <v>5.0000000000000001E-3</v>
          </cell>
        </row>
        <row r="79">
          <cell r="B79">
            <v>48</v>
          </cell>
          <cell r="C79" t="str">
            <v>MSDC2 Solar</v>
          </cell>
          <cell r="D79">
            <v>47.31</v>
          </cell>
          <cell r="E79">
            <v>73</v>
          </cell>
          <cell r="F79">
            <v>0.30642240570463503</v>
          </cell>
          <cell r="K79" t="str">
            <v>Active</v>
          </cell>
          <cell r="L79" t="str">
            <v>West Main</v>
          </cell>
          <cell r="M79">
            <v>42992.466666666667</v>
          </cell>
          <cell r="N79">
            <v>5.0000000000000001E-3</v>
          </cell>
        </row>
        <row r="80">
          <cell r="B80">
            <v>49</v>
          </cell>
          <cell r="C80" t="str">
            <v>MSDC3 Solar</v>
          </cell>
          <cell r="D80">
            <v>47.31</v>
          </cell>
          <cell r="E80">
            <v>73</v>
          </cell>
          <cell r="F80">
            <v>0.30642240570463503</v>
          </cell>
          <cell r="K80" t="str">
            <v>Active</v>
          </cell>
          <cell r="L80" t="str">
            <v>West Main</v>
          </cell>
          <cell r="M80">
            <v>42992.466666666667</v>
          </cell>
          <cell r="N80">
            <v>5.0000000000000001E-3</v>
          </cell>
        </row>
        <row r="81">
          <cell r="B81">
            <v>50</v>
          </cell>
          <cell r="C81" t="str">
            <v>MSDC4 Solar</v>
          </cell>
          <cell r="D81">
            <v>47.31</v>
          </cell>
          <cell r="E81">
            <v>73</v>
          </cell>
          <cell r="F81">
            <v>0.30642240570463503</v>
          </cell>
          <cell r="K81" t="str">
            <v>Active</v>
          </cell>
          <cell r="L81" t="str">
            <v>West Main</v>
          </cell>
          <cell r="M81">
            <v>42992.466666666667</v>
          </cell>
          <cell r="N81">
            <v>5.0000000000000001E-3</v>
          </cell>
        </row>
        <row r="82">
          <cell r="B82">
            <v>51</v>
          </cell>
          <cell r="C82" t="str">
            <v>MSDC5 Solar</v>
          </cell>
          <cell r="D82">
            <v>47.31</v>
          </cell>
          <cell r="E82">
            <v>73</v>
          </cell>
          <cell r="F82">
            <v>0.30642240570463503</v>
          </cell>
          <cell r="K82" t="str">
            <v>Active</v>
          </cell>
          <cell r="L82" t="str">
            <v>West Main</v>
          </cell>
          <cell r="M82">
            <v>42992.466666666667</v>
          </cell>
          <cell r="N82">
            <v>5.0000000000000001E-3</v>
          </cell>
        </row>
        <row r="83">
          <cell r="B83">
            <v>52</v>
          </cell>
          <cell r="C83" t="str">
            <v>MSDC6 Solar</v>
          </cell>
          <cell r="D83">
            <v>47.31</v>
          </cell>
          <cell r="E83">
            <v>73</v>
          </cell>
          <cell r="F83">
            <v>0.30642240570463503</v>
          </cell>
          <cell r="K83" t="str">
            <v>Active</v>
          </cell>
          <cell r="L83" t="str">
            <v>West Main</v>
          </cell>
          <cell r="M83">
            <v>42992.466666666667</v>
          </cell>
          <cell r="N83">
            <v>5.0000000000000001E-3</v>
          </cell>
        </row>
        <row r="84">
          <cell r="B84">
            <v>53</v>
          </cell>
          <cell r="C84" t="str">
            <v>Homa Hills Solar</v>
          </cell>
          <cell r="D84">
            <v>17.899999999999999</v>
          </cell>
          <cell r="E84">
            <v>30</v>
          </cell>
          <cell r="F84">
            <v>0.26825712328767121</v>
          </cell>
          <cell r="K84" t="str">
            <v>Active</v>
          </cell>
          <cell r="L84" t="str">
            <v>Wyoming Northeast</v>
          </cell>
          <cell r="M84">
            <v>42993.677777777775</v>
          </cell>
          <cell r="N84">
            <v>5.0000000000000001E-3</v>
          </cell>
        </row>
        <row r="85">
          <cell r="B85">
            <v>54</v>
          </cell>
          <cell r="C85" t="str">
            <v>Jeffrey City PV1 Solar</v>
          </cell>
          <cell r="D85">
            <v>47.74</v>
          </cell>
          <cell r="E85">
            <v>80</v>
          </cell>
          <cell r="F85">
            <v>0.29026768978310502</v>
          </cell>
          <cell r="K85" t="str">
            <v>Active</v>
          </cell>
          <cell r="L85" t="str">
            <v>Wyoming Northeast</v>
          </cell>
          <cell r="M85">
            <v>42993.677777777775</v>
          </cell>
          <cell r="N85">
            <v>5.0000000000000001E-3</v>
          </cell>
        </row>
        <row r="86">
          <cell r="B86">
            <v>55</v>
          </cell>
          <cell r="C86" t="str">
            <v>Bly PV1 Solar</v>
          </cell>
          <cell r="D86">
            <v>32.4</v>
          </cell>
          <cell r="E86">
            <v>50</v>
          </cell>
          <cell r="F86">
            <v>0.28897990867579909</v>
          </cell>
          <cell r="K86" t="str">
            <v>Active</v>
          </cell>
          <cell r="L86" t="str">
            <v>West Main</v>
          </cell>
          <cell r="M86">
            <v>42993.511805555558</v>
          </cell>
          <cell r="N86">
            <v>5.0000000000000001E-3</v>
          </cell>
        </row>
        <row r="87">
          <cell r="B87">
            <v>56</v>
          </cell>
          <cell r="C87" t="str">
            <v>Hornet PV1-3 Solar</v>
          </cell>
          <cell r="D87">
            <v>29.81</v>
          </cell>
          <cell r="E87">
            <v>46</v>
          </cell>
          <cell r="F87">
            <v>0.28746024171133611</v>
          </cell>
          <cell r="K87" t="str">
            <v>Active</v>
          </cell>
          <cell r="L87" t="str">
            <v>West Main</v>
          </cell>
          <cell r="M87">
            <v>42996.677777777775</v>
          </cell>
          <cell r="N87">
            <v>5.0000000000000001E-3</v>
          </cell>
        </row>
        <row r="88">
          <cell r="B88">
            <v>57</v>
          </cell>
          <cell r="C88" t="str">
            <v>Riverton PV1 Solar</v>
          </cell>
          <cell r="D88">
            <v>44.69</v>
          </cell>
          <cell r="E88">
            <v>74.900000000000006</v>
          </cell>
          <cell r="F88">
            <v>0.30612898628917706</v>
          </cell>
          <cell r="K88" t="str">
            <v>Active</v>
          </cell>
          <cell r="L88" t="str">
            <v>Wyoming Northeast</v>
          </cell>
          <cell r="M88">
            <v>43024.581944444442</v>
          </cell>
          <cell r="N88">
            <v>5.0000000000000001E-3</v>
          </cell>
        </row>
        <row r="89">
          <cell r="B89">
            <v>58</v>
          </cell>
          <cell r="C89" t="str">
            <v>Shoshoni PV1 Solar</v>
          </cell>
          <cell r="D89">
            <v>7.9539999999999997</v>
          </cell>
          <cell r="E89">
            <v>13.33</v>
          </cell>
          <cell r="F89">
            <v>0.26666769432084048</v>
          </cell>
          <cell r="K89" t="str">
            <v>Active</v>
          </cell>
          <cell r="L89" t="str">
            <v>Wyoming Northeast</v>
          </cell>
          <cell r="M89">
            <v>43024.581944444442</v>
          </cell>
          <cell r="N89">
            <v>5.0000000000000001E-3</v>
          </cell>
        </row>
        <row r="90">
          <cell r="B90">
            <v>59</v>
          </cell>
          <cell r="C90" t="str">
            <v>Drake Peak Solar</v>
          </cell>
          <cell r="D90">
            <v>39.270000000000003</v>
          </cell>
          <cell r="E90">
            <v>60.6</v>
          </cell>
          <cell r="F90">
            <v>0.25609443276519434</v>
          </cell>
          <cell r="K90" t="str">
            <v>Active</v>
          </cell>
          <cell r="L90" t="str">
            <v>West Main</v>
          </cell>
          <cell r="M90">
            <v>43028</v>
          </cell>
          <cell r="N90">
            <v>5.0000000000000001E-3</v>
          </cell>
        </row>
        <row r="91">
          <cell r="B91">
            <v>60</v>
          </cell>
          <cell r="C91" t="str">
            <v>Cove Mtn Solar</v>
          </cell>
          <cell r="D91">
            <v>34.61</v>
          </cell>
          <cell r="E91">
            <v>58</v>
          </cell>
          <cell r="F91">
            <v>0.31626712328767126</v>
          </cell>
          <cell r="K91" t="str">
            <v>Active</v>
          </cell>
          <cell r="L91" t="str">
            <v>Utah South</v>
          </cell>
          <cell r="M91">
            <v>43031.333333333336</v>
          </cell>
          <cell r="N91">
            <v>4.0000000000000001E-3</v>
          </cell>
        </row>
        <row r="92">
          <cell r="B92">
            <v>61</v>
          </cell>
          <cell r="C92" t="str">
            <v>Lincoln Solar</v>
          </cell>
          <cell r="D92">
            <v>47.74</v>
          </cell>
          <cell r="E92">
            <v>80</v>
          </cell>
          <cell r="F92">
            <v>0.26724315068493149</v>
          </cell>
          <cell r="K92" t="str">
            <v>Active</v>
          </cell>
          <cell r="L92" t="str">
            <v>Utah North</v>
          </cell>
          <cell r="M92">
            <v>43045.568055555559</v>
          </cell>
          <cell r="N92">
            <v>5.0000000000000001E-3</v>
          </cell>
        </row>
        <row r="93">
          <cell r="B93">
            <v>62</v>
          </cell>
          <cell r="C93" t="str">
            <v>Westmoreland Wind</v>
          </cell>
          <cell r="D93">
            <v>12.64</v>
          </cell>
          <cell r="E93">
            <v>80</v>
          </cell>
          <cell r="F93">
            <v>0.32962328767123289</v>
          </cell>
          <cell r="K93" t="str">
            <v>Active</v>
          </cell>
          <cell r="L93" t="str">
            <v>Utah North</v>
          </cell>
          <cell r="M93">
            <v>43067.568055555559</v>
          </cell>
          <cell r="N93">
            <v>5.0000000000000001E-3</v>
          </cell>
        </row>
        <row r="94">
          <cell r="B94">
            <v>63</v>
          </cell>
          <cell r="C94" t="str">
            <v>Jeffrey City RE1 Solar</v>
          </cell>
          <cell r="D94">
            <v>34.61</v>
          </cell>
          <cell r="E94">
            <v>58</v>
          </cell>
          <cell r="F94">
            <v>0.27995745101558872</v>
          </cell>
          <cell r="K94" t="str">
            <v>Active</v>
          </cell>
          <cell r="L94" t="str">
            <v>Wyoming Northeast</v>
          </cell>
          <cell r="M94">
            <v>43068.282638888886</v>
          </cell>
          <cell r="N94">
            <v>2.5000000000000001E-3</v>
          </cell>
        </row>
        <row r="95">
          <cell r="B95">
            <v>64</v>
          </cell>
          <cell r="C95" t="str">
            <v>Jeffrey City RE1 Wind</v>
          </cell>
          <cell r="D95">
            <v>7.2003751609819719</v>
          </cell>
          <cell r="E95">
            <v>50</v>
          </cell>
          <cell r="F95">
            <v>0.51618003227980869</v>
          </cell>
          <cell r="K95" t="str">
            <v>Active</v>
          </cell>
          <cell r="L95" t="str">
            <v>Wyoming Northeast</v>
          </cell>
          <cell r="M95">
            <v>43068.282638888886</v>
          </cell>
          <cell r="N95">
            <v>0</v>
          </cell>
        </row>
        <row r="96">
          <cell r="B96">
            <v>65</v>
          </cell>
          <cell r="C96" t="str">
            <v>Topaz Solar</v>
          </cell>
          <cell r="D96">
            <v>47.74</v>
          </cell>
          <cell r="E96">
            <v>80</v>
          </cell>
          <cell r="F96">
            <v>0.25832672659817352</v>
          </cell>
          <cell r="K96" t="str">
            <v>Active</v>
          </cell>
          <cell r="L96" t="str">
            <v>Utah North</v>
          </cell>
          <cell r="M96">
            <v>43073.416678240741</v>
          </cell>
          <cell r="N96">
            <v>5.0000000000000001E-3</v>
          </cell>
        </row>
        <row r="97">
          <cell r="B97">
            <v>66</v>
          </cell>
          <cell r="C97" t="str">
            <v xml:space="preserve">Tableland Solar </v>
          </cell>
          <cell r="D97">
            <v>25.92</v>
          </cell>
          <cell r="E97">
            <v>40</v>
          </cell>
          <cell r="F97">
            <v>0.28310787671232879</v>
          </cell>
          <cell r="K97" t="str">
            <v>Active</v>
          </cell>
          <cell r="L97" t="str">
            <v>West Main</v>
          </cell>
          <cell r="M97">
            <v>43073.45208333333</v>
          </cell>
          <cell r="N97">
            <v>5.0000000000000001E-3</v>
          </cell>
        </row>
        <row r="98">
          <cell r="B98">
            <v>67</v>
          </cell>
          <cell r="C98" t="str">
            <v>Ponderosa Solar</v>
          </cell>
          <cell r="D98">
            <v>32.4</v>
          </cell>
          <cell r="E98">
            <v>50</v>
          </cell>
          <cell r="F98">
            <v>0.26696347031963469</v>
          </cell>
          <cell r="K98" t="str">
            <v>Active</v>
          </cell>
          <cell r="L98" t="str">
            <v>Central Oregon</v>
          </cell>
          <cell r="M98">
            <v>43073.45208333333</v>
          </cell>
          <cell r="N98">
            <v>5.0000000000000001E-3</v>
          </cell>
        </row>
        <row r="99">
          <cell r="B99">
            <v>68</v>
          </cell>
          <cell r="C99" t="str">
            <v>Tenmile Solar</v>
          </cell>
          <cell r="D99">
            <v>2.98</v>
          </cell>
          <cell r="E99">
            <v>5</v>
          </cell>
          <cell r="F99">
            <v>0.28399543378995434</v>
          </cell>
          <cell r="K99" t="str">
            <v>Active</v>
          </cell>
          <cell r="L99" t="str">
            <v>Wyoming Northeast</v>
          </cell>
          <cell r="M99">
            <v>43075.613194444442</v>
          </cell>
          <cell r="N99">
            <v>5.0000000000000001E-3</v>
          </cell>
        </row>
        <row r="100">
          <cell r="B100">
            <v>69</v>
          </cell>
          <cell r="C100" t="str">
            <v>Bear River Solar</v>
          </cell>
          <cell r="D100">
            <v>2.98</v>
          </cell>
          <cell r="E100">
            <v>5</v>
          </cell>
          <cell r="F100">
            <v>0.28399543378995434</v>
          </cell>
          <cell r="K100" t="str">
            <v>Active</v>
          </cell>
          <cell r="L100" t="str">
            <v>Utah North</v>
          </cell>
          <cell r="M100">
            <v>43075.613194444442</v>
          </cell>
          <cell r="N100">
            <v>5.0000000000000001E-3</v>
          </cell>
        </row>
        <row r="101">
          <cell r="B101">
            <v>70</v>
          </cell>
          <cell r="C101" t="str">
            <v>Old Main Solar</v>
          </cell>
          <cell r="D101">
            <v>2.98</v>
          </cell>
          <cell r="E101">
            <v>5</v>
          </cell>
          <cell r="F101">
            <v>0.29205479452054794</v>
          </cell>
          <cell r="K101" t="str">
            <v>Active</v>
          </cell>
          <cell r="L101" t="str">
            <v>Wyoming Northeast</v>
          </cell>
          <cell r="M101">
            <v>43075.613194444442</v>
          </cell>
          <cell r="N101">
            <v>5.0000000000000001E-3</v>
          </cell>
        </row>
        <row r="102">
          <cell r="B102">
            <v>71</v>
          </cell>
          <cell r="C102" t="str">
            <v>Long Hollow Wind</v>
          </cell>
          <cell r="D102">
            <v>12.51</v>
          </cell>
          <cell r="E102">
            <v>79.2</v>
          </cell>
          <cell r="F102">
            <v>0.29554246805959133</v>
          </cell>
          <cell r="K102" t="str">
            <v>Active</v>
          </cell>
          <cell r="L102" t="str">
            <v>Utah North</v>
          </cell>
          <cell r="M102">
            <v>43076.472916666666</v>
          </cell>
          <cell r="N102">
            <v>0</v>
          </cell>
        </row>
        <row r="103">
          <cell r="B103">
            <v>72</v>
          </cell>
          <cell r="C103" t="str">
            <v>Roseburg Dillard QF</v>
          </cell>
          <cell r="D103">
            <v>0</v>
          </cell>
          <cell r="E103">
            <v>20</v>
          </cell>
          <cell r="F103">
            <v>0.14267123287671232</v>
          </cell>
          <cell r="K103" t="str">
            <v>Active</v>
          </cell>
          <cell r="L103" t="str">
            <v>West Main</v>
          </cell>
          <cell r="M103">
            <v>42717.415277777778</v>
          </cell>
          <cell r="N103">
            <v>0</v>
          </cell>
        </row>
        <row r="104">
          <cell r="B104">
            <v>73</v>
          </cell>
          <cell r="C104" t="str">
            <v>Juab Solar Farm</v>
          </cell>
          <cell r="D104">
            <v>11.93</v>
          </cell>
          <cell r="E104">
            <v>20</v>
          </cell>
          <cell r="F104">
            <v>0.3119463470319635</v>
          </cell>
          <cell r="K104" t="str">
            <v>Active</v>
          </cell>
          <cell r="L104" t="str">
            <v>Utah North</v>
          </cell>
          <cell r="M104">
            <v>43098.304166666669</v>
          </cell>
          <cell r="N104">
            <v>8.0000000000000002E-3</v>
          </cell>
        </row>
        <row r="105">
          <cell r="B105">
            <v>74</v>
          </cell>
          <cell r="C105" t="str">
            <v>Eagle Mountain PV1 Solar</v>
          </cell>
          <cell r="D105">
            <v>47.74</v>
          </cell>
          <cell r="E105">
            <v>80</v>
          </cell>
          <cell r="F105">
            <v>0.26903966894977166</v>
          </cell>
          <cell r="K105" t="str">
            <v>Active</v>
          </cell>
          <cell r="L105" t="str">
            <v>Utah North</v>
          </cell>
          <cell r="M105">
            <v>43112.294444444444</v>
          </cell>
          <cell r="N105">
            <v>5.0000000000000001E-3</v>
          </cell>
        </row>
        <row r="106">
          <cell r="B106">
            <v>75</v>
          </cell>
          <cell r="C106" t="str">
            <v>Eagle Mountain PV2 Solar</v>
          </cell>
          <cell r="D106">
            <v>47.74</v>
          </cell>
          <cell r="E106">
            <v>80</v>
          </cell>
          <cell r="F106">
            <v>0.26903966894977166</v>
          </cell>
          <cell r="K106" t="str">
            <v>Active</v>
          </cell>
          <cell r="L106" t="str">
            <v>Utah North</v>
          </cell>
          <cell r="M106">
            <v>43112.294444444444</v>
          </cell>
          <cell r="N106">
            <v>5.0000000000000001E-3</v>
          </cell>
        </row>
        <row r="107">
          <cell r="B107">
            <v>76</v>
          </cell>
          <cell r="C107" t="str">
            <v>Eagle Mountain PV3 Solar</v>
          </cell>
          <cell r="D107">
            <v>47.74</v>
          </cell>
          <cell r="E107">
            <v>80</v>
          </cell>
          <cell r="F107">
            <v>0.26903966894977166</v>
          </cell>
          <cell r="K107" t="str">
            <v>Active</v>
          </cell>
          <cell r="L107" t="str">
            <v>Utah North</v>
          </cell>
          <cell r="M107">
            <v>43112.294444444444</v>
          </cell>
          <cell r="N107">
            <v>5.0000000000000001E-3</v>
          </cell>
        </row>
        <row r="108">
          <cell r="B108">
            <v>77</v>
          </cell>
          <cell r="C108" t="str">
            <v>Simplot Phosphates</v>
          </cell>
          <cell r="D108">
            <v>0</v>
          </cell>
          <cell r="E108">
            <v>13.3</v>
          </cell>
          <cell r="F108">
            <v>0.85</v>
          </cell>
          <cell r="K108" t="str">
            <v>Active</v>
          </cell>
          <cell r="L108" t="str">
            <v>Wyoming Central</v>
          </cell>
          <cell r="M108">
            <v>43112.294444444444</v>
          </cell>
          <cell r="N108">
            <v>0</v>
          </cell>
        </row>
        <row r="109">
          <cell r="B109">
            <v>78</v>
          </cell>
          <cell r="C109" t="str">
            <v>Periwinkle Solar</v>
          </cell>
          <cell r="D109">
            <v>25.92</v>
          </cell>
          <cell r="E109">
            <v>40</v>
          </cell>
          <cell r="F109">
            <v>0.23099600456621006</v>
          </cell>
          <cell r="K109" t="str">
            <v>Active</v>
          </cell>
          <cell r="L109" t="str">
            <v>West Main</v>
          </cell>
          <cell r="M109">
            <v>43124.656944444447</v>
          </cell>
          <cell r="N109">
            <v>5.0000000000000001E-3</v>
          </cell>
        </row>
        <row r="110">
          <cell r="B110">
            <v>79</v>
          </cell>
          <cell r="C110" t="str">
            <v>Elk Mountain 2 Wind</v>
          </cell>
          <cell r="D110">
            <v>11.99</v>
          </cell>
          <cell r="E110">
            <v>75.900000000000006</v>
          </cell>
          <cell r="F110">
            <v>0.46739882445659692</v>
          </cell>
          <cell r="K110" t="str">
            <v>Active</v>
          </cell>
          <cell r="L110" t="str">
            <v>Wyoming Northeast</v>
          </cell>
          <cell r="M110">
            <v>43126.595833333333</v>
          </cell>
          <cell r="N110">
            <v>0</v>
          </cell>
        </row>
        <row r="111">
          <cell r="B111">
            <v>80</v>
          </cell>
          <cell r="C111" t="str">
            <v>Dinosolar 4 Solar</v>
          </cell>
          <cell r="D111">
            <v>23.87</v>
          </cell>
          <cell r="E111">
            <v>40</v>
          </cell>
          <cell r="F111">
            <v>0.27404965753424659</v>
          </cell>
          <cell r="K111" t="str">
            <v>Active</v>
          </cell>
          <cell r="L111" t="str">
            <v>Wyoming Northeast</v>
          </cell>
          <cell r="M111">
            <v>42797.583333333336</v>
          </cell>
          <cell r="N111">
            <v>5.0000000000000001E-3</v>
          </cell>
        </row>
        <row r="112">
          <cell r="B112">
            <v>81</v>
          </cell>
          <cell r="C112" t="str">
            <v>Dinosolar 1 Solar</v>
          </cell>
          <cell r="D112">
            <v>17.899999999999999</v>
          </cell>
          <cell r="E112">
            <v>30</v>
          </cell>
          <cell r="F112">
            <v>0.27404870624048705</v>
          </cell>
          <cell r="K112" t="str">
            <v>Active</v>
          </cell>
          <cell r="L112" t="str">
            <v>Wyoming Northeast</v>
          </cell>
          <cell r="M112">
            <v>42864</v>
          </cell>
          <cell r="N112">
            <v>5.0000000000000001E-3</v>
          </cell>
        </row>
        <row r="113">
          <cell r="B113">
            <v>82</v>
          </cell>
          <cell r="C113" t="str">
            <v>Dinosolar 2 Solar</v>
          </cell>
          <cell r="D113">
            <v>47.74</v>
          </cell>
          <cell r="E113">
            <v>80</v>
          </cell>
          <cell r="F113">
            <v>0.27414526255707761</v>
          </cell>
          <cell r="K113" t="str">
            <v>Active</v>
          </cell>
          <cell r="L113" t="str">
            <v>Wyoming Northeast</v>
          </cell>
          <cell r="M113">
            <v>42864</v>
          </cell>
          <cell r="N113">
            <v>5.0000000000000001E-3</v>
          </cell>
        </row>
        <row r="114">
          <cell r="B114">
            <v>83</v>
          </cell>
          <cell r="C114" t="str">
            <v>Caiman Solar</v>
          </cell>
          <cell r="D114">
            <v>11.93</v>
          </cell>
          <cell r="E114">
            <v>20</v>
          </cell>
          <cell r="F114">
            <v>0.26893835616438355</v>
          </cell>
          <cell r="K114" t="str">
            <v>Active</v>
          </cell>
          <cell r="L114" t="str">
            <v>Wyoming Northeast</v>
          </cell>
          <cell r="M114">
            <v>42825.699305555558</v>
          </cell>
          <cell r="N114">
            <v>3.2048737424823109E-3</v>
          </cell>
        </row>
      </sheetData>
      <sheetData sheetId="3">
        <row r="4">
          <cell r="C4" t="str">
            <v>Jeffrey City RE1 Hybrid, WY</v>
          </cell>
          <cell r="F4" t="str">
            <v>Ron's Desk</v>
          </cell>
        </row>
        <row r="6">
          <cell r="B6" t="str">
            <v>QF studies targeted to be finished this week (Jan 29-Feb 2)</v>
          </cell>
        </row>
        <row r="7">
          <cell r="C7" t="str">
            <v xml:space="preserve">Rock Creek Wind I-IV, WY </v>
          </cell>
        </row>
        <row r="8">
          <cell r="B8" t="str">
            <v>QF studies targeted to be finished this week (Jan 29-Feb 2)</v>
          </cell>
        </row>
        <row r="9">
          <cell r="C9" t="str">
            <v>Juab Solar QF, UT</v>
          </cell>
          <cell r="F9" t="str">
            <v>Implement UT order</v>
          </cell>
        </row>
        <row r="10">
          <cell r="C10" t="str">
            <v>Long Hollow Wind QF, UT</v>
          </cell>
          <cell r="F10" t="str">
            <v>Implement UT order</v>
          </cell>
        </row>
        <row r="11">
          <cell r="C11" t="str">
            <v>UT Sch 38/Sch 37 compliance Filing</v>
          </cell>
          <cell r="F11" t="str">
            <v>Working in Progress- Implement UT order and update QF Queue, 1712 OFPC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  <row r="60">
          <cell r="A60" t="str">
            <v>Other (Non-QF)</v>
          </cell>
        </row>
        <row r="61">
          <cell r="B61" t="str">
            <v>Old Mill Solar</v>
          </cell>
          <cell r="C61">
            <v>5</v>
          </cell>
          <cell r="D61">
            <v>0.27504566210045661</v>
          </cell>
          <cell r="E61">
            <v>12047</v>
          </cell>
          <cell r="F61" t="str">
            <v>Tracking</v>
          </cell>
          <cell r="K61" t="str">
            <v>West Main</v>
          </cell>
          <cell r="M61" t="str">
            <v>Oregon</v>
          </cell>
        </row>
        <row r="62">
          <cell r="B62" t="str">
            <v>eBay - Solar</v>
          </cell>
          <cell r="N62" t="str">
            <v>eBay - Solar</v>
          </cell>
        </row>
        <row r="63">
          <cell r="B63" t="str">
            <v>Black Cap</v>
          </cell>
        </row>
        <row r="64">
          <cell r="B64" t="str">
            <v>Pavant III</v>
          </cell>
        </row>
        <row r="65">
          <cell r="A65" t="str">
            <v>Removed</v>
          </cell>
        </row>
        <row r="66">
          <cell r="B66" t="str">
            <v>Sigurd Solar QF</v>
          </cell>
          <cell r="C66">
            <v>80</v>
          </cell>
          <cell r="D66">
            <v>0.30583190639269409</v>
          </cell>
          <cell r="E66">
            <v>214327</v>
          </cell>
          <cell r="F66" t="str">
            <v>Tracking</v>
          </cell>
          <cell r="K66" t="str">
            <v>Utah South</v>
          </cell>
          <cell r="L66" t="str">
            <v>Community Energy Solar</v>
          </cell>
          <cell r="M66" t="str">
            <v>Utah</v>
          </cell>
          <cell r="N66" t="str">
            <v>Sigurd Solar</v>
          </cell>
        </row>
        <row r="67">
          <cell r="B67" t="str">
            <v>Norwest Energy 5 LLC (Arlington)</v>
          </cell>
          <cell r="C67">
            <v>2.99</v>
          </cell>
          <cell r="D67">
            <v>0.27777989444968443</v>
          </cell>
          <cell r="E67">
            <v>7275.7221073839146</v>
          </cell>
          <cell r="F67" t="str">
            <v>Tracking</v>
          </cell>
          <cell r="K67" t="str">
            <v>BPA NITS</v>
          </cell>
          <cell r="L67" t="str">
            <v>Cypress Creek Renewables LLC</v>
          </cell>
          <cell r="M67" t="str">
            <v>Oregon</v>
          </cell>
          <cell r="N67" t="str">
            <v>Norwest Energy 5 LLC (Arlington)</v>
          </cell>
        </row>
        <row r="68">
          <cell r="B68" t="str">
            <v>OR Solar 1 (Sprague River Solar)</v>
          </cell>
          <cell r="C68">
            <v>10</v>
          </cell>
          <cell r="D68">
            <v>0.27582305936073059</v>
          </cell>
          <cell r="E68">
            <v>24162.100000000002</v>
          </cell>
          <cell r="F68" t="str">
            <v>Tracking</v>
          </cell>
          <cell r="K68" t="str">
            <v>West Main</v>
          </cell>
          <cell r="L68" t="str">
            <v>OR Solar 1 (Sprague River Solar)</v>
          </cell>
          <cell r="M68" t="str">
            <v>Oregon</v>
          </cell>
          <cell r="N68" t="str">
            <v>OR Solar 1 (Sprague River Solar)</v>
          </cell>
        </row>
        <row r="69">
          <cell r="B69" t="str">
            <v>OR Solar 4 (Bly Solar)</v>
          </cell>
          <cell r="C69">
            <v>10</v>
          </cell>
          <cell r="D69">
            <v>0.27689840182648401</v>
          </cell>
          <cell r="E69">
            <v>24256.3</v>
          </cell>
          <cell r="F69" t="str">
            <v>Tracking</v>
          </cell>
          <cell r="K69" t="str">
            <v>West Main</v>
          </cell>
          <cell r="L69" t="str">
            <v>OR Solar 4 (Bly Solar)</v>
          </cell>
          <cell r="M69" t="str">
            <v>Oregon</v>
          </cell>
          <cell r="N69" t="str">
            <v>OR Solar 4 (Bly Solar)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4889.13 and WeeklyReport is 10237.42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1</v>
          </cell>
          <cell r="F6">
            <v>0.92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39</v>
          </cell>
          <cell r="F7">
            <v>2153.17</v>
          </cell>
        </row>
        <row r="8">
          <cell r="B8" t="str">
            <v>UT</v>
          </cell>
          <cell r="C8">
            <v>4</v>
          </cell>
          <cell r="D8">
            <v>339.2</v>
          </cell>
          <cell r="E8">
            <v>55</v>
          </cell>
          <cell r="F8">
            <v>3919.6000000000004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WY</v>
          </cell>
          <cell r="C10">
            <v>25</v>
          </cell>
          <cell r="D10">
            <v>1762.1000000000001</v>
          </cell>
          <cell r="E10">
            <v>25</v>
          </cell>
          <cell r="F10">
            <v>1057.1300000000001</v>
          </cell>
        </row>
        <row r="11">
          <cell r="B11" t="str">
            <v>TOTAL</v>
          </cell>
          <cell r="C11">
            <v>29</v>
          </cell>
          <cell r="D11">
            <v>2101.3000000000002</v>
          </cell>
          <cell r="E11">
            <v>120</v>
          </cell>
          <cell r="F11">
            <v>7130.8200000000006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1</v>
          </cell>
          <cell r="F28">
            <v>0.92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28</v>
          </cell>
          <cell r="F29">
            <v>1696.19</v>
          </cell>
        </row>
        <row r="30">
          <cell r="B30" t="str">
            <v>UT</v>
          </cell>
          <cell r="C30">
            <v>4</v>
          </cell>
          <cell r="D30">
            <v>339.2</v>
          </cell>
          <cell r="E30">
            <v>31</v>
          </cell>
          <cell r="F30">
            <v>2165.6000000000004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WY</v>
          </cell>
          <cell r="C32">
            <v>17</v>
          </cell>
          <cell r="D32">
            <v>1162.1000000000001</v>
          </cell>
          <cell r="E32">
            <v>19</v>
          </cell>
          <cell r="F32">
            <v>812.23000000000013</v>
          </cell>
        </row>
        <row r="33">
          <cell r="B33" t="str">
            <v>TOTAL</v>
          </cell>
          <cell r="C33">
            <v>20</v>
          </cell>
          <cell r="D33">
            <v>1421.3000000000002</v>
          </cell>
          <cell r="E33">
            <v>79</v>
          </cell>
          <cell r="F33">
            <v>4674.9400000000005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Pending for Review"/>
      <sheetName val="Degradation"/>
      <sheetName val="Location"/>
      <sheetName val="WeeklyReport"/>
      <sheetName val="2017 QF Pricing Request Study L"/>
    </sheetNames>
    <definedNames>
      <definedName name="Active_CF" refersTo="='QF_Names'!$E$4:$E$110"/>
      <definedName name="Active_Deg_Method" refersTo="='QF_Names'!$N$4:$N$110"/>
      <definedName name="Active_Deg_Rate" refersTo="='QF_Names'!$M$4:$M$110"/>
      <definedName name="Active_Delivery_Point" refersTo="='QF_Names'!$C$4:$C$110"/>
      <definedName name="Active_MW" refersTo="='QF_Names'!$D$4:$D$110"/>
      <definedName name="Active_Name_Conf" refersTo="='QF_Names'!$A$4:$A$110"/>
      <definedName name="Active_Online" refersTo="='QF_Names'!$F$4:$F$110"/>
      <definedName name="Active_QF_Name" refersTo="='QF_Names'!$B$4:$B$110"/>
      <definedName name="Active_QF_Queue_Date" refersTo="='QF_Names'!$L$4:$L$110"/>
      <definedName name="Active_Status" refersTo="='QF_Names'!$K$4:$K$110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  <row r="60">
          <cell r="B60">
            <v>6</v>
          </cell>
          <cell r="C60" t="str">
            <v xml:space="preserve">XRG Wind </v>
          </cell>
          <cell r="F60" t="str">
            <v>ID</v>
          </cell>
          <cell r="K60">
            <v>72</v>
          </cell>
          <cell r="L60">
            <v>0.35499999999999998</v>
          </cell>
          <cell r="M60">
            <v>20</v>
          </cell>
          <cell r="N60">
            <v>41275</v>
          </cell>
        </row>
        <row r="61">
          <cell r="B61">
            <v>7</v>
          </cell>
          <cell r="C61" t="str">
            <v xml:space="preserve">Latigo Wind Park </v>
          </cell>
          <cell r="D61" t="str">
            <v>QF - 04 - UT - Wind</v>
          </cell>
          <cell r="E61" t="str">
            <v>Wasatch Wind</v>
          </cell>
          <cell r="F61" t="str">
            <v>UT</v>
          </cell>
          <cell r="K61">
            <v>59.2</v>
          </cell>
          <cell r="L61">
            <v>0.307</v>
          </cell>
          <cell r="M61">
            <v>20</v>
          </cell>
          <cell r="N61">
            <v>41244</v>
          </cell>
        </row>
        <row r="62">
          <cell r="B62" t="str">
            <v>2011.Q2</v>
          </cell>
          <cell r="C62" t="str">
            <v>2011.Q2 UT Compliance Filing</v>
          </cell>
          <cell r="E62" t="str">
            <v>Utah PSC</v>
          </cell>
          <cell r="F62" t="str">
            <v>UT</v>
          </cell>
          <cell r="K62">
            <v>100</v>
          </cell>
          <cell r="L62">
            <v>0.85</v>
          </cell>
          <cell r="M62">
            <v>20</v>
          </cell>
          <cell r="N62" t="str">
            <v>2011 Jan</v>
          </cell>
        </row>
        <row r="63">
          <cell r="B63">
            <v>8</v>
          </cell>
          <cell r="C63" t="str">
            <v xml:space="preserve">Big Wind Wyoming </v>
          </cell>
          <cell r="F63" t="str">
            <v>WY</v>
          </cell>
          <cell r="K63">
            <v>78.2</v>
          </cell>
          <cell r="L63">
            <v>0.40500000000000003</v>
          </cell>
          <cell r="M63">
            <v>20</v>
          </cell>
          <cell r="N63">
            <v>42186</v>
          </cell>
        </row>
        <row r="64">
          <cell r="B64">
            <v>9</v>
          </cell>
          <cell r="C64" t="str">
            <v xml:space="preserve">Kennecott Smelter </v>
          </cell>
          <cell r="D64" t="str">
            <v>Kennecott Smelter  QF (2011)</v>
          </cell>
          <cell r="F64" t="str">
            <v>UT</v>
          </cell>
          <cell r="K64">
            <v>31.8</v>
          </cell>
          <cell r="L64">
            <v>0.85</v>
          </cell>
          <cell r="M64">
            <v>5</v>
          </cell>
          <cell r="N64">
            <v>40909</v>
          </cell>
        </row>
        <row r="65">
          <cell r="B65">
            <v>10</v>
          </cell>
          <cell r="C65" t="str">
            <v xml:space="preserve">Kennecott Refinery </v>
          </cell>
          <cell r="D65" t="str">
            <v>Kennecott Refinery  QF (2011)</v>
          </cell>
          <cell r="F65" t="str">
            <v>UT</v>
          </cell>
          <cell r="K65">
            <v>7.5</v>
          </cell>
          <cell r="L65">
            <v>0.72</v>
          </cell>
          <cell r="M65">
            <v>5</v>
          </cell>
          <cell r="N65">
            <v>40909</v>
          </cell>
        </row>
        <row r="66">
          <cell r="B66">
            <v>11</v>
          </cell>
          <cell r="C66" t="str">
            <v xml:space="preserve">Black Canyon Wind </v>
          </cell>
          <cell r="D66" t="str">
            <v>QF - 06 - ID - Wind</v>
          </cell>
          <cell r="E66" t="str">
            <v>Intermountain Wind</v>
          </cell>
          <cell r="F66" t="str">
            <v>ID</v>
          </cell>
          <cell r="K66">
            <v>20</v>
          </cell>
          <cell r="L66">
            <v>0.29799999999999999</v>
          </cell>
          <cell r="M66">
            <v>20</v>
          </cell>
          <cell r="N66">
            <v>41275</v>
          </cell>
        </row>
        <row r="67">
          <cell r="B67">
            <v>12</v>
          </cell>
          <cell r="C67" t="str">
            <v>Blue Mtn Wind I</v>
          </cell>
          <cell r="D67" t="str">
            <v>QF - 07 - UT - Wind</v>
          </cell>
          <cell r="E67" t="str">
            <v>Redco (Renewable Energy Development Corp.)</v>
          </cell>
          <cell r="F67" t="str">
            <v>UT</v>
          </cell>
          <cell r="K67">
            <v>80</v>
          </cell>
          <cell r="L67">
            <v>0.29499999999999998</v>
          </cell>
          <cell r="M67">
            <v>20</v>
          </cell>
          <cell r="N67">
            <v>41639</v>
          </cell>
        </row>
        <row r="68">
          <cell r="B68">
            <v>13</v>
          </cell>
          <cell r="C68" t="str">
            <v xml:space="preserve">ExxonMobil </v>
          </cell>
          <cell r="D68" t="str">
            <v>ExxonMobil  QF (2011)</v>
          </cell>
          <cell r="F68" t="str">
            <v>WY</v>
          </cell>
          <cell r="K68">
            <v>98</v>
          </cell>
          <cell r="L68">
            <v>0.75</v>
          </cell>
          <cell r="M68">
            <v>5</v>
          </cell>
          <cell r="N68">
            <v>40909</v>
          </cell>
        </row>
        <row r="69">
          <cell r="B69">
            <v>14</v>
          </cell>
          <cell r="C69" t="str">
            <v xml:space="preserve">Meadow Creek Wind </v>
          </cell>
          <cell r="F69" t="str">
            <v>ID</v>
          </cell>
          <cell r="K69">
            <v>80</v>
          </cell>
          <cell r="L69">
            <v>0.41399999999999998</v>
          </cell>
          <cell r="M69">
            <v>20</v>
          </cell>
          <cell r="N69">
            <v>41275</v>
          </cell>
        </row>
        <row r="70">
          <cell r="B70">
            <v>14.5</v>
          </cell>
          <cell r="C70" t="str">
            <v xml:space="preserve">Tesoro </v>
          </cell>
          <cell r="D70" t="str">
            <v>Tesoro  QF (2011)</v>
          </cell>
          <cell r="F70" t="str">
            <v>UT</v>
          </cell>
          <cell r="K70">
            <v>25</v>
          </cell>
          <cell r="L70">
            <v>0.85</v>
          </cell>
          <cell r="M70">
            <v>20</v>
          </cell>
          <cell r="N70">
            <v>40909</v>
          </cell>
        </row>
        <row r="71">
          <cell r="B71">
            <v>15</v>
          </cell>
          <cell r="C71" t="str">
            <v xml:space="preserve">Surprise Valley Geothermal </v>
          </cell>
          <cell r="F71" t="str">
            <v>CA</v>
          </cell>
          <cell r="K71">
            <v>28.1</v>
          </cell>
          <cell r="L71">
            <v>0.92</v>
          </cell>
          <cell r="M71">
            <v>20</v>
          </cell>
          <cell r="N71">
            <v>41791</v>
          </cell>
        </row>
        <row r="72">
          <cell r="B72" t="str">
            <v>2011.Q3</v>
          </cell>
          <cell r="C72" t="str">
            <v>2011.Q3 UT Compliance Filing</v>
          </cell>
          <cell r="E72" t="str">
            <v>Utah PSC</v>
          </cell>
          <cell r="F72" t="str">
            <v>UT</v>
          </cell>
          <cell r="K72">
            <v>100</v>
          </cell>
          <cell r="L72">
            <v>0.85</v>
          </cell>
          <cell r="M72">
            <v>20</v>
          </cell>
          <cell r="N72" t="str">
            <v>2012 Jan</v>
          </cell>
        </row>
        <row r="73">
          <cell r="B73">
            <v>16</v>
          </cell>
          <cell r="C73" t="str">
            <v xml:space="preserve">Blue Mtn Biogas </v>
          </cell>
          <cell r="D73" t="str">
            <v>QF - 10 - UT - Biogas</v>
          </cell>
          <cell r="E73" t="str">
            <v>Alpental Energy Partners</v>
          </cell>
          <cell r="F73" t="str">
            <v>UT</v>
          </cell>
          <cell r="K73">
            <v>3</v>
          </cell>
          <cell r="L73">
            <v>0.94999999999999984</v>
          </cell>
          <cell r="M73">
            <v>12</v>
          </cell>
          <cell r="N73">
            <v>41091</v>
          </cell>
        </row>
        <row r="74">
          <cell r="B74">
            <v>17</v>
          </cell>
          <cell r="C74" t="str">
            <v>Vivaldi Wind  (refresh of previous study)</v>
          </cell>
          <cell r="D74" t="str">
            <v>QF - 03 - ID - Wind</v>
          </cell>
          <cell r="E74" t="str">
            <v>Windkraft Nord</v>
          </cell>
          <cell r="F74" t="str">
            <v>ID</v>
          </cell>
          <cell r="K74">
            <v>78</v>
          </cell>
          <cell r="L74">
            <v>0.33300000000000002</v>
          </cell>
          <cell r="M74">
            <v>20</v>
          </cell>
          <cell r="N74">
            <v>41275</v>
          </cell>
        </row>
        <row r="75">
          <cell r="B75">
            <v>18</v>
          </cell>
          <cell r="C75" t="str">
            <v xml:space="preserve">Scatec Solar </v>
          </cell>
          <cell r="D75" t="str">
            <v>QF - 11 - UT - Solar</v>
          </cell>
          <cell r="F75" t="str">
            <v>UT</v>
          </cell>
          <cell r="K75">
            <v>40</v>
          </cell>
          <cell r="L75">
            <v>0.31</v>
          </cell>
          <cell r="M75">
            <v>20</v>
          </cell>
          <cell r="N75">
            <v>41091</v>
          </cell>
        </row>
        <row r="76">
          <cell r="B76">
            <v>19</v>
          </cell>
          <cell r="C76" t="str">
            <v>Schwendiman Wind</v>
          </cell>
          <cell r="D76" t="str">
            <v>QF - 12 - ID - Wind</v>
          </cell>
          <cell r="E76" t="str">
            <v>DeWind Inc</v>
          </cell>
          <cell r="F76" t="str">
            <v>ID</v>
          </cell>
          <cell r="K76">
            <v>20</v>
          </cell>
          <cell r="L76">
            <v>0.33700000000000002</v>
          </cell>
          <cell r="M76">
            <v>20</v>
          </cell>
          <cell r="N76">
            <v>41153</v>
          </cell>
        </row>
        <row r="77">
          <cell r="B77">
            <v>20</v>
          </cell>
          <cell r="C77" t="str">
            <v xml:space="preserve">Ormat Veyo </v>
          </cell>
          <cell r="D77" t="str">
            <v>QF - 13 - UT - Gas</v>
          </cell>
          <cell r="F77" t="str">
            <v>UT</v>
          </cell>
          <cell r="K77">
            <v>7.2</v>
          </cell>
          <cell r="L77">
            <v>0.80400000000000005</v>
          </cell>
          <cell r="M77">
            <v>20</v>
          </cell>
          <cell r="N77">
            <v>41671</v>
          </cell>
        </row>
        <row r="78">
          <cell r="B78">
            <v>21</v>
          </cell>
          <cell r="C78" t="str">
            <v>Boswell Springs I &amp; Boswell Springs II (See note)</v>
          </cell>
          <cell r="D78" t="str">
            <v xml:space="preserve">QF - 14 - WY - Wind </v>
          </cell>
          <cell r="E78" t="str">
            <v>Intermountain Wind</v>
          </cell>
          <cell r="F78" t="str">
            <v>WY</v>
          </cell>
          <cell r="K78" t="str">
            <v>76.5 Each</v>
          </cell>
          <cell r="L78">
            <v>0.38330122146118728</v>
          </cell>
          <cell r="M78">
            <v>20</v>
          </cell>
          <cell r="N78" t="str">
            <v>2013 Dec / 2014 Dec</v>
          </cell>
        </row>
        <row r="79">
          <cell r="B79">
            <v>22</v>
          </cell>
          <cell r="C79" t="str">
            <v>US MagCorp</v>
          </cell>
          <cell r="D79" t="str">
            <v>US MagCorp QF (2011)</v>
          </cell>
          <cell r="F79" t="str">
            <v>UT</v>
          </cell>
          <cell r="K79">
            <v>36</v>
          </cell>
          <cell r="L79">
            <v>0.85</v>
          </cell>
          <cell r="M79">
            <v>5</v>
          </cell>
          <cell r="N79">
            <v>40909</v>
          </cell>
        </row>
        <row r="80">
          <cell r="B80">
            <v>23</v>
          </cell>
          <cell r="C80" t="str">
            <v>Blue Mtn Wind II</v>
          </cell>
          <cell r="D80" t="str">
            <v>QF - 17 - UT - Wind</v>
          </cell>
          <cell r="E80" t="str">
            <v>Redco (Renewable Energy Development Corp.)</v>
          </cell>
          <cell r="F80" t="str">
            <v>UT</v>
          </cell>
          <cell r="K80">
            <v>80</v>
          </cell>
          <cell r="L80">
            <v>0.29499999999999998</v>
          </cell>
          <cell r="M80">
            <v>20</v>
          </cell>
          <cell r="N80">
            <v>41487</v>
          </cell>
        </row>
        <row r="81">
          <cell r="B81">
            <v>24</v>
          </cell>
          <cell r="C81" t="str">
            <v>Cove Fort Geothermal</v>
          </cell>
          <cell r="D81" t="str">
            <v>QF - 16 - UT - Geothermal</v>
          </cell>
          <cell r="E81" t="str">
            <v>Enel Green Power North America, Inc</v>
          </cell>
          <cell r="F81" t="str">
            <v>UT</v>
          </cell>
          <cell r="K81">
            <v>25</v>
          </cell>
          <cell r="L81">
            <v>0.69299999999999995</v>
          </cell>
          <cell r="M81">
            <v>20</v>
          </cell>
          <cell r="N81">
            <v>41609</v>
          </cell>
        </row>
        <row r="82">
          <cell r="B82">
            <v>25</v>
          </cell>
          <cell r="C82" t="str">
            <v>Moroni Biomass</v>
          </cell>
          <cell r="D82" t="str">
            <v>QF - 18 - UT - Biomass</v>
          </cell>
          <cell r="E82" t="str">
            <v>Sanpete Valley Clean Energy LLC</v>
          </cell>
          <cell r="F82" t="str">
            <v>UT</v>
          </cell>
          <cell r="K82">
            <v>10.5</v>
          </cell>
          <cell r="L82">
            <v>0.94</v>
          </cell>
          <cell r="M82">
            <v>20</v>
          </cell>
          <cell r="N82">
            <v>41640</v>
          </cell>
        </row>
        <row r="83">
          <cell r="B83" t="str">
            <v>2011.Q4</v>
          </cell>
          <cell r="C83" t="str">
            <v>2011.Q4 UT Compliance Filing</v>
          </cell>
          <cell r="E83" t="str">
            <v>Utah PSC</v>
          </cell>
          <cell r="F83" t="str">
            <v>UT</v>
          </cell>
          <cell r="K83">
            <v>100</v>
          </cell>
          <cell r="L83">
            <v>0.85</v>
          </cell>
          <cell r="M83">
            <v>20</v>
          </cell>
          <cell r="N83" t="str">
            <v>2012 Jan</v>
          </cell>
        </row>
        <row r="84">
          <cell r="B84">
            <v>27</v>
          </cell>
          <cell r="C84" t="str">
            <v>Boswell Springs Wind III</v>
          </cell>
          <cell r="D84" t="str">
            <v>QF - 19 - WY - Wind</v>
          </cell>
          <cell r="E84" t="str">
            <v>Intermountain Wind</v>
          </cell>
          <cell r="F84" t="str">
            <v>WY</v>
          </cell>
          <cell r="K84">
            <v>76.5</v>
          </cell>
          <cell r="L84">
            <v>0.38330122146118728</v>
          </cell>
          <cell r="M84">
            <v>20</v>
          </cell>
          <cell r="N84">
            <v>41943</v>
          </cell>
        </row>
        <row r="85">
          <cell r="B85">
            <v>28</v>
          </cell>
          <cell r="C85" t="str">
            <v>LA Wind</v>
          </cell>
          <cell r="D85" t="str">
            <v>QF - 20 - ID - Wind</v>
          </cell>
          <cell r="E85" t="str">
            <v>LA Wind</v>
          </cell>
          <cell r="F85" t="str">
            <v>ID</v>
          </cell>
          <cell r="K85">
            <v>78</v>
          </cell>
          <cell r="L85">
            <v>0.38600000000000001</v>
          </cell>
          <cell r="M85">
            <v>20</v>
          </cell>
          <cell r="N85">
            <v>41548</v>
          </cell>
        </row>
        <row r="86">
          <cell r="B86">
            <v>29</v>
          </cell>
          <cell r="C86" t="str">
            <v>ExxonMobil</v>
          </cell>
          <cell r="D86" t="str">
            <v>ExxonMobil QF (2011)</v>
          </cell>
          <cell r="F86" t="str">
            <v>WY</v>
          </cell>
          <cell r="K86">
            <v>98</v>
          </cell>
          <cell r="L86">
            <v>0.75</v>
          </cell>
          <cell r="M86">
            <v>5</v>
          </cell>
          <cell r="N86">
            <v>40909</v>
          </cell>
        </row>
        <row r="87">
          <cell r="B87" t="str">
            <v>2012</v>
          </cell>
        </row>
        <row r="88">
          <cell r="B88">
            <v>1</v>
          </cell>
          <cell r="C88" t="str">
            <v>Timber Canyon Cogen</v>
          </cell>
          <cell r="D88" t="str">
            <v>QF - 21 - UT - Cogen</v>
          </cell>
          <cell r="E88" t="str">
            <v>Timber Canyon</v>
          </cell>
          <cell r="F88" t="str">
            <v>UT</v>
          </cell>
          <cell r="K88">
            <v>36</v>
          </cell>
          <cell r="L88">
            <v>0.95</v>
          </cell>
          <cell r="M88">
            <v>20</v>
          </cell>
          <cell r="N88">
            <v>41640</v>
          </cell>
        </row>
        <row r="89">
          <cell r="B89">
            <v>2</v>
          </cell>
          <cell r="C89" t="str">
            <v xml:space="preserve">Black Canyon Wind </v>
          </cell>
          <cell r="D89" t="str">
            <v>QF - 06 - ID - Wind</v>
          </cell>
          <cell r="E89" t="str">
            <v>Intermountain Wind</v>
          </cell>
          <cell r="F89" t="str">
            <v>ID</v>
          </cell>
          <cell r="K89">
            <v>20</v>
          </cell>
          <cell r="L89">
            <v>0.29755959264379067</v>
          </cell>
          <cell r="M89">
            <v>20</v>
          </cell>
          <cell r="N89">
            <v>42552</v>
          </cell>
        </row>
        <row r="90">
          <cell r="B90">
            <v>3</v>
          </cell>
          <cell r="C90" t="str">
            <v>Thunder Basin Wind</v>
          </cell>
          <cell r="D90" t="str">
            <v>QF - 22 - Wy - Wind</v>
          </cell>
          <cell r="E90" t="str">
            <v>Wasatch Wind</v>
          </cell>
          <cell r="F90" t="str">
            <v>Wy</v>
          </cell>
          <cell r="K90">
            <v>80</v>
          </cell>
          <cell r="L90">
            <v>0.38400000000000001</v>
          </cell>
          <cell r="M90">
            <v>20</v>
          </cell>
          <cell r="N90">
            <v>41275</v>
          </cell>
        </row>
        <row r="91">
          <cell r="B91">
            <v>4</v>
          </cell>
          <cell r="C91" t="str">
            <v>Timber Canyon Steam</v>
          </cell>
          <cell r="D91" t="str">
            <v>QF - 23 - UT - Cogen</v>
          </cell>
          <cell r="E91" t="str">
            <v>Timber Canyon</v>
          </cell>
          <cell r="F91" t="str">
            <v>UT</v>
          </cell>
          <cell r="K91">
            <v>44</v>
          </cell>
          <cell r="L91">
            <v>0.85</v>
          </cell>
          <cell r="M91">
            <v>20</v>
          </cell>
          <cell r="N91">
            <v>41640</v>
          </cell>
        </row>
        <row r="92">
          <cell r="B92">
            <v>5</v>
          </cell>
          <cell r="C92" t="str">
            <v>SWG LV Cogen</v>
          </cell>
          <cell r="D92" t="str">
            <v>QF - 24 - UT - Cogen</v>
          </cell>
          <cell r="E92" t="str">
            <v>Timber Canyon</v>
          </cell>
          <cell r="F92" t="str">
            <v>UT</v>
          </cell>
          <cell r="K92">
            <v>50</v>
          </cell>
          <cell r="L92">
            <v>0.85</v>
          </cell>
          <cell r="M92">
            <v>20</v>
          </cell>
          <cell r="N92">
            <v>42736</v>
          </cell>
        </row>
        <row r="93">
          <cell r="B93" t="str">
            <v>2012.Q1</v>
          </cell>
          <cell r="C93" t="str">
            <v>2012.Q1 UT Compliance Filing</v>
          </cell>
          <cell r="E93" t="str">
            <v>Utah PSC</v>
          </cell>
          <cell r="F93" t="str">
            <v>UT</v>
          </cell>
          <cell r="K93">
            <v>100</v>
          </cell>
          <cell r="L93">
            <v>0.85</v>
          </cell>
          <cell r="M93">
            <v>20</v>
          </cell>
          <cell r="N93">
            <v>41275</v>
          </cell>
        </row>
        <row r="94">
          <cell r="B94">
            <v>7</v>
          </cell>
          <cell r="C94" t="str">
            <v>Peregrine Storage</v>
          </cell>
          <cell r="D94" t="str">
            <v>QF - 25 - UT - Gas</v>
          </cell>
          <cell r="E94" t="str">
            <v>Timber Canyon</v>
          </cell>
          <cell r="F94" t="str">
            <v>UT</v>
          </cell>
          <cell r="K94">
            <v>79</v>
          </cell>
          <cell r="L94">
            <v>0.85</v>
          </cell>
          <cell r="M94">
            <v>20</v>
          </cell>
          <cell r="N94">
            <v>42005</v>
          </cell>
        </row>
        <row r="95">
          <cell r="B95">
            <v>8</v>
          </cell>
          <cell r="C95" t="str">
            <v>Quaking Aspen Wind</v>
          </cell>
          <cell r="D95" t="str">
            <v>QF - 26 - WY - Wind</v>
          </cell>
          <cell r="E95" t="str">
            <v>enXco</v>
          </cell>
          <cell r="F95" t="str">
            <v>WY</v>
          </cell>
          <cell r="K95">
            <v>80</v>
          </cell>
          <cell r="L95">
            <v>0.4</v>
          </cell>
          <cell r="M95">
            <v>20</v>
          </cell>
          <cell r="N95">
            <v>42369</v>
          </cell>
        </row>
        <row r="96">
          <cell r="B96">
            <v>9</v>
          </cell>
          <cell r="C96" t="str">
            <v>Reno Junction Wind</v>
          </cell>
          <cell r="D96" t="str">
            <v>QF - 27 - WY - Wind</v>
          </cell>
          <cell r="E96" t="str">
            <v>Third Planet Windpower</v>
          </cell>
          <cell r="F96" t="str">
            <v>WY</v>
          </cell>
          <cell r="K96">
            <v>79.400000000000006</v>
          </cell>
          <cell r="L96">
            <v>0.44</v>
          </cell>
          <cell r="M96">
            <v>20</v>
          </cell>
          <cell r="N96">
            <v>41609</v>
          </cell>
        </row>
        <row r="97">
          <cell r="B97">
            <v>10</v>
          </cell>
          <cell r="C97" t="str">
            <v>Champlin Blue Mtn Wind</v>
          </cell>
          <cell r="D97" t="str">
            <v>QF - 28 - UT - Wind</v>
          </cell>
          <cell r="E97" t="str">
            <v>Champlin/GEI Wind Holding</v>
          </cell>
          <cell r="F97" t="str">
            <v>UT</v>
          </cell>
          <cell r="K97">
            <v>80</v>
          </cell>
          <cell r="L97">
            <v>0.33900000000000002</v>
          </cell>
          <cell r="M97">
            <v>20</v>
          </cell>
          <cell r="N97">
            <v>42005</v>
          </cell>
        </row>
        <row r="98">
          <cell r="B98">
            <v>11</v>
          </cell>
          <cell r="C98" t="str">
            <v>Utah Solar Valuation</v>
          </cell>
          <cell r="D98" t="str">
            <v>QF - 29 - UT - Solar</v>
          </cell>
          <cell r="F98" t="str">
            <v>UT</v>
          </cell>
          <cell r="K98">
            <v>50</v>
          </cell>
          <cell r="L98">
            <v>0.17799999999999999</v>
          </cell>
          <cell r="M98">
            <v>20</v>
          </cell>
          <cell r="N98">
            <v>41275</v>
          </cell>
        </row>
        <row r="99">
          <cell r="B99" t="str">
            <v>2012.Q2</v>
          </cell>
          <cell r="C99" t="str">
            <v>2012.Q2 UT Compliance Filing</v>
          </cell>
          <cell r="E99" t="str">
            <v>Utah PSC</v>
          </cell>
          <cell r="F99" t="str">
            <v>UT</v>
          </cell>
          <cell r="K99">
            <v>100</v>
          </cell>
          <cell r="L99">
            <v>0.85</v>
          </cell>
          <cell r="M99">
            <v>20</v>
          </cell>
          <cell r="N99">
            <v>41275</v>
          </cell>
        </row>
        <row r="100">
          <cell r="B100">
            <v>13</v>
          </cell>
          <cell r="C100" t="str">
            <v>Mineral Mountain</v>
          </cell>
          <cell r="D100" t="str">
            <v>QF - 29 - UT - Wind</v>
          </cell>
          <cell r="E100" t="str">
            <v>enXco</v>
          </cell>
          <cell r="F100" t="str">
            <v>UT</v>
          </cell>
          <cell r="K100">
            <v>70.400000000000006</v>
          </cell>
          <cell r="L100">
            <v>0.36</v>
          </cell>
          <cell r="M100">
            <v>20</v>
          </cell>
          <cell r="N100">
            <v>42369</v>
          </cell>
        </row>
        <row r="101">
          <cell r="B101">
            <v>14</v>
          </cell>
          <cell r="C101" t="str">
            <v>Timber Canyon Cogen</v>
          </cell>
          <cell r="D101" t="str">
            <v>QF - 30 - UT - Cogen</v>
          </cell>
          <cell r="E101" t="str">
            <v>Timber Canyon</v>
          </cell>
          <cell r="F101" t="str">
            <v>UT</v>
          </cell>
          <cell r="K101">
            <v>80</v>
          </cell>
          <cell r="L101">
            <v>0.85</v>
          </cell>
          <cell r="M101">
            <v>20</v>
          </cell>
          <cell r="N101">
            <v>42064</v>
          </cell>
        </row>
        <row r="102">
          <cell r="B102">
            <v>15</v>
          </cell>
          <cell r="C102" t="str">
            <v>SWG LV Cogen</v>
          </cell>
          <cell r="D102" t="str">
            <v>QF - 31 - UT - Gas</v>
          </cell>
          <cell r="E102" t="str">
            <v>Timber Canyon</v>
          </cell>
          <cell r="F102" t="str">
            <v>UT</v>
          </cell>
          <cell r="K102">
            <v>50</v>
          </cell>
          <cell r="L102">
            <v>0.85</v>
          </cell>
          <cell r="M102">
            <v>10</v>
          </cell>
          <cell r="N102">
            <v>41791</v>
          </cell>
        </row>
        <row r="103">
          <cell r="B103">
            <v>16</v>
          </cell>
          <cell r="C103" t="str">
            <v>Pioneer Wind I (April 2012)</v>
          </cell>
          <cell r="D103" t="str">
            <v>QF - 32 - WY - Wind</v>
          </cell>
          <cell r="E103" t="str">
            <v>Wasatch Wind</v>
          </cell>
          <cell r="F103" t="str">
            <v>WY</v>
          </cell>
          <cell r="K103">
            <v>50</v>
          </cell>
          <cell r="L103">
            <v>0.435</v>
          </cell>
          <cell r="M103">
            <v>20</v>
          </cell>
          <cell r="N103">
            <v>41639</v>
          </cell>
        </row>
        <row r="104">
          <cell r="B104">
            <v>17</v>
          </cell>
          <cell r="C104" t="str">
            <v>Latigo Wind Park</v>
          </cell>
          <cell r="D104" t="str">
            <v>QF - 33 - UT - Wind</v>
          </cell>
          <cell r="E104" t="str">
            <v>Wasatch Wind</v>
          </cell>
          <cell r="F104" t="str">
            <v>UT</v>
          </cell>
          <cell r="K104">
            <v>59.2</v>
          </cell>
          <cell r="L104">
            <v>0.3182558509803563</v>
          </cell>
          <cell r="M104">
            <v>20</v>
          </cell>
          <cell r="N104">
            <v>41639</v>
          </cell>
        </row>
        <row r="105">
          <cell r="B105">
            <v>18</v>
          </cell>
          <cell r="C105" t="str">
            <v>Boswell Springs IV</v>
          </cell>
          <cell r="D105" t="str">
            <v>QF - 34 - WY - Wind</v>
          </cell>
          <cell r="E105" t="str">
            <v>Intermountain Wind</v>
          </cell>
          <cell r="F105" t="str">
            <v>WY</v>
          </cell>
          <cell r="K105">
            <v>80</v>
          </cell>
          <cell r="L105">
            <v>0.40759637095966872</v>
          </cell>
          <cell r="M105">
            <v>20</v>
          </cell>
          <cell r="N105">
            <v>41913</v>
          </cell>
        </row>
        <row r="106">
          <cell r="B106">
            <v>19</v>
          </cell>
          <cell r="C106" t="str">
            <v>Double X I</v>
          </cell>
          <cell r="D106" t="str">
            <v>QF - 35 - WY - Wind</v>
          </cell>
          <cell r="E106" t="str">
            <v>Intermountain Wind</v>
          </cell>
          <cell r="F106" t="str">
            <v>WY</v>
          </cell>
          <cell r="K106">
            <v>80</v>
          </cell>
          <cell r="L106">
            <v>0.51172918240677623</v>
          </cell>
          <cell r="M106">
            <v>20</v>
          </cell>
          <cell r="N106">
            <v>41913</v>
          </cell>
        </row>
        <row r="107">
          <cell r="B107">
            <v>20</v>
          </cell>
          <cell r="C107" t="str">
            <v>Double X II</v>
          </cell>
          <cell r="D107" t="str">
            <v>QF - 36 - WY - Wind</v>
          </cell>
          <cell r="E107" t="str">
            <v>Intermountain Wind</v>
          </cell>
          <cell r="F107" t="str">
            <v>WY</v>
          </cell>
          <cell r="K107">
            <v>80</v>
          </cell>
          <cell r="L107">
            <v>0.51172918240677623</v>
          </cell>
          <cell r="M107">
            <v>20</v>
          </cell>
          <cell r="N107">
            <v>41913</v>
          </cell>
        </row>
        <row r="108">
          <cell r="B108">
            <v>21</v>
          </cell>
          <cell r="C108" t="str">
            <v>Double X III</v>
          </cell>
          <cell r="D108" t="str">
            <v>QF - 37 - WY - Wind</v>
          </cell>
          <cell r="E108" t="str">
            <v>Intermountain Wind</v>
          </cell>
          <cell r="F108" t="str">
            <v>WY</v>
          </cell>
          <cell r="K108">
            <v>80</v>
          </cell>
          <cell r="L108">
            <v>0.4590072617022713</v>
          </cell>
          <cell r="M108">
            <v>20</v>
          </cell>
          <cell r="N108">
            <v>41913</v>
          </cell>
        </row>
        <row r="109">
          <cell r="B109">
            <v>22</v>
          </cell>
          <cell r="C109" t="str">
            <v>Double X IV</v>
          </cell>
          <cell r="D109" t="str">
            <v>QF - 38 - WY - Wind</v>
          </cell>
          <cell r="E109" t="str">
            <v>Intermountain Wind</v>
          </cell>
          <cell r="F109" t="str">
            <v>WY</v>
          </cell>
          <cell r="K109">
            <v>80</v>
          </cell>
          <cell r="L109">
            <v>0.4993814860484283</v>
          </cell>
          <cell r="M109">
            <v>20</v>
          </cell>
          <cell r="N109">
            <v>41913</v>
          </cell>
        </row>
        <row r="110">
          <cell r="B110">
            <v>23</v>
          </cell>
          <cell r="C110" t="str">
            <v>Double X V</v>
          </cell>
          <cell r="D110" t="str">
            <v>QF - 39 - WY - Wind</v>
          </cell>
          <cell r="E110" t="str">
            <v>Intermountain Wind</v>
          </cell>
          <cell r="F110" t="str">
            <v>WY</v>
          </cell>
          <cell r="K110">
            <v>80</v>
          </cell>
          <cell r="L110">
            <v>0.52790293181976755</v>
          </cell>
          <cell r="M110">
            <v>20</v>
          </cell>
          <cell r="N110">
            <v>41913</v>
          </cell>
        </row>
      </sheetData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Sage I Solar</v>
          </cell>
          <cell r="B8" t="str">
            <v>QF - 277 - WY - Solar</v>
          </cell>
          <cell r="C8" t="str">
            <v>Trona</v>
          </cell>
          <cell r="D8">
            <v>20</v>
          </cell>
          <cell r="E8">
            <v>0.28240833333333337</v>
          </cell>
          <cell r="F8">
            <v>43739</v>
          </cell>
          <cell r="K8" t="str">
            <v>Active</v>
          </cell>
          <cell r="L8">
            <v>42832.390972222223</v>
          </cell>
          <cell r="M8">
            <v>6.0000000000000001E-3</v>
          </cell>
          <cell r="N8" t="str">
            <v>First Year</v>
          </cell>
        </row>
        <row r="9">
          <cell r="A9" t="str">
            <v>Sage II Solar</v>
          </cell>
          <cell r="B9" t="str">
            <v>QF - 278 -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42832.390972222223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Sparrow Solar</v>
          </cell>
          <cell r="B10" t="str">
            <v>QF - 279 - OR - Solar</v>
          </cell>
          <cell r="C10" t="str">
            <v>West Main</v>
          </cell>
          <cell r="D10">
            <v>40</v>
          </cell>
          <cell r="E10">
            <v>0.30979452054794521</v>
          </cell>
          <cell r="F10">
            <v>43281</v>
          </cell>
          <cell r="K10" t="str">
            <v>Active</v>
          </cell>
          <cell r="L10">
            <v>42580.675000000003</v>
          </cell>
          <cell r="M10">
            <v>5.0000000000000001E-3</v>
          </cell>
          <cell r="N10" t="str">
            <v>Prior Year</v>
          </cell>
        </row>
        <row r="11">
          <cell r="A11" t="str">
            <v>Ochoco Solar</v>
          </cell>
          <cell r="B11" t="str">
            <v>QF - 280 - OR - Solar</v>
          </cell>
          <cell r="C11" t="str">
            <v>Central Oregon</v>
          </cell>
          <cell r="D11">
            <v>40</v>
          </cell>
          <cell r="E11">
            <v>0.2791238584474886</v>
          </cell>
          <cell r="F11">
            <v>43435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Ringtail Solar</v>
          </cell>
          <cell r="B12" t="str">
            <v>QF - 281 - OR - Solar</v>
          </cell>
          <cell r="C12" t="str">
            <v>West Main</v>
          </cell>
          <cell r="D12">
            <v>40</v>
          </cell>
          <cell r="E12">
            <v>0.24543093607305935</v>
          </cell>
          <cell r="F12">
            <v>43435</v>
          </cell>
          <cell r="K12" t="str">
            <v>Active</v>
          </cell>
          <cell r="L12">
            <v>42580.683333333334</v>
          </cell>
          <cell r="M12">
            <v>5.0000000000000001E-3</v>
          </cell>
          <cell r="N12" t="str">
            <v>Prior Year</v>
          </cell>
        </row>
        <row r="14">
          <cell r="A14" t="str">
            <v>Hornet PV1 Solar</v>
          </cell>
          <cell r="B14" t="str">
            <v>QF - 300 - OR - Solar</v>
          </cell>
          <cell r="C14" t="str">
            <v>West Main</v>
          </cell>
          <cell r="D14">
            <v>15</v>
          </cell>
          <cell r="E14">
            <v>0.29340182648401825</v>
          </cell>
          <cell r="F14">
            <v>43435</v>
          </cell>
          <cell r="K14" t="str">
            <v>Active</v>
          </cell>
          <cell r="L14">
            <v>42649.5</v>
          </cell>
          <cell r="M14">
            <v>5.0000000000000001E-3</v>
          </cell>
          <cell r="N14" t="str">
            <v>Prior Year</v>
          </cell>
        </row>
        <row r="15">
          <cell r="A15" t="str">
            <v>Sage III Solar</v>
          </cell>
          <cell r="B15" t="str">
            <v>QF - 302 - WY - Solar</v>
          </cell>
          <cell r="C15" t="str">
            <v>Trona</v>
          </cell>
          <cell r="D15">
            <v>16</v>
          </cell>
          <cell r="E15">
            <v>0.29317208904109587</v>
          </cell>
          <cell r="F15">
            <v>43739</v>
          </cell>
          <cell r="K15" t="str">
            <v>Active</v>
          </cell>
          <cell r="L15">
            <v>42832.390972222223</v>
          </cell>
          <cell r="M15">
            <v>6.0000000000000001E-3</v>
          </cell>
          <cell r="N15" t="str">
            <v>First Year</v>
          </cell>
        </row>
        <row r="16">
          <cell r="A16" t="str">
            <v>Dinosolar 1 Solar</v>
          </cell>
          <cell r="B16" t="str">
            <v>QF - 304 - WY - Solar</v>
          </cell>
          <cell r="C16" t="str">
            <v>Wyoming Northeast</v>
          </cell>
          <cell r="D16">
            <v>30</v>
          </cell>
          <cell r="E16">
            <v>0.27404870624048705</v>
          </cell>
          <cell r="F16">
            <v>43831</v>
          </cell>
          <cell r="K16" t="str">
            <v>Active</v>
          </cell>
          <cell r="L16">
            <v>42864</v>
          </cell>
          <cell r="M16">
            <v>5.0000000000000001E-3</v>
          </cell>
          <cell r="N16" t="str">
            <v>Prior Year</v>
          </cell>
        </row>
        <row r="17">
          <cell r="A17" t="str">
            <v>Dinosolar 2 Solar</v>
          </cell>
          <cell r="B17" t="str">
            <v>QF - 305 - WY - Solar</v>
          </cell>
          <cell r="C17" t="str">
            <v>Wyoming Northeast</v>
          </cell>
          <cell r="D17">
            <v>80</v>
          </cell>
          <cell r="E17">
            <v>0.27414526255707761</v>
          </cell>
          <cell r="F17">
            <v>43831</v>
          </cell>
          <cell r="K17" t="str">
            <v>Active</v>
          </cell>
          <cell r="L17">
            <v>42864</v>
          </cell>
          <cell r="M17">
            <v>5.0000000000000001E-3</v>
          </cell>
          <cell r="N17" t="str">
            <v>Prior Year</v>
          </cell>
        </row>
        <row r="18">
          <cell r="A18" t="str">
            <v>Cove Mtn Solar</v>
          </cell>
          <cell r="B18" t="str">
            <v>QF - 336 - UT - Solar</v>
          </cell>
          <cell r="C18" t="str">
            <v>Utah South</v>
          </cell>
          <cell r="D18">
            <v>58</v>
          </cell>
          <cell r="E18">
            <v>0.33892497244528419</v>
          </cell>
          <cell r="F18">
            <v>43282</v>
          </cell>
          <cell r="K18" t="str">
            <v>Active</v>
          </cell>
          <cell r="L18">
            <v>42703.375</v>
          </cell>
          <cell r="M18">
            <v>5.0000000000000001E-3</v>
          </cell>
          <cell r="N18" t="str">
            <v>Prior Year</v>
          </cell>
        </row>
        <row r="19">
          <cell r="A19" t="str">
            <v>Shoshoni PV1 Solar</v>
          </cell>
          <cell r="B19" t="str">
            <v>QF - 337 - WY - Solar</v>
          </cell>
          <cell r="C19" t="str">
            <v>Wyoming Northeast</v>
          </cell>
          <cell r="D19">
            <v>13.33</v>
          </cell>
          <cell r="E19">
            <v>0.26666769432084048</v>
          </cell>
          <cell r="F19">
            <v>43313</v>
          </cell>
          <cell r="K19" t="str">
            <v>Active</v>
          </cell>
          <cell r="L19">
            <v>42967</v>
          </cell>
          <cell r="M19">
            <v>5.0000000000000001E-3</v>
          </cell>
          <cell r="N19" t="str">
            <v>Prior Year</v>
          </cell>
        </row>
        <row r="20">
          <cell r="A20" t="str">
            <v>Rimrock Solar</v>
          </cell>
          <cell r="B20" t="str">
            <v>QF - 351 - OR - Solar</v>
          </cell>
          <cell r="C20" t="str">
            <v>Central Oregon</v>
          </cell>
          <cell r="D20">
            <v>55</v>
          </cell>
          <cell r="E20">
            <v>0.28014736405147361</v>
          </cell>
          <cell r="F20">
            <v>43466</v>
          </cell>
          <cell r="K20" t="str">
            <v>Active</v>
          </cell>
          <cell r="L20">
            <v>42738.710416666669</v>
          </cell>
          <cell r="M20">
            <v>5.0000000000000001E-3</v>
          </cell>
          <cell r="N20" t="str">
            <v>First Year</v>
          </cell>
        </row>
        <row r="21">
          <cell r="A21" t="str">
            <v>Skysol Solar</v>
          </cell>
          <cell r="B21" t="str">
            <v>QF - 254 - OR - Solar</v>
          </cell>
          <cell r="C21" t="str">
            <v>West Main</v>
          </cell>
          <cell r="D21">
            <v>55</v>
          </cell>
          <cell r="E21">
            <v>0.24561402833410492</v>
          </cell>
          <cell r="F21">
            <v>44196</v>
          </cell>
          <cell r="K21" t="str">
            <v>Active</v>
          </cell>
          <cell r="L21">
            <v>42774.688888888886</v>
          </cell>
          <cell r="M21">
            <v>5.0000000000000001E-3</v>
          </cell>
          <cell r="N21" t="str">
            <v>Prior Year</v>
          </cell>
        </row>
        <row r="22">
          <cell r="A22" t="str">
            <v>Dinosolar 4 Solar</v>
          </cell>
          <cell r="B22" t="str">
            <v>QF - 372 - WY - Solar</v>
          </cell>
          <cell r="C22" t="str">
            <v>Wyoming Northeast</v>
          </cell>
          <cell r="D22">
            <v>40</v>
          </cell>
          <cell r="E22">
            <v>0.27404965753424659</v>
          </cell>
          <cell r="F22">
            <v>43646</v>
          </cell>
          <cell r="K22" t="str">
            <v>Active</v>
          </cell>
          <cell r="L22">
            <v>42797.583333333336</v>
          </cell>
          <cell r="M22">
            <v>5.0000000000000001E-3</v>
          </cell>
          <cell r="N22" t="str">
            <v>Prior Year</v>
          </cell>
        </row>
        <row r="23">
          <cell r="A23" t="str">
            <v>Prineville Solar</v>
          </cell>
          <cell r="B23" t="str">
            <v>QF - 380 - OR - Solar</v>
          </cell>
          <cell r="C23" t="str">
            <v>Central Oregon</v>
          </cell>
          <cell r="D23">
            <v>50</v>
          </cell>
          <cell r="E23">
            <v>0.25810730593607306</v>
          </cell>
          <cell r="F23">
            <v>43466</v>
          </cell>
          <cell r="K23" t="str">
            <v>Active</v>
          </cell>
          <cell r="L23">
            <v>42802.359722222223</v>
          </cell>
          <cell r="M23">
            <v>5.0000000000000001E-3</v>
          </cell>
          <cell r="N23" t="str">
            <v>Prior Year</v>
          </cell>
        </row>
        <row r="24">
          <cell r="A24" t="str">
            <v>Linkville Solar</v>
          </cell>
          <cell r="B24" t="str">
            <v>QF - 381 - OR - Solar</v>
          </cell>
          <cell r="C24" t="str">
            <v>West Main</v>
          </cell>
          <cell r="D24">
            <v>80</v>
          </cell>
          <cell r="E24">
            <v>0.29331050228310501</v>
          </cell>
          <cell r="F24">
            <v>44197</v>
          </cell>
          <cell r="K24" t="str">
            <v>Active</v>
          </cell>
          <cell r="L24">
            <v>42802.359722222223</v>
          </cell>
          <cell r="M24">
            <v>5.0000000000000001E-3</v>
          </cell>
          <cell r="N24" t="str">
            <v>Prior Year</v>
          </cell>
        </row>
        <row r="25">
          <cell r="A25" t="str">
            <v>Abajo Solar</v>
          </cell>
          <cell r="B25" t="str">
            <v>QF - 382 - UT - Solar</v>
          </cell>
          <cell r="C25" t="str">
            <v>Utah South</v>
          </cell>
          <cell r="D25">
            <v>80</v>
          </cell>
          <cell r="E25">
            <v>0.31495005707762558</v>
          </cell>
          <cell r="F25">
            <v>43983</v>
          </cell>
          <cell r="K25" t="str">
            <v>Active</v>
          </cell>
          <cell r="L25">
            <v>42803.359722222223</v>
          </cell>
          <cell r="M25">
            <v>5.0000000000000001E-3</v>
          </cell>
          <cell r="N25" t="str">
            <v>Prior Year</v>
          </cell>
        </row>
        <row r="26">
          <cell r="A26" t="str">
            <v>Christmas Valley Solar PV3-A</v>
          </cell>
          <cell r="B26" t="str">
            <v>QF - 383 - OR - Solar</v>
          </cell>
          <cell r="C26" t="str">
            <v>Central Oregon</v>
          </cell>
          <cell r="D26">
            <v>80</v>
          </cell>
          <cell r="E26">
            <v>0.28007577197488581</v>
          </cell>
          <cell r="F26">
            <v>43800</v>
          </cell>
          <cell r="K26" t="str">
            <v>Active</v>
          </cell>
          <cell r="L26">
            <v>42807.359722222223</v>
          </cell>
          <cell r="M26">
            <v>5.0000000000000001E-3</v>
          </cell>
          <cell r="N26" t="str">
            <v>Prior Year</v>
          </cell>
        </row>
        <row r="27">
          <cell r="A27" t="str">
            <v>Christmas Valley Solar PV3-B</v>
          </cell>
          <cell r="B27" t="str">
            <v>QF - 384 - OR - Solar</v>
          </cell>
          <cell r="C27" t="str">
            <v>Central Oregon</v>
          </cell>
          <cell r="D27">
            <v>80</v>
          </cell>
          <cell r="E27">
            <v>0.28007577197488581</v>
          </cell>
          <cell r="F27">
            <v>43800</v>
          </cell>
          <cell r="K27" t="str">
            <v>Active</v>
          </cell>
          <cell r="L27">
            <v>42807.359722222223</v>
          </cell>
          <cell r="M27">
            <v>5.0000000000000001E-3</v>
          </cell>
          <cell r="N27" t="str">
            <v>Prior Year</v>
          </cell>
        </row>
        <row r="28">
          <cell r="A28" t="str">
            <v>Christmas Valley Solar PV3-C</v>
          </cell>
          <cell r="B28" t="str">
            <v>QF - 385 - OR - Solar</v>
          </cell>
          <cell r="C28" t="str">
            <v>Central Oregon</v>
          </cell>
          <cell r="D28">
            <v>80</v>
          </cell>
          <cell r="E28">
            <v>0.28007577197488581</v>
          </cell>
          <cell r="F28">
            <v>43800</v>
          </cell>
          <cell r="K28" t="str">
            <v>Active</v>
          </cell>
          <cell r="L28">
            <v>42807.359722222223</v>
          </cell>
          <cell r="M28">
            <v>5.0000000000000001E-3</v>
          </cell>
          <cell r="N28" t="str">
            <v>Prior Year</v>
          </cell>
        </row>
        <row r="29">
          <cell r="A29" t="str">
            <v>Settler Wind</v>
          </cell>
          <cell r="B29" t="str">
            <v>QF - 389 - WY - Wind</v>
          </cell>
          <cell r="C29" t="str">
            <v>Wyoming Northeast</v>
          </cell>
          <cell r="D29">
            <v>79.400000000000006</v>
          </cell>
          <cell r="E29">
            <v>0.41568470147107878</v>
          </cell>
          <cell r="F29">
            <v>43466</v>
          </cell>
          <cell r="K29" t="str">
            <v>Active</v>
          </cell>
          <cell r="L29">
            <v>42949.395833333336</v>
          </cell>
        </row>
        <row r="30">
          <cell r="A30" t="str">
            <v>Tooele Solar</v>
          </cell>
          <cell r="B30" t="str">
            <v>QF - 387 - UT - Solar</v>
          </cell>
          <cell r="C30" t="str">
            <v>Clover</v>
          </cell>
          <cell r="D30">
            <v>80</v>
          </cell>
          <cell r="E30">
            <v>0.2962956621004566</v>
          </cell>
          <cell r="F30">
            <v>43800</v>
          </cell>
          <cell r="K30" t="str">
            <v>Active</v>
          </cell>
          <cell r="L30">
            <v>42807.359722222223</v>
          </cell>
          <cell r="M30">
            <v>5.0000000000000001E-3</v>
          </cell>
          <cell r="N30" t="str">
            <v>Prior Year</v>
          </cell>
        </row>
        <row r="31">
          <cell r="A31" t="str">
            <v>Graphite Solar w Battery</v>
          </cell>
          <cell r="B31" t="str">
            <v>QF - 388 - UT - Solar</v>
          </cell>
          <cell r="C31" t="str">
            <v>Utah North</v>
          </cell>
          <cell r="D31">
            <v>80</v>
          </cell>
          <cell r="E31">
            <v>0.27972031963470317</v>
          </cell>
          <cell r="F31">
            <v>43770</v>
          </cell>
          <cell r="K31" t="str">
            <v>Active</v>
          </cell>
          <cell r="L31">
            <v>42822</v>
          </cell>
          <cell r="M31">
            <v>5.0000000000000001E-3</v>
          </cell>
          <cell r="N31" t="str">
            <v>Prior Year</v>
          </cell>
        </row>
        <row r="32">
          <cell r="A32" t="str">
            <v>Settler Wind</v>
          </cell>
          <cell r="B32" t="str">
            <v>QF - 389 - WY - Wind</v>
          </cell>
          <cell r="C32" t="str">
            <v>Wyoming Northeast</v>
          </cell>
          <cell r="D32">
            <v>79.400000000000006</v>
          </cell>
          <cell r="E32">
            <v>0.41568470147107878</v>
          </cell>
          <cell r="F32">
            <v>43466</v>
          </cell>
          <cell r="K32" t="str">
            <v>Active</v>
          </cell>
          <cell r="L32">
            <v>42949.395833333336</v>
          </cell>
          <cell r="M32">
            <v>0</v>
          </cell>
          <cell r="N32">
            <v>0</v>
          </cell>
        </row>
        <row r="33">
          <cell r="A33" t="str">
            <v>Caiman Solar</v>
          </cell>
          <cell r="B33" t="str">
            <v>QF - 390 - WY - Solar</v>
          </cell>
          <cell r="C33" t="str">
            <v>Wyoming Northeast</v>
          </cell>
          <cell r="D33">
            <v>20</v>
          </cell>
          <cell r="E33">
            <v>0.26893835616438355</v>
          </cell>
          <cell r="F33">
            <v>43435</v>
          </cell>
          <cell r="K33" t="str">
            <v>Active</v>
          </cell>
          <cell r="L33">
            <v>42825.699305555558</v>
          </cell>
          <cell r="M33">
            <v>3.2048737424823109E-3</v>
          </cell>
          <cell r="N33" t="str">
            <v>Prior Year</v>
          </cell>
        </row>
        <row r="34">
          <cell r="A34" t="str">
            <v>Raptor Solar</v>
          </cell>
          <cell r="B34" t="str">
            <v>QF - 391 - WY - Solar</v>
          </cell>
          <cell r="C34" t="str">
            <v>Wyoming Northeast</v>
          </cell>
          <cell r="D34">
            <v>20</v>
          </cell>
          <cell r="E34">
            <v>0.27686244292237444</v>
          </cell>
          <cell r="F34">
            <v>43435</v>
          </cell>
          <cell r="K34" t="str">
            <v>Active</v>
          </cell>
          <cell r="L34">
            <v>42825.675000000003</v>
          </cell>
          <cell r="M34">
            <v>3.5746166831611454E-3</v>
          </cell>
          <cell r="N34" t="str">
            <v>Prior Year</v>
          </cell>
        </row>
        <row r="35">
          <cell r="A35" t="str">
            <v>Anticline Wind</v>
          </cell>
          <cell r="B35" t="str">
            <v>QF - 394 - WY - Wind</v>
          </cell>
          <cell r="C35" t="str">
            <v>Wyoming Northeast</v>
          </cell>
          <cell r="D35">
            <v>80</v>
          </cell>
          <cell r="E35">
            <v>0.52088470319634705</v>
          </cell>
          <cell r="F35">
            <v>43831</v>
          </cell>
          <cell r="K35" t="str">
            <v>Active</v>
          </cell>
          <cell r="L35">
            <v>42842.602083333331</v>
          </cell>
          <cell r="M35">
            <v>5.0000000000000001E-3</v>
          </cell>
          <cell r="N35" t="str">
            <v>First Year</v>
          </cell>
        </row>
        <row r="36">
          <cell r="A36" t="str">
            <v>Echo Divide Wind</v>
          </cell>
          <cell r="B36" t="str">
            <v>QF - 365 - UT - Wind</v>
          </cell>
          <cell r="C36" t="str">
            <v>Utah North</v>
          </cell>
          <cell r="D36">
            <v>80</v>
          </cell>
          <cell r="E36">
            <v>0.31355450913242011</v>
          </cell>
          <cell r="F36">
            <v>44012</v>
          </cell>
          <cell r="K36" t="str">
            <v>Active</v>
          </cell>
          <cell r="L36">
            <v>42859.5</v>
          </cell>
          <cell r="M36">
            <v>5.0000000000000001E-3</v>
          </cell>
          <cell r="N36" t="str">
            <v>First Year</v>
          </cell>
        </row>
        <row r="37">
          <cell r="A37" t="str">
            <v>Elk Mtn Wind</v>
          </cell>
          <cell r="B37" t="str">
            <v>QF - 339 - WY - Wind</v>
          </cell>
          <cell r="C37" t="str">
            <v>Wyoming Northeast</v>
          </cell>
          <cell r="D37">
            <v>75.900000000000006</v>
          </cell>
          <cell r="E37">
            <v>0.46942022969420227</v>
          </cell>
          <cell r="F37">
            <v>43466</v>
          </cell>
          <cell r="K37" t="str">
            <v>Active</v>
          </cell>
          <cell r="L37">
            <v>42863</v>
          </cell>
          <cell r="M37">
            <v>0</v>
          </cell>
          <cell r="N37" t="str">
            <v>Prior Year</v>
          </cell>
        </row>
        <row r="38">
          <cell r="A38" t="str">
            <v>Tooele Army Depot Solar</v>
          </cell>
          <cell r="B38" t="str">
            <v>QF - 395 - UT - Solar</v>
          </cell>
          <cell r="C38" t="str">
            <v>Utah North</v>
          </cell>
          <cell r="D38">
            <v>79.8</v>
          </cell>
          <cell r="E38">
            <v>0.28262579965896478</v>
          </cell>
          <cell r="F38">
            <v>43739</v>
          </cell>
          <cell r="K38" t="str">
            <v>Active</v>
          </cell>
          <cell r="L38">
            <v>42863</v>
          </cell>
          <cell r="M38">
            <v>5.0000000000000001E-3</v>
          </cell>
          <cell r="N38" t="str">
            <v>Prior Year</v>
          </cell>
        </row>
        <row r="39">
          <cell r="A39" t="str">
            <v xml:space="preserve">Tableland Solar </v>
          </cell>
          <cell r="B39" t="str">
            <v>QF - 292 - OR - Solar</v>
          </cell>
          <cell r="C39" t="str">
            <v>West Main</v>
          </cell>
          <cell r="D39">
            <v>40</v>
          </cell>
          <cell r="E39">
            <v>0.28310787671232879</v>
          </cell>
          <cell r="F39">
            <v>43830</v>
          </cell>
          <cell r="K39" t="str">
            <v>Active</v>
          </cell>
          <cell r="L39">
            <v>42871.713888888888</v>
          </cell>
          <cell r="M39">
            <v>5.0000000000000001E-3</v>
          </cell>
          <cell r="N39" t="str">
            <v>First Year</v>
          </cell>
        </row>
        <row r="40">
          <cell r="A40" t="str">
            <v>Ponderosa Solar</v>
          </cell>
          <cell r="B40" t="str">
            <v>QF - 293 - OR - Solar</v>
          </cell>
          <cell r="C40" t="str">
            <v>Central Oregon</v>
          </cell>
          <cell r="D40">
            <v>50</v>
          </cell>
          <cell r="E40">
            <v>0.26696347031963469</v>
          </cell>
          <cell r="F40">
            <v>43830</v>
          </cell>
          <cell r="K40" t="str">
            <v>Active</v>
          </cell>
          <cell r="L40">
            <v>42871.713888888888</v>
          </cell>
          <cell r="M40">
            <v>5.0000000000000001E-3</v>
          </cell>
          <cell r="N40" t="str">
            <v>First Year</v>
          </cell>
        </row>
        <row r="41">
          <cell r="A41" t="str">
            <v>Tango Solar</v>
          </cell>
          <cell r="B41" t="str">
            <v>QF - 396 - OR - Solar</v>
          </cell>
          <cell r="C41" t="str">
            <v>Central Oregon</v>
          </cell>
          <cell r="D41">
            <v>28.6</v>
          </cell>
          <cell r="E41">
            <v>0.28899706229843219</v>
          </cell>
          <cell r="F41">
            <v>43678</v>
          </cell>
          <cell r="K41" t="str">
            <v>Active</v>
          </cell>
          <cell r="L41">
            <v>42871.713888888888</v>
          </cell>
          <cell r="M41">
            <v>5.0000000000000001E-3</v>
          </cell>
          <cell r="N41" t="str">
            <v>Prior Year</v>
          </cell>
        </row>
        <row r="42">
          <cell r="A42" t="str">
            <v>Linkville Solar 2</v>
          </cell>
          <cell r="B42" t="str">
            <v>QF - 397 - OR - Solar</v>
          </cell>
          <cell r="C42" t="str">
            <v>West Main</v>
          </cell>
          <cell r="D42">
            <v>20</v>
          </cell>
          <cell r="E42">
            <v>0.29271689497716891</v>
          </cell>
          <cell r="F42">
            <v>44197</v>
          </cell>
          <cell r="K42" t="str">
            <v>Active</v>
          </cell>
          <cell r="L42">
            <v>42803.713888888888</v>
          </cell>
          <cell r="M42">
            <v>5.0000000000000001E-3</v>
          </cell>
          <cell r="N42" t="str">
            <v>Prior Year</v>
          </cell>
        </row>
        <row r="43">
          <cell r="A43" t="str">
            <v>Clover Creek Solar</v>
          </cell>
          <cell r="B43" t="str">
            <v>QF - 357 - UT - Solar</v>
          </cell>
          <cell r="C43" t="str">
            <v>Clover</v>
          </cell>
          <cell r="D43">
            <v>80</v>
          </cell>
          <cell r="E43">
            <v>0.27895262557077627</v>
          </cell>
          <cell r="F43">
            <v>44075</v>
          </cell>
          <cell r="K43" t="str">
            <v>Active</v>
          </cell>
          <cell r="L43">
            <v>42901.306250000001</v>
          </cell>
          <cell r="M43">
            <v>7.0000000000000001E-3</v>
          </cell>
          <cell r="N43" t="str">
            <v>Prior Year</v>
          </cell>
        </row>
        <row r="44">
          <cell r="A44" t="str">
            <v>Hayden Mountain PV1 Solar</v>
          </cell>
          <cell r="B44" t="str">
            <v>QF - 405 - OR - Solar</v>
          </cell>
          <cell r="C44" t="str">
            <v>West Main</v>
          </cell>
          <cell r="D44">
            <v>50</v>
          </cell>
          <cell r="E44">
            <v>0.27110607498401817</v>
          </cell>
          <cell r="F44">
            <v>43800</v>
          </cell>
          <cell r="K44" t="str">
            <v>Active</v>
          </cell>
          <cell r="L44">
            <v>42905.540277777778</v>
          </cell>
          <cell r="M44">
            <v>5.0000000000000001E-3</v>
          </cell>
          <cell r="N44" t="str">
            <v>Prior Year</v>
          </cell>
        </row>
        <row r="45">
          <cell r="A45" t="str">
            <v>Hayden Mountain PV2-A Solar</v>
          </cell>
          <cell r="B45" t="str">
            <v>QF - 406 - OR - Solar</v>
          </cell>
          <cell r="C45" t="str">
            <v>West Main</v>
          </cell>
          <cell r="D45">
            <v>80</v>
          </cell>
          <cell r="E45">
            <v>0.27113087747859582</v>
          </cell>
          <cell r="F45">
            <v>43800</v>
          </cell>
          <cell r="K45" t="str">
            <v>Active</v>
          </cell>
          <cell r="L45">
            <v>42905.540277777778</v>
          </cell>
          <cell r="M45">
            <v>5.0000000000000001E-3</v>
          </cell>
          <cell r="N45" t="str">
            <v>Prior Year</v>
          </cell>
        </row>
        <row r="46">
          <cell r="A46" t="str">
            <v>Hayden Mountain PV2-B Solar</v>
          </cell>
          <cell r="B46" t="str">
            <v>QF - 407 - OR - Solar</v>
          </cell>
          <cell r="C46" t="str">
            <v>West Main</v>
          </cell>
          <cell r="D46">
            <v>80</v>
          </cell>
          <cell r="E46">
            <v>0.2711315639269406</v>
          </cell>
          <cell r="F46">
            <v>43800</v>
          </cell>
          <cell r="K46" t="str">
            <v>Active</v>
          </cell>
          <cell r="L46">
            <v>42905.540277777778</v>
          </cell>
          <cell r="M46">
            <v>5.0000000000000001E-3</v>
          </cell>
          <cell r="N46" t="str">
            <v>Prior Year</v>
          </cell>
        </row>
        <row r="47">
          <cell r="A47" t="str">
            <v>Hayden Mountain PV3-A Solar</v>
          </cell>
          <cell r="B47" t="str">
            <v>QF - 408 - OR - Solar</v>
          </cell>
          <cell r="C47" t="str">
            <v>West Main</v>
          </cell>
          <cell r="D47">
            <v>80</v>
          </cell>
          <cell r="E47">
            <v>0.26680729280108451</v>
          </cell>
          <cell r="F47">
            <v>43800</v>
          </cell>
          <cell r="K47" t="str">
            <v>Active</v>
          </cell>
          <cell r="L47">
            <v>42905.540277777778</v>
          </cell>
          <cell r="M47">
            <v>5.0000000000000001E-3</v>
          </cell>
          <cell r="N47" t="str">
            <v>Prior Year</v>
          </cell>
        </row>
        <row r="48">
          <cell r="A48" t="str">
            <v>Hayden Mountain PV3-B Solar</v>
          </cell>
          <cell r="B48" t="str">
            <v>QF - 409 - OR - Solar</v>
          </cell>
          <cell r="C48" t="str">
            <v>West Main</v>
          </cell>
          <cell r="D48">
            <v>80</v>
          </cell>
          <cell r="E48">
            <v>0.26680729280108451</v>
          </cell>
          <cell r="F48">
            <v>43800</v>
          </cell>
          <cell r="K48" t="str">
            <v>Active</v>
          </cell>
          <cell r="L48">
            <v>42905.540277777778</v>
          </cell>
          <cell r="M48">
            <v>5.0000000000000001E-3</v>
          </cell>
          <cell r="N48" t="str">
            <v>Prior Year</v>
          </cell>
        </row>
        <row r="49">
          <cell r="A49" t="str">
            <v>Hayden Mountain PV3-C Solar</v>
          </cell>
          <cell r="B49" t="str">
            <v>QF - 410 - OR - Solar</v>
          </cell>
          <cell r="C49" t="str">
            <v>West Main</v>
          </cell>
          <cell r="D49">
            <v>80</v>
          </cell>
          <cell r="E49">
            <v>0.26680729280108451</v>
          </cell>
          <cell r="F49">
            <v>43800</v>
          </cell>
          <cell r="K49" t="str">
            <v>Active</v>
          </cell>
          <cell r="L49">
            <v>42905.540277777778</v>
          </cell>
          <cell r="M49">
            <v>5.0000000000000001E-3</v>
          </cell>
          <cell r="N49" t="str">
            <v>Prior Year</v>
          </cell>
        </row>
        <row r="50">
          <cell r="A50" t="str">
            <v>Hamaker Mountain PV1 Solar</v>
          </cell>
          <cell r="B50" t="str">
            <v>QF - 411 - OR - Solar</v>
          </cell>
          <cell r="C50" t="str">
            <v>West Main</v>
          </cell>
          <cell r="D50">
            <v>50</v>
          </cell>
          <cell r="E50">
            <v>0.27470314400913243</v>
          </cell>
          <cell r="F50">
            <v>43800</v>
          </cell>
          <cell r="K50" t="str">
            <v>Active</v>
          </cell>
          <cell r="L50">
            <v>42905.540277777778</v>
          </cell>
          <cell r="M50">
            <v>5.0000000000000001E-3</v>
          </cell>
          <cell r="N50" t="str">
            <v>Prior Year</v>
          </cell>
        </row>
        <row r="51">
          <cell r="A51" t="str">
            <v>Pendleton PV 1 Solar</v>
          </cell>
          <cell r="B51" t="str">
            <v>QF - 418 - OR - Solar</v>
          </cell>
          <cell r="C51" t="str">
            <v>Walla Walla</v>
          </cell>
          <cell r="D51">
            <v>54</v>
          </cell>
          <cell r="E51">
            <v>0.22745222391341113</v>
          </cell>
          <cell r="F51">
            <v>43617</v>
          </cell>
          <cell r="K51" t="str">
            <v>Active</v>
          </cell>
          <cell r="L51">
            <v>42906.540277777778</v>
          </cell>
          <cell r="M51">
            <v>5.0000000000000001E-3</v>
          </cell>
          <cell r="N51" t="str">
            <v>Prior Year</v>
          </cell>
        </row>
        <row r="52">
          <cell r="A52" t="str">
            <v>Powder 2 Wind</v>
          </cell>
          <cell r="B52" t="str">
            <v>QF - 412 - WY - Wind</v>
          </cell>
          <cell r="C52" t="str">
            <v>Wyoming Northeast</v>
          </cell>
          <cell r="D52">
            <v>50</v>
          </cell>
          <cell r="E52">
            <v>0.45366118721461191</v>
          </cell>
          <cell r="F52">
            <v>43435</v>
          </cell>
          <cell r="K52" t="str">
            <v>Active</v>
          </cell>
          <cell r="L52">
            <v>42908.354861111111</v>
          </cell>
          <cell r="M52">
            <v>0</v>
          </cell>
          <cell r="N52">
            <v>0</v>
          </cell>
        </row>
        <row r="53">
          <cell r="A53" t="str">
            <v>Cove Fort Solar</v>
          </cell>
          <cell r="B53" t="str">
            <v>QF - 426 - UT - Solar</v>
          </cell>
          <cell r="C53" t="str">
            <v>Utah South</v>
          </cell>
          <cell r="D53">
            <v>40</v>
          </cell>
          <cell r="E53">
            <v>0.23629566210045663</v>
          </cell>
          <cell r="F53">
            <v>43361</v>
          </cell>
          <cell r="K53" t="str">
            <v>Active</v>
          </cell>
          <cell r="L53">
            <v>42909.424305555556</v>
          </cell>
          <cell r="M53">
            <v>7.0000000000000001E-3</v>
          </cell>
          <cell r="N53" t="str">
            <v>Prior Year</v>
          </cell>
        </row>
        <row r="54">
          <cell r="A54" t="str">
            <v>Powder River 1 Wind</v>
          </cell>
          <cell r="B54" t="str">
            <v>QF - 432 - WY - Wind</v>
          </cell>
          <cell r="C54" t="str">
            <v>Wyoming Northeast</v>
          </cell>
          <cell r="D54">
            <v>55</v>
          </cell>
          <cell r="E54">
            <v>0.27260952522414483</v>
          </cell>
          <cell r="F54">
            <v>43435</v>
          </cell>
          <cell r="K54" t="str">
            <v>Active</v>
          </cell>
          <cell r="L54">
            <v>42908.354861111111</v>
          </cell>
          <cell r="M54">
            <v>4.0000000000000001E-3</v>
          </cell>
          <cell r="N54" t="str">
            <v>First Year</v>
          </cell>
        </row>
        <row r="55">
          <cell r="A55" t="str">
            <v>Powder River 1 Solar</v>
          </cell>
          <cell r="B55" t="str">
            <v>QF - 432 - WY - Solar</v>
          </cell>
          <cell r="C55" t="str">
            <v>Wyoming Northeast</v>
          </cell>
          <cell r="D55">
            <v>60</v>
          </cell>
          <cell r="E55">
            <v>0.26310294389269401</v>
          </cell>
          <cell r="F55">
            <v>43435</v>
          </cell>
          <cell r="K55" t="str">
            <v>Active</v>
          </cell>
          <cell r="L55">
            <v>42908.354861111111</v>
          </cell>
          <cell r="M55">
            <v>5.0000000000000001E-3</v>
          </cell>
          <cell r="N55" t="str">
            <v>Prior Year</v>
          </cell>
        </row>
        <row r="56">
          <cell r="A56" t="str">
            <v>Powder River 1 Hybrid</v>
          </cell>
          <cell r="B56" t="str">
            <v>QF - 432 - WY - Hybrid</v>
          </cell>
          <cell r="C56" t="str">
            <v>Wyoming Northeast</v>
          </cell>
          <cell r="D56">
            <v>80</v>
          </cell>
          <cell r="E56">
            <v>0.46993256818071599</v>
          </cell>
          <cell r="F56">
            <v>43435</v>
          </cell>
          <cell r="K56" t="str">
            <v>Active</v>
          </cell>
          <cell r="L56">
            <v>42908.354861111111</v>
          </cell>
          <cell r="M56">
            <v>4.0000000000000001E-3</v>
          </cell>
          <cell r="N56" t="str">
            <v>First Year</v>
          </cell>
        </row>
        <row r="57">
          <cell r="A57" t="str">
            <v>Elk Mountain 2 Wind</v>
          </cell>
          <cell r="B57" t="str">
            <v>QF - 427 - WY - Wind</v>
          </cell>
          <cell r="C57" t="str">
            <v>Wyoming Northeast</v>
          </cell>
          <cell r="D57">
            <v>80</v>
          </cell>
          <cell r="E57">
            <v>0.46740011415525118</v>
          </cell>
          <cell r="F57">
            <v>43709</v>
          </cell>
          <cell r="K57" t="str">
            <v>Active</v>
          </cell>
          <cell r="L57">
            <v>42913.425694444442</v>
          </cell>
          <cell r="M57">
            <v>5.0000000000000001E-3</v>
          </cell>
          <cell r="N57" t="str">
            <v>Prior Year</v>
          </cell>
        </row>
        <row r="58">
          <cell r="A58" t="str">
            <v>Elecktron Solar</v>
          </cell>
          <cell r="B58" t="str">
            <v>QF - 413 - UT - Solar</v>
          </cell>
          <cell r="C58" t="str">
            <v>Utah North</v>
          </cell>
          <cell r="D58">
            <v>80</v>
          </cell>
          <cell r="E58">
            <v>0.28445205479452057</v>
          </cell>
          <cell r="F58">
            <v>43831</v>
          </cell>
          <cell r="K58" t="str">
            <v>Active</v>
          </cell>
          <cell r="L58">
            <v>42914.39166666667</v>
          </cell>
          <cell r="M58">
            <v>5.0000000000000001E-3</v>
          </cell>
          <cell r="N58" t="str">
            <v>Prior Year</v>
          </cell>
        </row>
        <row r="59">
          <cell r="A59" t="str">
            <v>Canyonville Solar</v>
          </cell>
          <cell r="B59" t="str">
            <v>QF - 414 - OR - Solar</v>
          </cell>
          <cell r="C59" t="str">
            <v>West Main</v>
          </cell>
          <cell r="D59">
            <v>20</v>
          </cell>
          <cell r="E59">
            <v>0.19329337899543378</v>
          </cell>
          <cell r="F59">
            <v>43405</v>
          </cell>
          <cell r="K59" t="str">
            <v>Active</v>
          </cell>
          <cell r="L59">
            <v>42916.335416666669</v>
          </cell>
          <cell r="M59">
            <v>4.0000000000000001E-3</v>
          </cell>
          <cell r="N59" t="str">
            <v>First Year</v>
          </cell>
        </row>
        <row r="60">
          <cell r="A60" t="str">
            <v>Pendleton Solar</v>
          </cell>
          <cell r="B60" t="str">
            <v>QF - 415 - OR - Solar</v>
          </cell>
          <cell r="C60" t="str">
            <v>Walla Walla</v>
          </cell>
          <cell r="D60">
            <v>36</v>
          </cell>
          <cell r="E60">
            <v>0.20339611872146118</v>
          </cell>
          <cell r="F60">
            <v>43405</v>
          </cell>
          <cell r="K60" t="str">
            <v>Active</v>
          </cell>
          <cell r="L60">
            <v>42916.335416666669</v>
          </cell>
          <cell r="M60">
            <v>4.0000000000000001E-3</v>
          </cell>
          <cell r="N60" t="str">
            <v>First Year</v>
          </cell>
        </row>
        <row r="61">
          <cell r="A61" t="str">
            <v>Eagle Point Solar</v>
          </cell>
          <cell r="B61" t="str">
            <v>QF - 416 - OR - Solar</v>
          </cell>
          <cell r="C61" t="str">
            <v>West Main</v>
          </cell>
          <cell r="D61">
            <v>13</v>
          </cell>
          <cell r="E61">
            <v>0.21932077625570776</v>
          </cell>
          <cell r="F61">
            <v>43405</v>
          </cell>
          <cell r="K61" t="str">
            <v>Active</v>
          </cell>
          <cell r="L61">
            <v>42916.335416666669</v>
          </cell>
          <cell r="M61">
            <v>4.0000000000000001E-3</v>
          </cell>
          <cell r="N61" t="str">
            <v>First Year</v>
          </cell>
        </row>
        <row r="62">
          <cell r="A62" t="str">
            <v>Alfie Solar</v>
          </cell>
          <cell r="B62" t="str">
            <v>QF - 417 - UT - Solar</v>
          </cell>
          <cell r="C62" t="str">
            <v>Utah North</v>
          </cell>
          <cell r="D62">
            <v>35</v>
          </cell>
          <cell r="E62">
            <v>0.28993150684931507</v>
          </cell>
          <cell r="F62">
            <v>43449</v>
          </cell>
          <cell r="K62" t="str">
            <v>Active</v>
          </cell>
          <cell r="L62">
            <v>42916.542361111111</v>
          </cell>
          <cell r="M62">
            <v>5.0000000000000001E-3</v>
          </cell>
          <cell r="N62" t="str">
            <v>Prior Year</v>
          </cell>
        </row>
        <row r="63">
          <cell r="A63" t="str">
            <v>Chevron Wind</v>
          </cell>
          <cell r="B63" t="str">
            <v>QF - 430 - WY - Wind</v>
          </cell>
          <cell r="C63" t="str">
            <v>Wyoming Northeast</v>
          </cell>
          <cell r="D63">
            <v>16.5</v>
          </cell>
          <cell r="E63">
            <v>0.29492873944928738</v>
          </cell>
          <cell r="F63">
            <v>43282</v>
          </cell>
          <cell r="K63" t="str">
            <v>Active</v>
          </cell>
          <cell r="L63">
            <v>42919</v>
          </cell>
          <cell r="M63">
            <v>5.0000000000000001E-3</v>
          </cell>
          <cell r="N63" t="str">
            <v>Prior Year</v>
          </cell>
        </row>
        <row r="64">
          <cell r="A64" t="str">
            <v>Horseshoe Solar</v>
          </cell>
          <cell r="B64" t="str">
            <v>QF - 419 - UT - Solar</v>
          </cell>
          <cell r="C64" t="str">
            <v>Utah North</v>
          </cell>
          <cell r="D64">
            <v>75</v>
          </cell>
          <cell r="E64">
            <v>0.30569101978691021</v>
          </cell>
          <cell r="F64">
            <v>44013</v>
          </cell>
          <cell r="K64" t="str">
            <v>Active</v>
          </cell>
          <cell r="L64">
            <v>42926.347916666666</v>
          </cell>
          <cell r="M64">
            <v>6.4999999999999997E-3</v>
          </cell>
          <cell r="N64" t="str">
            <v>Prior Year</v>
          </cell>
        </row>
        <row r="65">
          <cell r="A65" t="str">
            <v>Powell Solar</v>
          </cell>
          <cell r="B65" t="str">
            <v>QF - 420 - WY - Solar</v>
          </cell>
          <cell r="C65" t="str">
            <v>Wyoming Northeast</v>
          </cell>
          <cell r="D65">
            <v>5</v>
          </cell>
          <cell r="E65">
            <v>0.27984018264840183</v>
          </cell>
          <cell r="F65">
            <v>43252</v>
          </cell>
          <cell r="K65" t="str">
            <v>Active</v>
          </cell>
          <cell r="L65">
            <v>42949.438888888886</v>
          </cell>
          <cell r="M65">
            <v>5.0000000000000001E-3</v>
          </cell>
          <cell r="N65" t="str">
            <v>Prior Year</v>
          </cell>
        </row>
        <row r="66">
          <cell r="A66" t="str">
            <v>Abajo Solar B</v>
          </cell>
          <cell r="B66" t="str">
            <v>QF - 421 - UT - Solar</v>
          </cell>
          <cell r="C66" t="str">
            <v>Utah South</v>
          </cell>
          <cell r="D66">
            <v>20</v>
          </cell>
          <cell r="E66">
            <v>0.31573059360730593</v>
          </cell>
          <cell r="F66">
            <v>44105</v>
          </cell>
          <cell r="K66" t="str">
            <v>Active</v>
          </cell>
          <cell r="L66">
            <v>42927.657638888886</v>
          </cell>
          <cell r="M66">
            <v>5.0000000000000001E-3</v>
          </cell>
          <cell r="N66" t="str">
            <v>Prior Year</v>
          </cell>
        </row>
        <row r="67">
          <cell r="A67" t="str">
            <v>Abajo Solar C</v>
          </cell>
          <cell r="B67" t="str">
            <v>QF - 422 - UT - Solar</v>
          </cell>
          <cell r="C67" t="str">
            <v>Utah South</v>
          </cell>
          <cell r="D67">
            <v>20</v>
          </cell>
          <cell r="E67">
            <v>0.31573059360730593</v>
          </cell>
          <cell r="F67">
            <v>44105</v>
          </cell>
          <cell r="K67" t="str">
            <v>Active</v>
          </cell>
          <cell r="L67">
            <v>42927.657638888886</v>
          </cell>
          <cell r="M67">
            <v>5.0000000000000001E-3</v>
          </cell>
          <cell r="N67" t="str">
            <v>Prior Year</v>
          </cell>
        </row>
        <row r="68">
          <cell r="A68" t="str">
            <v>Abajo Solar D</v>
          </cell>
          <cell r="B68" t="str">
            <v>QF - 423 - UT - Solar</v>
          </cell>
          <cell r="C68" t="str">
            <v>Utah South</v>
          </cell>
          <cell r="D68">
            <v>20</v>
          </cell>
          <cell r="E68">
            <v>0.31573059360730593</v>
          </cell>
          <cell r="F68">
            <v>44105</v>
          </cell>
          <cell r="K68" t="str">
            <v>Active</v>
          </cell>
          <cell r="L68">
            <v>42927.657638888886</v>
          </cell>
          <cell r="M68">
            <v>5.0000000000000001E-3</v>
          </cell>
          <cell r="N68" t="str">
            <v>Prior Year</v>
          </cell>
        </row>
        <row r="69">
          <cell r="A69" t="str">
            <v>Abajo Solar E</v>
          </cell>
          <cell r="B69" t="str">
            <v>QF - 424 - UT - Solar</v>
          </cell>
          <cell r="C69" t="str">
            <v>Utah South</v>
          </cell>
          <cell r="D69">
            <v>20</v>
          </cell>
          <cell r="E69">
            <v>0.31573059360730593</v>
          </cell>
          <cell r="F69">
            <v>44105</v>
          </cell>
          <cell r="K69" t="str">
            <v>Active</v>
          </cell>
          <cell r="L69">
            <v>42927.657638888886</v>
          </cell>
          <cell r="M69">
            <v>5.0000000000000001E-3</v>
          </cell>
          <cell r="N69" t="str">
            <v>Prior Year</v>
          </cell>
        </row>
        <row r="70">
          <cell r="A70" t="str">
            <v>Abajo Solar F_G_H_I</v>
          </cell>
          <cell r="B70" t="str">
            <v>QF - 425 - UT - Solar</v>
          </cell>
          <cell r="C70" t="str">
            <v>Utah South</v>
          </cell>
          <cell r="D70">
            <v>80</v>
          </cell>
          <cell r="E70">
            <v>0.31573059360730593</v>
          </cell>
          <cell r="F70">
            <v>44105</v>
          </cell>
          <cell r="K70" t="str">
            <v>Active</v>
          </cell>
          <cell r="L70">
            <v>42927.657638888886</v>
          </cell>
          <cell r="M70">
            <v>5.0000000000000001E-3</v>
          </cell>
          <cell r="N70" t="str">
            <v>Prior Year</v>
          </cell>
        </row>
        <row r="71">
          <cell r="A71" t="str">
            <v>Homestead 1 Solar</v>
          </cell>
          <cell r="B71" t="str">
            <v>QF - 428 - WY - Solar</v>
          </cell>
          <cell r="C71" t="str">
            <v>Wyoming Northeast</v>
          </cell>
          <cell r="D71">
            <v>40</v>
          </cell>
          <cell r="E71">
            <v>0.30182077625570775</v>
          </cell>
          <cell r="F71">
            <v>43831</v>
          </cell>
          <cell r="K71" t="str">
            <v>Active</v>
          </cell>
          <cell r="L71">
            <v>42928.660416666666</v>
          </cell>
          <cell r="M71">
            <v>5.0000000000000001E-3</v>
          </cell>
          <cell r="N71" t="str">
            <v>Prior Year</v>
          </cell>
        </row>
        <row r="72">
          <cell r="A72" t="str">
            <v>Homestead 3 Solar</v>
          </cell>
          <cell r="B72" t="str">
            <v>QF - 429 - WY - Solar</v>
          </cell>
          <cell r="C72" t="str">
            <v>Wyoming Northeast</v>
          </cell>
          <cell r="D72">
            <v>40</v>
          </cell>
          <cell r="E72">
            <v>0.30182077625570775</v>
          </cell>
          <cell r="F72">
            <v>43831</v>
          </cell>
          <cell r="K72" t="str">
            <v>Active</v>
          </cell>
          <cell r="L72">
            <v>42928.660416666666</v>
          </cell>
          <cell r="M72">
            <v>5.0000000000000001E-3</v>
          </cell>
          <cell r="N72" t="str">
            <v>Prior Year</v>
          </cell>
        </row>
        <row r="73">
          <cell r="A73" t="str">
            <v>Lakeview PV1 Solar</v>
          </cell>
          <cell r="B73" t="str">
            <v>QF - 393 - OR - Solar</v>
          </cell>
          <cell r="C73" t="str">
            <v>West Main</v>
          </cell>
          <cell r="D73">
            <v>50</v>
          </cell>
          <cell r="E73">
            <v>0.28741780821917806</v>
          </cell>
          <cell r="F73">
            <v>43435</v>
          </cell>
          <cell r="K73" t="str">
            <v>Active</v>
          </cell>
          <cell r="L73">
            <v>42942.752083333333</v>
          </cell>
          <cell r="M73">
            <v>5.0000000000000001E-3</v>
          </cell>
          <cell r="N73" t="str">
            <v>Prior Year</v>
          </cell>
        </row>
        <row r="74">
          <cell r="A74" t="str">
            <v>Kennecott Smelter Non Firm</v>
          </cell>
          <cell r="B74" t="str">
            <v>QF - 433 - UT - Non firm</v>
          </cell>
          <cell r="C74" t="str">
            <v>Utah North</v>
          </cell>
          <cell r="D74">
            <v>31.8</v>
          </cell>
          <cell r="E74">
            <v>0.58176100628930816</v>
          </cell>
          <cell r="F74">
            <v>43101</v>
          </cell>
          <cell r="K74" t="str">
            <v>Active</v>
          </cell>
          <cell r="L74">
            <v>42947.347916666666</v>
          </cell>
          <cell r="M74">
            <v>0</v>
          </cell>
          <cell r="N74" t="str">
            <v>Prior Year</v>
          </cell>
        </row>
        <row r="75">
          <cell r="A75" t="str">
            <v>Kennecott Refinery Non Firm</v>
          </cell>
          <cell r="B75" t="str">
            <v>QF - 434 - UT - Non firm</v>
          </cell>
          <cell r="C75" t="str">
            <v>Utah North</v>
          </cell>
          <cell r="D75">
            <v>6.2</v>
          </cell>
          <cell r="E75">
            <v>0.85</v>
          </cell>
          <cell r="F75">
            <v>43101</v>
          </cell>
          <cell r="K75" t="str">
            <v>Active</v>
          </cell>
          <cell r="L75">
            <v>42947.347916666666</v>
          </cell>
          <cell r="M75">
            <v>0</v>
          </cell>
          <cell r="N75" t="str">
            <v>Prior Year</v>
          </cell>
        </row>
        <row r="76">
          <cell r="A76" t="str">
            <v>Tesoro Non Firm</v>
          </cell>
          <cell r="B76" t="str">
            <v>QF - 435 - UT - Non firm</v>
          </cell>
          <cell r="C76" t="str">
            <v>Utah North</v>
          </cell>
          <cell r="D76">
            <v>25</v>
          </cell>
          <cell r="E76">
            <v>0.85</v>
          </cell>
          <cell r="F76">
            <v>43101</v>
          </cell>
          <cell r="K76" t="str">
            <v>Active</v>
          </cell>
          <cell r="L76">
            <v>42947.347916666666</v>
          </cell>
          <cell r="M76">
            <v>0</v>
          </cell>
          <cell r="N76" t="str">
            <v>Prior Year</v>
          </cell>
        </row>
        <row r="77">
          <cell r="A77" t="str">
            <v>Rock Creek I Wind</v>
          </cell>
          <cell r="B77" t="str">
            <v>QF - 308 - WY - Wind</v>
          </cell>
          <cell r="C77" t="str">
            <v>Wyoming Northeast</v>
          </cell>
          <cell r="D77">
            <v>80</v>
          </cell>
          <cell r="E77">
            <v>0.46554223744292239</v>
          </cell>
          <cell r="F77">
            <v>44136</v>
          </cell>
          <cell r="K77" t="str">
            <v>Active</v>
          </cell>
          <cell r="L77">
            <v>42948.376388888886</v>
          </cell>
          <cell r="M77">
            <v>0</v>
          </cell>
          <cell r="N77" t="str">
            <v>First Year</v>
          </cell>
        </row>
        <row r="78">
          <cell r="A78" t="str">
            <v>Rock Creek II Wind</v>
          </cell>
          <cell r="B78" t="str">
            <v>QF - 309 - WY - Wind</v>
          </cell>
          <cell r="C78" t="str">
            <v>Wyoming Northeast</v>
          </cell>
          <cell r="D78">
            <v>80</v>
          </cell>
          <cell r="E78">
            <v>0.46554223744292239</v>
          </cell>
          <cell r="F78">
            <v>44136</v>
          </cell>
          <cell r="K78" t="str">
            <v>Active</v>
          </cell>
          <cell r="L78">
            <v>42948.376388888886</v>
          </cell>
          <cell r="M78">
            <v>0</v>
          </cell>
          <cell r="N78" t="str">
            <v>First Year</v>
          </cell>
        </row>
        <row r="79">
          <cell r="A79" t="str">
            <v>Rock Creek III Wind</v>
          </cell>
          <cell r="B79" t="str">
            <v>QF - 310 - WY - Wind</v>
          </cell>
          <cell r="C79" t="str">
            <v>Wyoming Northeast</v>
          </cell>
          <cell r="D79">
            <v>80</v>
          </cell>
          <cell r="E79">
            <v>0.46554223744292239</v>
          </cell>
          <cell r="F79">
            <v>44136</v>
          </cell>
          <cell r="K79" t="str">
            <v>Active</v>
          </cell>
          <cell r="L79">
            <v>42948.376388888886</v>
          </cell>
          <cell r="M79">
            <v>0</v>
          </cell>
          <cell r="N79" t="str">
            <v>First Year</v>
          </cell>
        </row>
        <row r="80">
          <cell r="A80" t="str">
            <v>Rock Creek IV Wind</v>
          </cell>
          <cell r="B80" t="str">
            <v>QF - 311 - WY - Wind</v>
          </cell>
          <cell r="C80" t="str">
            <v>Wyoming Northeast</v>
          </cell>
          <cell r="D80">
            <v>40</v>
          </cell>
          <cell r="E80">
            <v>0.46554223744292239</v>
          </cell>
          <cell r="F80">
            <v>44136</v>
          </cell>
          <cell r="K80" t="str">
            <v>Active</v>
          </cell>
          <cell r="L80">
            <v>42948.376388888886</v>
          </cell>
          <cell r="M80">
            <v>0</v>
          </cell>
          <cell r="N80" t="str">
            <v>First Year</v>
          </cell>
        </row>
        <row r="81">
          <cell r="A81" t="str">
            <v>Settler Wind</v>
          </cell>
          <cell r="B81" t="str">
            <v>QF - 312 - WY - Wind</v>
          </cell>
          <cell r="C81" t="str">
            <v>Wyoming Northeast</v>
          </cell>
          <cell r="D81">
            <v>79.400000000000006</v>
          </cell>
          <cell r="E81">
            <v>0.41568470147107878</v>
          </cell>
          <cell r="F81">
            <v>43466</v>
          </cell>
          <cell r="K81" t="str">
            <v>Active</v>
          </cell>
          <cell r="L81">
            <v>42949.395833333336</v>
          </cell>
          <cell r="M81">
            <v>0</v>
          </cell>
          <cell r="N81" t="str">
            <v>First Year</v>
          </cell>
        </row>
        <row r="82">
          <cell r="A82" t="str">
            <v>Faraday II Solar</v>
          </cell>
          <cell r="B82" t="str">
            <v>QF - 313 - UT - Solar</v>
          </cell>
          <cell r="C82" t="str">
            <v>Clover</v>
          </cell>
          <cell r="D82">
            <v>80</v>
          </cell>
          <cell r="E82">
            <v>0.2962956621004566</v>
          </cell>
          <cell r="F82">
            <v>43800</v>
          </cell>
          <cell r="K82" t="str">
            <v>Active</v>
          </cell>
          <cell r="L82">
            <v>42956</v>
          </cell>
          <cell r="M82">
            <v>5.0000000000000001E-3</v>
          </cell>
          <cell r="N82" t="str">
            <v>Prior Year</v>
          </cell>
        </row>
        <row r="83">
          <cell r="A83" t="str">
            <v>Faraday IV Solar</v>
          </cell>
          <cell r="B83" t="str">
            <v>QF - 315 - UT - Solar</v>
          </cell>
          <cell r="C83" t="str">
            <v>Clover</v>
          </cell>
          <cell r="D83">
            <v>80</v>
          </cell>
          <cell r="E83">
            <v>0.2962956621004566</v>
          </cell>
          <cell r="F83">
            <v>43800</v>
          </cell>
          <cell r="K83" t="str">
            <v>Active</v>
          </cell>
          <cell r="L83">
            <v>42956</v>
          </cell>
          <cell r="M83">
            <v>5.0000000000000001E-3</v>
          </cell>
          <cell r="N83" t="str">
            <v>Prior Year</v>
          </cell>
        </row>
        <row r="84">
          <cell r="A84" t="str">
            <v>Faraday VI Solar</v>
          </cell>
          <cell r="B84" t="str">
            <v>QF - 317 - UT - Solar</v>
          </cell>
          <cell r="C84" t="str">
            <v>Clover</v>
          </cell>
          <cell r="D84">
            <v>80</v>
          </cell>
          <cell r="E84">
            <v>0.2962956621004566</v>
          </cell>
          <cell r="F84">
            <v>43800</v>
          </cell>
          <cell r="K84" t="str">
            <v>Active</v>
          </cell>
          <cell r="L84">
            <v>42956</v>
          </cell>
          <cell r="M84">
            <v>5.0000000000000001E-3</v>
          </cell>
          <cell r="N84" t="str">
            <v>Prior Year</v>
          </cell>
        </row>
        <row r="85">
          <cell r="A85" t="str">
            <v>Faraday VIII Solar</v>
          </cell>
          <cell r="B85" t="str">
            <v>QF - 319 - UT - Solar</v>
          </cell>
          <cell r="C85" t="str">
            <v>Clover</v>
          </cell>
          <cell r="D85">
            <v>80</v>
          </cell>
          <cell r="E85">
            <v>0.2962956621004566</v>
          </cell>
          <cell r="F85">
            <v>43800</v>
          </cell>
          <cell r="K85" t="str">
            <v>Active</v>
          </cell>
          <cell r="L85">
            <v>42956</v>
          </cell>
          <cell r="M85">
            <v>5.0000000000000001E-3</v>
          </cell>
          <cell r="N85" t="str">
            <v>Prior Year</v>
          </cell>
        </row>
        <row r="86">
          <cell r="A86" t="str">
            <v>Faraday X Solar</v>
          </cell>
          <cell r="B86" t="str">
            <v>QF - 321 -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42956</v>
          </cell>
          <cell r="M86">
            <v>5.0000000000000001E-3</v>
          </cell>
          <cell r="N86" t="str">
            <v>Prior Year</v>
          </cell>
        </row>
        <row r="87">
          <cell r="A87" t="str">
            <v>Faraday XII Solar</v>
          </cell>
          <cell r="B87" t="str">
            <v>QF - 323 - UT - Solar</v>
          </cell>
          <cell r="C87" t="str">
            <v>Clover</v>
          </cell>
          <cell r="D87">
            <v>80</v>
          </cell>
          <cell r="E87">
            <v>0.2962956621004566</v>
          </cell>
          <cell r="F87">
            <v>43800</v>
          </cell>
          <cell r="K87" t="str">
            <v>Active</v>
          </cell>
          <cell r="L87">
            <v>42956</v>
          </cell>
          <cell r="M87">
            <v>5.0000000000000001E-3</v>
          </cell>
          <cell r="N87" t="str">
            <v>Prior Year</v>
          </cell>
        </row>
        <row r="88">
          <cell r="A88" t="str">
            <v>Faraday XIV Solar</v>
          </cell>
          <cell r="B88" t="str">
            <v>QF - 325 - UT - Solar</v>
          </cell>
          <cell r="C88" t="str">
            <v>Clover</v>
          </cell>
          <cell r="D88">
            <v>80</v>
          </cell>
          <cell r="E88">
            <v>0.2962956621004566</v>
          </cell>
          <cell r="F88">
            <v>43800</v>
          </cell>
          <cell r="K88" t="str">
            <v>Active</v>
          </cell>
          <cell r="L88">
            <v>42956</v>
          </cell>
          <cell r="M88">
            <v>5.0000000000000001E-3</v>
          </cell>
          <cell r="N88" t="str">
            <v>Prior Year</v>
          </cell>
        </row>
        <row r="89">
          <cell r="A89" t="str">
            <v>Goshen Valley I Solar</v>
          </cell>
          <cell r="B89" t="str">
            <v>QF - 358 - UT - Solar</v>
          </cell>
          <cell r="C89" t="str">
            <v>Clover</v>
          </cell>
          <cell r="D89">
            <v>80</v>
          </cell>
          <cell r="E89">
            <v>0.2965884703196347</v>
          </cell>
          <cell r="F89">
            <v>43800</v>
          </cell>
          <cell r="K89" t="str">
            <v>Active</v>
          </cell>
          <cell r="L89">
            <v>42956</v>
          </cell>
          <cell r="M89">
            <v>5.0000000000000001E-3</v>
          </cell>
          <cell r="N89" t="str">
            <v>Prior Year</v>
          </cell>
        </row>
        <row r="90">
          <cell r="A90" t="str">
            <v>Goshen Valley II Solar</v>
          </cell>
          <cell r="B90" t="str">
            <v>QF - 359 - UT - Solar</v>
          </cell>
          <cell r="C90" t="str">
            <v>Clover</v>
          </cell>
          <cell r="D90">
            <v>80</v>
          </cell>
          <cell r="E90">
            <v>0.2965884703196347</v>
          </cell>
          <cell r="F90">
            <v>43800</v>
          </cell>
          <cell r="K90" t="str">
            <v>Active</v>
          </cell>
          <cell r="L90">
            <v>42956</v>
          </cell>
          <cell r="M90">
            <v>5.0000000000000001E-3</v>
          </cell>
          <cell r="N90" t="str">
            <v>Prior Year</v>
          </cell>
        </row>
        <row r="91">
          <cell r="A91" t="str">
            <v>Goshen Valley III Solar</v>
          </cell>
          <cell r="B91" t="str">
            <v>QF - 360 - UT - Solar</v>
          </cell>
          <cell r="C91" t="str">
            <v>Clover</v>
          </cell>
          <cell r="D91">
            <v>80</v>
          </cell>
          <cell r="E91">
            <v>0.2965884703196347</v>
          </cell>
          <cell r="F91">
            <v>43800</v>
          </cell>
          <cell r="K91" t="str">
            <v>Active</v>
          </cell>
          <cell r="L91">
            <v>42956</v>
          </cell>
          <cell r="M91">
            <v>5.0000000000000001E-3</v>
          </cell>
          <cell r="N91" t="str">
            <v>Prior Year</v>
          </cell>
        </row>
        <row r="92">
          <cell r="A92" t="str">
            <v>Goshen Valley IV Solar</v>
          </cell>
          <cell r="B92" t="str">
            <v>QF - 361 - UT - Solar</v>
          </cell>
          <cell r="C92" t="str">
            <v>Clover</v>
          </cell>
          <cell r="D92">
            <v>80</v>
          </cell>
          <cell r="E92">
            <v>0.2965884703196347</v>
          </cell>
          <cell r="F92">
            <v>43800</v>
          </cell>
          <cell r="K92" t="str">
            <v>Active</v>
          </cell>
          <cell r="L92">
            <v>42956</v>
          </cell>
          <cell r="M92">
            <v>5.0000000000000001E-3</v>
          </cell>
          <cell r="N92" t="str">
            <v>Prior Year</v>
          </cell>
        </row>
        <row r="93">
          <cell r="A93" t="str">
            <v>Goshen Valley V Solar</v>
          </cell>
          <cell r="B93" t="str">
            <v>QF - 362 - UT - Solar</v>
          </cell>
          <cell r="C93" t="str">
            <v>Clover</v>
          </cell>
          <cell r="D93">
            <v>80</v>
          </cell>
          <cell r="E93">
            <v>0.2965884703196347</v>
          </cell>
          <cell r="F93">
            <v>43800</v>
          </cell>
          <cell r="K93" t="str">
            <v>Active</v>
          </cell>
          <cell r="L93">
            <v>42956</v>
          </cell>
          <cell r="M93">
            <v>5.0000000000000001E-3</v>
          </cell>
          <cell r="N93" t="str">
            <v>Prior Year</v>
          </cell>
        </row>
        <row r="94">
          <cell r="A94" t="str">
            <v>Goshen Valley VI Solar</v>
          </cell>
          <cell r="B94" t="str">
            <v>QF - 363 - UT - Solar</v>
          </cell>
          <cell r="C94" t="str">
            <v>Clover</v>
          </cell>
          <cell r="D94">
            <v>80</v>
          </cell>
          <cell r="E94">
            <v>0.2965884703196347</v>
          </cell>
          <cell r="F94">
            <v>43800</v>
          </cell>
          <cell r="K94" t="str">
            <v>Active</v>
          </cell>
          <cell r="L94">
            <v>42956</v>
          </cell>
          <cell r="M94">
            <v>5.0000000000000001E-3</v>
          </cell>
          <cell r="N94" t="str">
            <v>Prior Year</v>
          </cell>
        </row>
        <row r="95">
          <cell r="A95" t="str">
            <v>Goshen Valley VII Solar</v>
          </cell>
          <cell r="B95" t="str">
            <v>QF - 364 - UT - Solar</v>
          </cell>
          <cell r="C95" t="str">
            <v>Clover</v>
          </cell>
          <cell r="D95">
            <v>80</v>
          </cell>
          <cell r="E95">
            <v>0.2965884703196347</v>
          </cell>
          <cell r="F95">
            <v>43800</v>
          </cell>
          <cell r="K95" t="str">
            <v>Active</v>
          </cell>
          <cell r="L95">
            <v>42956</v>
          </cell>
          <cell r="M95">
            <v>5.0000000000000001E-3</v>
          </cell>
          <cell r="N95" t="str">
            <v>Prior Year</v>
          </cell>
        </row>
        <row r="96">
          <cell r="A96" t="str">
            <v>MSDC1 Solar</v>
          </cell>
          <cell r="B96" t="str">
            <v>QF - 398 - OR - Solar</v>
          </cell>
          <cell r="C96" t="str">
            <v>West Main</v>
          </cell>
          <cell r="D96">
            <v>73</v>
          </cell>
          <cell r="E96">
            <v>0.30642240570463503</v>
          </cell>
          <cell r="F96">
            <v>44197</v>
          </cell>
          <cell r="K96" t="str">
            <v>Active</v>
          </cell>
          <cell r="L96">
            <v>42992.466666666667</v>
          </cell>
          <cell r="M96">
            <v>5.0000000000000001E-3</v>
          </cell>
          <cell r="N96" t="str">
            <v>Prior Year</v>
          </cell>
        </row>
        <row r="97">
          <cell r="A97" t="str">
            <v>MSDC2 Solar</v>
          </cell>
          <cell r="B97" t="str">
            <v>QF - 399 - OR - Solar</v>
          </cell>
          <cell r="C97" t="str">
            <v>West Main</v>
          </cell>
          <cell r="D97">
            <v>73</v>
          </cell>
          <cell r="E97">
            <v>0.30642240570463503</v>
          </cell>
          <cell r="F97">
            <v>44197</v>
          </cell>
          <cell r="K97" t="str">
            <v>Active</v>
          </cell>
          <cell r="L97">
            <v>42992.466666666667</v>
          </cell>
          <cell r="M97">
            <v>5.0000000000000001E-3</v>
          </cell>
          <cell r="N97" t="str">
            <v>Prior Year</v>
          </cell>
        </row>
        <row r="98">
          <cell r="A98" t="str">
            <v>MSDC3 Solar</v>
          </cell>
          <cell r="B98" t="str">
            <v>QF - 400 - OR - Solar</v>
          </cell>
          <cell r="C98" t="str">
            <v>West Main</v>
          </cell>
          <cell r="D98">
            <v>73</v>
          </cell>
          <cell r="E98">
            <v>0.30642240570463503</v>
          </cell>
          <cell r="F98">
            <v>44197</v>
          </cell>
          <cell r="K98" t="str">
            <v>Active</v>
          </cell>
          <cell r="L98">
            <v>42992.466666666667</v>
          </cell>
          <cell r="M98">
            <v>5.0000000000000001E-3</v>
          </cell>
          <cell r="N98" t="str">
            <v>Prior Year</v>
          </cell>
        </row>
        <row r="99">
          <cell r="A99" t="str">
            <v>MSDC4 Solar</v>
          </cell>
          <cell r="B99" t="str">
            <v>QF - 401 - OR - Solar</v>
          </cell>
          <cell r="C99" t="str">
            <v>West Main</v>
          </cell>
          <cell r="D99">
            <v>73</v>
          </cell>
          <cell r="E99">
            <v>0.30642240570463503</v>
          </cell>
          <cell r="F99">
            <v>44197</v>
          </cell>
          <cell r="K99" t="str">
            <v>Active</v>
          </cell>
          <cell r="L99">
            <v>42992.466666666667</v>
          </cell>
          <cell r="M99">
            <v>5.0000000000000001E-3</v>
          </cell>
          <cell r="N99" t="str">
            <v>Prior Year</v>
          </cell>
        </row>
        <row r="100">
          <cell r="A100" t="str">
            <v>MSDC5 Solar</v>
          </cell>
          <cell r="B100" t="str">
            <v>QF - 402 - OR - Solar</v>
          </cell>
          <cell r="C100" t="str">
            <v>West Main</v>
          </cell>
          <cell r="D100">
            <v>73</v>
          </cell>
          <cell r="E100">
            <v>0.30642240570463503</v>
          </cell>
          <cell r="F100">
            <v>44197</v>
          </cell>
          <cell r="K100" t="str">
            <v>Active</v>
          </cell>
          <cell r="L100">
            <v>42992.466666666667</v>
          </cell>
          <cell r="M100">
            <v>5.0000000000000001E-3</v>
          </cell>
          <cell r="N100" t="str">
            <v>Prior Year</v>
          </cell>
        </row>
        <row r="101">
          <cell r="A101" t="str">
            <v>MSDC6 Solar</v>
          </cell>
          <cell r="B101" t="str">
            <v>QF - 403 - OR - Solar</v>
          </cell>
          <cell r="C101" t="str">
            <v>West Main</v>
          </cell>
          <cell r="D101">
            <v>73</v>
          </cell>
          <cell r="E101">
            <v>0.30642240570463503</v>
          </cell>
          <cell r="F101">
            <v>44197</v>
          </cell>
          <cell r="K101" t="str">
            <v>Active</v>
          </cell>
          <cell r="L101">
            <v>42992.466666666667</v>
          </cell>
          <cell r="M101">
            <v>5.0000000000000001E-3</v>
          </cell>
          <cell r="N101" t="str">
            <v>Prior Year</v>
          </cell>
        </row>
        <row r="102">
          <cell r="A102" t="str">
            <v>Steadman Solar</v>
          </cell>
          <cell r="B102" t="str">
            <v>QF - 431 - UT - Solar</v>
          </cell>
          <cell r="C102" t="str">
            <v>Clover</v>
          </cell>
          <cell r="D102">
            <v>80</v>
          </cell>
          <cell r="E102">
            <v>0.2962956621004566</v>
          </cell>
          <cell r="F102">
            <v>43983</v>
          </cell>
          <cell r="K102" t="str">
            <v>Active</v>
          </cell>
          <cell r="L102">
            <v>42958.583333333336</v>
          </cell>
          <cell r="M102">
            <v>5.0000000000000001E-3</v>
          </cell>
          <cell r="N102" t="str">
            <v>Prior Year</v>
          </cell>
        </row>
        <row r="103">
          <cell r="A103" t="str">
            <v>Homa Hills</v>
          </cell>
          <cell r="B103" t="str">
            <v>QF - 436 - WY - Solar</v>
          </cell>
          <cell r="C103" t="str">
            <v>Wyoming Northeast</v>
          </cell>
          <cell r="D103">
            <v>30</v>
          </cell>
          <cell r="E103">
            <v>0.26825712328767121</v>
          </cell>
          <cell r="F103">
            <v>43831</v>
          </cell>
          <cell r="K103" t="str">
            <v>Active</v>
          </cell>
          <cell r="L103">
            <v>42993.677777777775</v>
          </cell>
          <cell r="M103">
            <v>5.0000000000000001E-3</v>
          </cell>
          <cell r="N103" t="str">
            <v>Prior Year</v>
          </cell>
        </row>
        <row r="104">
          <cell r="A104" t="str">
            <v>Jeffrey City PV1</v>
          </cell>
          <cell r="B104" t="str">
            <v>QF - 437 - WY - Solar</v>
          </cell>
          <cell r="C104" t="str">
            <v>Wyoming Northeast</v>
          </cell>
          <cell r="D104">
            <v>80</v>
          </cell>
          <cell r="E104">
            <v>0.29026768978310502</v>
          </cell>
          <cell r="F104">
            <v>43831</v>
          </cell>
          <cell r="K104" t="str">
            <v>Active</v>
          </cell>
          <cell r="L104">
            <v>42993.677777777775</v>
          </cell>
          <cell r="M104">
            <v>5.0000000000000001E-3</v>
          </cell>
          <cell r="N104" t="str">
            <v>Prior Year</v>
          </cell>
        </row>
        <row r="105">
          <cell r="A105" t="str">
            <v>Hornet PV1-3 Solar</v>
          </cell>
          <cell r="B105" t="str">
            <v>QF - 328 - OR - Solar</v>
          </cell>
          <cell r="C105" t="str">
            <v>West Main</v>
          </cell>
          <cell r="D105">
            <v>46</v>
          </cell>
          <cell r="E105">
            <v>0.28746024171133611</v>
          </cell>
          <cell r="F105">
            <v>43617</v>
          </cell>
          <cell r="K105" t="str">
            <v>Active</v>
          </cell>
          <cell r="L105">
            <v>42996.677777777775</v>
          </cell>
          <cell r="M105">
            <v>5.0000000000000001E-3</v>
          </cell>
          <cell r="N105" t="str">
            <v>Prior Year</v>
          </cell>
        </row>
        <row r="106">
          <cell r="A106" t="str">
            <v>Lincoln Solar</v>
          </cell>
          <cell r="B106">
            <v>0</v>
          </cell>
          <cell r="C106" t="str">
            <v>Utah North</v>
          </cell>
          <cell r="D106">
            <v>80</v>
          </cell>
          <cell r="E106">
            <v>0.26724315068493149</v>
          </cell>
          <cell r="F106">
            <v>43831</v>
          </cell>
          <cell r="K106" t="str">
            <v>Active</v>
          </cell>
          <cell r="L106">
            <v>43045.568055555559</v>
          </cell>
          <cell r="M106">
            <v>5.0000000000000001E-3</v>
          </cell>
          <cell r="N106" t="str">
            <v>First Year</v>
          </cell>
        </row>
        <row r="107">
          <cell r="A107" t="str">
            <v>Utah 2017.Q2</v>
          </cell>
          <cell r="B107" t="str">
            <v>Avoided Cost Resource</v>
          </cell>
          <cell r="C107" t="str">
            <v>Utah North</v>
          </cell>
          <cell r="D107">
            <v>100</v>
          </cell>
          <cell r="E107">
            <v>0.85</v>
          </cell>
          <cell r="F107">
            <v>43101</v>
          </cell>
          <cell r="K107" t="str">
            <v>Utah 2017.Q2</v>
          </cell>
          <cell r="L107">
            <v>42996.677777777775</v>
          </cell>
          <cell r="M107">
            <v>0</v>
          </cell>
          <cell r="N107" t="str">
            <v>First Year</v>
          </cell>
        </row>
        <row r="108">
          <cell r="A108" t="str">
            <v>Utah 2017.Q3</v>
          </cell>
          <cell r="B108">
            <v>0</v>
          </cell>
          <cell r="C108" t="str">
            <v>Utah North</v>
          </cell>
          <cell r="D108">
            <v>100</v>
          </cell>
          <cell r="E108">
            <v>0.85</v>
          </cell>
          <cell r="F108">
            <v>43101</v>
          </cell>
          <cell r="K108" t="str">
            <v>Utah 2017.Q3</v>
          </cell>
          <cell r="L108">
            <v>43045.568055555559</v>
          </cell>
          <cell r="M108">
            <v>0</v>
          </cell>
          <cell r="N108" t="str">
            <v>First Year</v>
          </cell>
        </row>
        <row r="109">
          <cell r="A109">
            <v>0</v>
          </cell>
          <cell r="B109">
            <v>0</v>
          </cell>
          <cell r="D109">
            <v>0</v>
          </cell>
          <cell r="E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D110">
            <v>0</v>
          </cell>
          <cell r="E110">
            <v>0</v>
          </cell>
          <cell r="L110">
            <v>0</v>
          </cell>
          <cell r="M110">
            <v>0</v>
          </cell>
          <cell r="N110">
            <v>0</v>
          </cell>
        </row>
      </sheetData>
      <sheetData sheetId="2">
        <row r="5">
          <cell r="B5">
            <v>1</v>
          </cell>
          <cell r="C5" t="str">
            <v>Boswell Springs I Wind</v>
          </cell>
          <cell r="D5">
            <v>12.64</v>
          </cell>
          <cell r="E5">
            <v>80</v>
          </cell>
          <cell r="F5">
            <v>0.40697345890410958</v>
          </cell>
          <cell r="K5" t="str">
            <v>Active</v>
          </cell>
          <cell r="L5" t="str">
            <v>Wyoming Northeast</v>
          </cell>
          <cell r="N5">
            <v>0</v>
          </cell>
        </row>
        <row r="6">
          <cell r="B6">
            <v>2</v>
          </cell>
          <cell r="C6" t="str">
            <v>Boswell Springs II Wind</v>
          </cell>
          <cell r="D6">
            <v>12.64</v>
          </cell>
          <cell r="E6">
            <v>80</v>
          </cell>
          <cell r="F6">
            <v>0.40697345890410958</v>
          </cell>
          <cell r="K6" t="str">
            <v>Active</v>
          </cell>
          <cell r="L6" t="str">
            <v>Wyoming Northeast</v>
          </cell>
          <cell r="N6">
            <v>0</v>
          </cell>
        </row>
        <row r="7">
          <cell r="B7">
            <v>3</v>
          </cell>
          <cell r="C7" t="str">
            <v>Boswell Springs III Wind</v>
          </cell>
          <cell r="D7">
            <v>12.64</v>
          </cell>
          <cell r="E7">
            <v>80</v>
          </cell>
          <cell r="F7">
            <v>0.40697345890410958</v>
          </cell>
          <cell r="K7" t="str">
            <v>Active</v>
          </cell>
          <cell r="L7" t="str">
            <v>Wyoming Northeast</v>
          </cell>
          <cell r="N7">
            <v>0</v>
          </cell>
        </row>
        <row r="8">
          <cell r="B8">
            <v>4</v>
          </cell>
          <cell r="C8" t="str">
            <v>Boswell Springs IV Wind</v>
          </cell>
          <cell r="D8">
            <v>12.64</v>
          </cell>
          <cell r="E8">
            <v>80</v>
          </cell>
          <cell r="F8">
            <v>0.40697345890410958</v>
          </cell>
          <cell r="K8" t="str">
            <v>Active</v>
          </cell>
          <cell r="L8" t="str">
            <v>Wyoming Northeast</v>
          </cell>
          <cell r="N8">
            <v>0</v>
          </cell>
        </row>
        <row r="9">
          <cell r="B9">
            <v>5</v>
          </cell>
          <cell r="C9" t="str">
            <v>Glen Canyon A Solar QF</v>
          </cell>
          <cell r="D9">
            <v>44.16</v>
          </cell>
          <cell r="E9">
            <v>74</v>
          </cell>
          <cell r="F9">
            <v>0.32198105639886465</v>
          </cell>
          <cell r="K9" t="str">
            <v>Active</v>
          </cell>
          <cell r="L9" t="str">
            <v>PP-GC</v>
          </cell>
          <cell r="N9">
            <v>5.0000000000000001E-3</v>
          </cell>
        </row>
        <row r="10">
          <cell r="B10">
            <v>6</v>
          </cell>
          <cell r="C10" t="str">
            <v>Glen Canyon B Solar QF</v>
          </cell>
          <cell r="D10">
            <v>12.53</v>
          </cell>
          <cell r="E10">
            <v>21</v>
          </cell>
          <cell r="F10">
            <v>0.3490215264187867</v>
          </cell>
          <cell r="K10" t="str">
            <v>Active</v>
          </cell>
          <cell r="L10" t="str">
            <v>PP-GC</v>
          </cell>
          <cell r="N10">
            <v>5.0000000000000001E-3</v>
          </cell>
        </row>
        <row r="11">
          <cell r="B11">
            <v>7</v>
          </cell>
          <cell r="C11" t="str">
            <v>Sage I Solar QF</v>
          </cell>
          <cell r="D11">
            <v>11.93</v>
          </cell>
          <cell r="E11">
            <v>20</v>
          </cell>
          <cell r="F11">
            <v>0.28240833333333337</v>
          </cell>
          <cell r="K11" t="str">
            <v>Active</v>
          </cell>
          <cell r="L11" t="str">
            <v>Trona</v>
          </cell>
          <cell r="N11">
            <v>6.0000000000000001E-3</v>
          </cell>
        </row>
        <row r="12">
          <cell r="B12">
            <v>8</v>
          </cell>
          <cell r="C12" t="str">
            <v>Sage II Solar QF</v>
          </cell>
          <cell r="D12">
            <v>11.93</v>
          </cell>
          <cell r="E12">
            <v>20</v>
          </cell>
          <cell r="F12">
            <v>0.28240833333333337</v>
          </cell>
          <cell r="K12" t="str">
            <v>Active</v>
          </cell>
          <cell r="L12" t="str">
            <v>Trona</v>
          </cell>
          <cell r="N12">
            <v>6.0000000000000001E-3</v>
          </cell>
        </row>
        <row r="13">
          <cell r="B13">
            <v>9</v>
          </cell>
          <cell r="C13" t="str">
            <v>BYU-ID QF</v>
          </cell>
          <cell r="D13">
            <v>4.1952887591895331</v>
          </cell>
          <cell r="E13">
            <v>5.6</v>
          </cell>
          <cell r="F13">
            <v>0.78991356816699287</v>
          </cell>
          <cell r="L13" t="str">
            <v>Goshen</v>
          </cell>
        </row>
        <row r="14">
          <cell r="B14">
            <v>10</v>
          </cell>
          <cell r="C14" t="str">
            <v>Sage III Solar</v>
          </cell>
          <cell r="D14">
            <v>10.5</v>
          </cell>
          <cell r="E14">
            <v>17.600000000000001</v>
          </cell>
          <cell r="F14">
            <v>0.26652068171980065</v>
          </cell>
          <cell r="K14" t="str">
            <v>Active</v>
          </cell>
          <cell r="L14" t="str">
            <v>Trona</v>
          </cell>
          <cell r="N14">
            <v>6.0000000000000001E-3</v>
          </cell>
        </row>
        <row r="15">
          <cell r="B15">
            <v>11</v>
          </cell>
          <cell r="C15" t="str">
            <v>Beatty Solar (Terminated)</v>
          </cell>
          <cell r="D15">
            <v>-3.24</v>
          </cell>
          <cell r="E15">
            <v>-5</v>
          </cell>
          <cell r="K15" t="str">
            <v>Active</v>
          </cell>
          <cell r="L15" t="str">
            <v>West Main</v>
          </cell>
          <cell r="N15">
            <v>7.0000000000000001E-3</v>
          </cell>
        </row>
        <row r="29">
          <cell r="B29" t="str">
            <v>Total Signed MW</v>
          </cell>
          <cell r="D29">
            <v>142.57</v>
          </cell>
          <cell r="E29">
            <v>473.2</v>
          </cell>
        </row>
        <row r="32">
          <cell r="B32">
            <v>1</v>
          </cell>
          <cell r="C32" t="str">
            <v>Pryor Caves Wind</v>
          </cell>
          <cell r="D32">
            <v>12.64</v>
          </cell>
          <cell r="E32">
            <v>80</v>
          </cell>
          <cell r="F32">
            <v>0.44888127853881277</v>
          </cell>
          <cell r="K32" t="str">
            <v>Active</v>
          </cell>
          <cell r="L32" t="str">
            <v>Wyoming Northeast</v>
          </cell>
          <cell r="M32">
            <v>42419.695138888892</v>
          </cell>
          <cell r="N32">
            <v>0</v>
          </cell>
        </row>
        <row r="33">
          <cell r="B33">
            <v>2</v>
          </cell>
          <cell r="C33" t="str">
            <v>Horse Thief Wind</v>
          </cell>
          <cell r="D33">
            <v>12.64</v>
          </cell>
          <cell r="E33">
            <v>80</v>
          </cell>
          <cell r="F33">
            <v>0.4201084474885845</v>
          </cell>
          <cell r="K33" t="str">
            <v>Active</v>
          </cell>
          <cell r="L33" t="str">
            <v>Wyoming Northeast</v>
          </cell>
          <cell r="M33">
            <v>42419.695138888892</v>
          </cell>
          <cell r="N33">
            <v>0</v>
          </cell>
        </row>
        <row r="34">
          <cell r="B34">
            <v>3</v>
          </cell>
          <cell r="C34" t="str">
            <v>Mud Springs Wind</v>
          </cell>
          <cell r="D34">
            <v>12.64</v>
          </cell>
          <cell r="E34">
            <v>80</v>
          </cell>
          <cell r="F34">
            <v>0.37412813926940641</v>
          </cell>
          <cell r="K34" t="str">
            <v>Active</v>
          </cell>
          <cell r="L34" t="str">
            <v>Wyoming Northeast</v>
          </cell>
          <cell r="M34">
            <v>42419.695138888892</v>
          </cell>
          <cell r="N34">
            <v>0</v>
          </cell>
        </row>
        <row r="35">
          <cell r="B35">
            <v>4</v>
          </cell>
          <cell r="C35" t="str">
            <v>Grass Butte Solar</v>
          </cell>
          <cell r="D35">
            <v>25.92</v>
          </cell>
          <cell r="E35">
            <v>40</v>
          </cell>
          <cell r="F35">
            <v>0.29103767123287672</v>
          </cell>
          <cell r="K35" t="str">
            <v>Active</v>
          </cell>
          <cell r="L35" t="str">
            <v>Central Oregon</v>
          </cell>
          <cell r="M35">
            <v>42452.393750000003</v>
          </cell>
          <cell r="N35">
            <v>5.0000000000000001E-3</v>
          </cell>
        </row>
        <row r="36">
          <cell r="B36">
            <v>5</v>
          </cell>
          <cell r="C36" t="str">
            <v>Sparrow Solar</v>
          </cell>
          <cell r="D36">
            <v>25.92</v>
          </cell>
          <cell r="E36">
            <v>40</v>
          </cell>
          <cell r="F36">
            <v>0.30979452054794521</v>
          </cell>
          <cell r="K36" t="str">
            <v>Active</v>
          </cell>
          <cell r="L36" t="str">
            <v>West Main</v>
          </cell>
          <cell r="M36">
            <v>42580.675000000003</v>
          </cell>
          <cell r="N36">
            <v>5.0000000000000001E-3</v>
          </cell>
        </row>
        <row r="37">
          <cell r="B37">
            <v>6</v>
          </cell>
          <cell r="C37" t="str">
            <v>Ochoco Solar</v>
          </cell>
          <cell r="D37">
            <v>25.92</v>
          </cell>
          <cell r="E37">
            <v>40</v>
          </cell>
          <cell r="F37">
            <v>0.2791238584474886</v>
          </cell>
          <cell r="K37" t="str">
            <v>Active</v>
          </cell>
          <cell r="L37" t="str">
            <v>Central Oregon</v>
          </cell>
          <cell r="M37">
            <v>42580.675000000003</v>
          </cell>
          <cell r="N37">
            <v>5.0000000000000001E-3</v>
          </cell>
        </row>
        <row r="38">
          <cell r="B38">
            <v>7</v>
          </cell>
          <cell r="C38" t="str">
            <v>Ringtail Solar</v>
          </cell>
          <cell r="D38">
            <v>25.92</v>
          </cell>
          <cell r="E38">
            <v>40</v>
          </cell>
          <cell r="F38">
            <v>0.24543093607305935</v>
          </cell>
          <cell r="K38" t="str">
            <v>Active</v>
          </cell>
          <cell r="L38" t="str">
            <v>West Main</v>
          </cell>
          <cell r="M38">
            <v>42580.683333333334</v>
          </cell>
          <cell r="N38">
            <v>5.0000000000000001E-3</v>
          </cell>
        </row>
        <row r="39">
          <cell r="B39">
            <v>8</v>
          </cell>
          <cell r="C39" t="str">
            <v>Skysol Solar</v>
          </cell>
          <cell r="D39">
            <v>34.61</v>
          </cell>
          <cell r="E39">
            <v>55</v>
          </cell>
          <cell r="F39">
            <v>0.24561402833410492</v>
          </cell>
          <cell r="K39" t="str">
            <v>Active</v>
          </cell>
          <cell r="L39" t="str">
            <v>West Main</v>
          </cell>
          <cell r="M39">
            <v>42774.688888888886</v>
          </cell>
          <cell r="N39">
            <v>5.0000000000000001E-3</v>
          </cell>
        </row>
        <row r="40">
          <cell r="B40">
            <v>9</v>
          </cell>
          <cell r="C40" t="str">
            <v>Dinosolar 4 Solar</v>
          </cell>
          <cell r="D40">
            <v>35.64</v>
          </cell>
          <cell r="E40">
            <v>40</v>
          </cell>
          <cell r="F40">
            <v>0.27404965753424659</v>
          </cell>
          <cell r="K40" t="str">
            <v>Active</v>
          </cell>
          <cell r="L40" t="str">
            <v>Wyoming Northeast</v>
          </cell>
          <cell r="M40">
            <v>42797.583333333336</v>
          </cell>
          <cell r="N40">
            <v>5.0000000000000001E-3</v>
          </cell>
        </row>
        <row r="41">
          <cell r="B41">
            <v>10</v>
          </cell>
          <cell r="C41" t="str">
            <v>Prineville Solar</v>
          </cell>
          <cell r="D41">
            <v>35.64</v>
          </cell>
          <cell r="E41">
            <v>50</v>
          </cell>
          <cell r="F41">
            <v>0.25810730593607306</v>
          </cell>
          <cell r="K41" t="str">
            <v>Active</v>
          </cell>
          <cell r="L41" t="str">
            <v>Central Oregon</v>
          </cell>
          <cell r="M41">
            <v>42802.359722222223</v>
          </cell>
          <cell r="N41">
            <v>5.0000000000000001E-3</v>
          </cell>
        </row>
        <row r="42">
          <cell r="B42">
            <v>11</v>
          </cell>
          <cell r="C42" t="str">
            <v>Linkville Solar</v>
          </cell>
          <cell r="D42">
            <v>23.87</v>
          </cell>
          <cell r="E42">
            <v>80</v>
          </cell>
          <cell r="F42">
            <v>0.29331050228310501</v>
          </cell>
          <cell r="K42" t="str">
            <v>Active</v>
          </cell>
          <cell r="L42" t="str">
            <v>West Main</v>
          </cell>
          <cell r="M42">
            <v>42802.359722222223</v>
          </cell>
          <cell r="N42">
            <v>5.0000000000000001E-3</v>
          </cell>
        </row>
        <row r="43">
          <cell r="B43">
            <v>12</v>
          </cell>
          <cell r="C43" t="str">
            <v>Linkville Solar 2</v>
          </cell>
          <cell r="D43">
            <v>32.4</v>
          </cell>
          <cell r="E43">
            <v>20</v>
          </cell>
          <cell r="F43">
            <v>0.29271689497716891</v>
          </cell>
          <cell r="K43" t="str">
            <v>Active</v>
          </cell>
          <cell r="L43" t="str">
            <v>West Main</v>
          </cell>
          <cell r="M43">
            <v>42803.713888888888</v>
          </cell>
          <cell r="N43">
            <v>5.0000000000000001E-3</v>
          </cell>
        </row>
        <row r="44">
          <cell r="B44">
            <v>13</v>
          </cell>
          <cell r="C44" t="str">
            <v>Christmas Valley Solar PV3-A</v>
          </cell>
          <cell r="D44">
            <v>51.84</v>
          </cell>
          <cell r="E44">
            <v>80</v>
          </cell>
          <cell r="F44">
            <v>0.28007577197488581</v>
          </cell>
          <cell r="K44" t="str">
            <v>Active</v>
          </cell>
          <cell r="L44" t="str">
            <v>Central Oregon</v>
          </cell>
          <cell r="M44">
            <v>42807.359722222223</v>
          </cell>
          <cell r="N44">
            <v>5.0000000000000001E-3</v>
          </cell>
        </row>
        <row r="45">
          <cell r="B45">
            <v>14</v>
          </cell>
          <cell r="C45" t="str">
            <v>Christmas Valley Solar PV3-B</v>
          </cell>
          <cell r="D45">
            <v>12.96</v>
          </cell>
          <cell r="E45">
            <v>80</v>
          </cell>
          <cell r="F45">
            <v>0.28007577197488581</v>
          </cell>
          <cell r="K45" t="str">
            <v>Active</v>
          </cell>
          <cell r="L45" t="str">
            <v>Central Oregon</v>
          </cell>
          <cell r="M45">
            <v>42807.359722222223</v>
          </cell>
          <cell r="N45">
            <v>5.0000000000000001E-3</v>
          </cell>
        </row>
        <row r="46">
          <cell r="B46">
            <v>15</v>
          </cell>
          <cell r="C46" t="str">
            <v>Christmas Valley Solar PV3-C</v>
          </cell>
          <cell r="D46">
            <v>51.84</v>
          </cell>
          <cell r="E46">
            <v>80</v>
          </cell>
          <cell r="F46">
            <v>0.28007577197488581</v>
          </cell>
          <cell r="K46" t="str">
            <v>Active</v>
          </cell>
          <cell r="L46" t="str">
            <v>Central Oregon</v>
          </cell>
          <cell r="M46">
            <v>42807.359722222223</v>
          </cell>
          <cell r="N46">
            <v>5.0000000000000001E-3</v>
          </cell>
        </row>
        <row r="47">
          <cell r="B47">
            <v>16</v>
          </cell>
          <cell r="C47" t="str">
            <v>Graphite Solar w Battery</v>
          </cell>
          <cell r="D47">
            <v>51.84</v>
          </cell>
          <cell r="E47">
            <v>80</v>
          </cell>
          <cell r="F47">
            <v>0.27816861060121995</v>
          </cell>
          <cell r="K47" t="str">
            <v>Active</v>
          </cell>
          <cell r="L47" t="str">
            <v>Utah North</v>
          </cell>
          <cell r="M47">
            <v>42822</v>
          </cell>
          <cell r="N47">
            <v>5.0000000000000001E-3</v>
          </cell>
        </row>
        <row r="48">
          <cell r="B48">
            <v>17</v>
          </cell>
          <cell r="C48" t="str">
            <v>Settler Wind</v>
          </cell>
          <cell r="D48">
            <v>51.84</v>
          </cell>
          <cell r="E48">
            <v>79.400000000000006</v>
          </cell>
          <cell r="F48">
            <v>0.41568470147107878</v>
          </cell>
          <cell r="K48" t="str">
            <v>Active</v>
          </cell>
          <cell r="L48" t="str">
            <v>Wyoming Northeast</v>
          </cell>
          <cell r="M48">
            <v>42949.395833333336</v>
          </cell>
          <cell r="N48">
            <v>0</v>
          </cell>
        </row>
        <row r="49">
          <cell r="B49">
            <v>18</v>
          </cell>
          <cell r="C49" t="str">
            <v>Caiman Solar</v>
          </cell>
          <cell r="D49">
            <v>61.35</v>
          </cell>
          <cell r="E49">
            <v>20</v>
          </cell>
          <cell r="F49">
            <v>0.26893835616438355</v>
          </cell>
          <cell r="K49" t="str">
            <v>Active</v>
          </cell>
          <cell r="L49" t="str">
            <v>Wyoming Northeast</v>
          </cell>
          <cell r="M49">
            <v>42825.699305555558</v>
          </cell>
          <cell r="N49">
            <v>3.2048737424823109E-3</v>
          </cell>
        </row>
        <row r="50">
          <cell r="B50">
            <v>19</v>
          </cell>
          <cell r="C50" t="str">
            <v>Raptor Solar</v>
          </cell>
          <cell r="D50">
            <v>12.55</v>
          </cell>
          <cell r="E50">
            <v>20</v>
          </cell>
          <cell r="F50">
            <v>0.27686244292237444</v>
          </cell>
          <cell r="K50" t="str">
            <v>Active</v>
          </cell>
          <cell r="L50" t="str">
            <v>Wyoming Northeast</v>
          </cell>
          <cell r="M50">
            <v>42825.675000000003</v>
          </cell>
          <cell r="N50">
            <v>3.5746166831611454E-3</v>
          </cell>
        </row>
        <row r="51">
          <cell r="B51">
            <v>20</v>
          </cell>
          <cell r="C51" t="str">
            <v>Anticline Wind</v>
          </cell>
          <cell r="D51">
            <v>11.93</v>
          </cell>
          <cell r="E51">
            <v>80</v>
          </cell>
          <cell r="F51">
            <v>0.52088470319634705</v>
          </cell>
          <cell r="K51" t="str">
            <v>Active</v>
          </cell>
          <cell r="L51" t="str">
            <v>Wyoming Northeast</v>
          </cell>
          <cell r="M51">
            <v>42842.602083333331</v>
          </cell>
          <cell r="N51">
            <v>0</v>
          </cell>
        </row>
        <row r="52">
          <cell r="B52">
            <v>21</v>
          </cell>
          <cell r="C52" t="str">
            <v>Elk Mtn Wind</v>
          </cell>
          <cell r="D52">
            <v>11.93</v>
          </cell>
          <cell r="E52">
            <v>75.900000000000006</v>
          </cell>
          <cell r="F52">
            <v>0.46942022969420227</v>
          </cell>
          <cell r="K52" t="str">
            <v>Active</v>
          </cell>
          <cell r="L52" t="str">
            <v>Wyoming Northeast</v>
          </cell>
          <cell r="M52">
            <v>42863</v>
          </cell>
          <cell r="N52">
            <v>0</v>
          </cell>
        </row>
        <row r="53">
          <cell r="B53">
            <v>22</v>
          </cell>
          <cell r="C53" t="str">
            <v>Dinosolar 1 Solar</v>
          </cell>
          <cell r="D53">
            <v>7.95</v>
          </cell>
          <cell r="E53">
            <v>30</v>
          </cell>
          <cell r="F53">
            <v>0.27404870624048705</v>
          </cell>
          <cell r="K53" t="str">
            <v>Active</v>
          </cell>
          <cell r="L53" t="str">
            <v>Wyoming Northeast</v>
          </cell>
          <cell r="M53">
            <v>42864</v>
          </cell>
          <cell r="N53">
            <v>5.0000000000000001E-3</v>
          </cell>
        </row>
        <row r="54">
          <cell r="B54">
            <v>23</v>
          </cell>
          <cell r="C54" t="str">
            <v>Dinosolar 2 Solar</v>
          </cell>
          <cell r="D54">
            <v>12.64</v>
          </cell>
          <cell r="E54">
            <v>80</v>
          </cell>
          <cell r="F54">
            <v>0.27414526255707761</v>
          </cell>
          <cell r="K54" t="str">
            <v>Active</v>
          </cell>
          <cell r="L54" t="str">
            <v>Wyoming Northeast</v>
          </cell>
          <cell r="M54">
            <v>42864</v>
          </cell>
          <cell r="N54">
            <v>5.0000000000000001E-3</v>
          </cell>
        </row>
        <row r="55">
          <cell r="B55">
            <v>24</v>
          </cell>
          <cell r="C55" t="str">
            <v xml:space="preserve">Tableland Solar </v>
          </cell>
          <cell r="D55">
            <v>12.64</v>
          </cell>
          <cell r="E55">
            <v>40</v>
          </cell>
          <cell r="F55">
            <v>0.28310787671232879</v>
          </cell>
          <cell r="K55" t="str">
            <v>Active</v>
          </cell>
          <cell r="L55" t="str">
            <v>West Main</v>
          </cell>
          <cell r="M55">
            <v>42871.713888888888</v>
          </cell>
          <cell r="N55">
            <v>5.0000000000000001E-3</v>
          </cell>
        </row>
        <row r="56">
          <cell r="B56">
            <v>25</v>
          </cell>
          <cell r="C56" t="str">
            <v>Ponderosa Solar</v>
          </cell>
          <cell r="D56">
            <v>11.99</v>
          </cell>
          <cell r="E56">
            <v>50</v>
          </cell>
          <cell r="F56">
            <v>0.26696347031963469</v>
          </cell>
          <cell r="K56" t="str">
            <v>Active</v>
          </cell>
          <cell r="L56" t="str">
            <v>Central Oregon</v>
          </cell>
          <cell r="M56">
            <v>42871.713888888888</v>
          </cell>
          <cell r="N56">
            <v>5.0000000000000001E-3</v>
          </cell>
        </row>
        <row r="57">
          <cell r="B57">
            <v>26</v>
          </cell>
          <cell r="C57" t="str">
            <v>Tango Solar</v>
          </cell>
          <cell r="D57">
            <v>17.899999999999999</v>
          </cell>
          <cell r="E57">
            <v>28.6</v>
          </cell>
          <cell r="F57">
            <v>0.28899706229843219</v>
          </cell>
          <cell r="K57" t="str">
            <v>Active</v>
          </cell>
          <cell r="L57" t="str">
            <v>Central Oregon</v>
          </cell>
          <cell r="M57">
            <v>42871.713888888888</v>
          </cell>
          <cell r="N57">
            <v>5.0000000000000001E-3</v>
          </cell>
        </row>
        <row r="58">
          <cell r="B58">
            <v>27</v>
          </cell>
          <cell r="C58" t="str">
            <v>Hayden Mountain PV1 Solar</v>
          </cell>
          <cell r="D58">
            <v>47.74</v>
          </cell>
          <cell r="E58">
            <v>50</v>
          </cell>
          <cell r="F58">
            <v>0.27110607498401817</v>
          </cell>
          <cell r="K58" t="str">
            <v>Active</v>
          </cell>
          <cell r="L58" t="str">
            <v>West Main</v>
          </cell>
          <cell r="M58">
            <v>42905.540277777778</v>
          </cell>
          <cell r="N58">
            <v>5.0000000000000001E-3</v>
          </cell>
        </row>
        <row r="59">
          <cell r="B59">
            <v>28</v>
          </cell>
          <cell r="C59" t="str">
            <v>Hayden Mountain PV2-A Solar</v>
          </cell>
          <cell r="D59">
            <v>25.92</v>
          </cell>
          <cell r="E59">
            <v>80</v>
          </cell>
          <cell r="F59">
            <v>0.27113087747859582</v>
          </cell>
          <cell r="K59" t="str">
            <v>Active</v>
          </cell>
          <cell r="L59" t="str">
            <v>West Main</v>
          </cell>
          <cell r="M59">
            <v>42905.540277777778</v>
          </cell>
          <cell r="N59">
            <v>5.0000000000000001E-3</v>
          </cell>
        </row>
        <row r="60">
          <cell r="B60">
            <v>29</v>
          </cell>
          <cell r="C60" t="str">
            <v>Hayden Mountain PV2-B Solar</v>
          </cell>
          <cell r="D60">
            <v>32.4</v>
          </cell>
          <cell r="E60">
            <v>80</v>
          </cell>
          <cell r="F60">
            <v>0.2711315639269406</v>
          </cell>
          <cell r="K60" t="str">
            <v>Active</v>
          </cell>
          <cell r="L60" t="str">
            <v>West Main</v>
          </cell>
          <cell r="M60">
            <v>42905.540277777778</v>
          </cell>
          <cell r="N60">
            <v>5.0000000000000001E-3</v>
          </cell>
        </row>
        <row r="61">
          <cell r="B61">
            <v>30</v>
          </cell>
          <cell r="C61" t="str">
            <v>Hayden Mountain PV3-A Solar</v>
          </cell>
          <cell r="D61">
            <v>18.53</v>
          </cell>
          <cell r="E61">
            <v>80</v>
          </cell>
          <cell r="F61">
            <v>0.26680729280108451</v>
          </cell>
          <cell r="K61" t="str">
            <v>Active</v>
          </cell>
          <cell r="L61" t="str">
            <v>West Main</v>
          </cell>
          <cell r="M61">
            <v>42905.540277777778</v>
          </cell>
          <cell r="N61">
            <v>5.0000000000000001E-3</v>
          </cell>
        </row>
        <row r="62">
          <cell r="B62">
            <v>31</v>
          </cell>
          <cell r="C62" t="str">
            <v>Hayden Mountain PV3-B Solar</v>
          </cell>
          <cell r="D62">
            <v>47.74</v>
          </cell>
          <cell r="E62">
            <v>80</v>
          </cell>
          <cell r="F62">
            <v>0.26680729280108451</v>
          </cell>
          <cell r="K62" t="str">
            <v>Active</v>
          </cell>
          <cell r="L62" t="str">
            <v>West Main</v>
          </cell>
          <cell r="M62">
            <v>42905.540277777778</v>
          </cell>
          <cell r="N62">
            <v>5.0000000000000001E-3</v>
          </cell>
        </row>
        <row r="63">
          <cell r="B63">
            <v>32</v>
          </cell>
          <cell r="C63" t="str">
            <v>Hayden Mountain PV3-C Solar</v>
          </cell>
          <cell r="D63">
            <v>32.4</v>
          </cell>
          <cell r="E63">
            <v>80</v>
          </cell>
          <cell r="F63">
            <v>0.26680729280108451</v>
          </cell>
          <cell r="K63" t="str">
            <v>Active</v>
          </cell>
          <cell r="L63" t="str">
            <v>West Main</v>
          </cell>
          <cell r="M63">
            <v>42905.540277777778</v>
          </cell>
          <cell r="N63">
            <v>5.0000000000000001E-3</v>
          </cell>
        </row>
        <row r="64">
          <cell r="B64">
            <v>33</v>
          </cell>
          <cell r="C64" t="str">
            <v>Hamaker Mountain PV1 Solar</v>
          </cell>
          <cell r="D64">
            <v>51.84</v>
          </cell>
          <cell r="E64">
            <v>50</v>
          </cell>
          <cell r="F64">
            <v>0.27470314400913243</v>
          </cell>
          <cell r="K64" t="str">
            <v>Active</v>
          </cell>
          <cell r="L64" t="str">
            <v>West Main</v>
          </cell>
          <cell r="M64">
            <v>42905.540277777778</v>
          </cell>
          <cell r="N64">
            <v>5.0000000000000001E-3</v>
          </cell>
        </row>
        <row r="65">
          <cell r="B65">
            <v>34</v>
          </cell>
          <cell r="C65" t="str">
            <v>Pendleton PV 1 Solar</v>
          </cell>
          <cell r="D65">
            <v>51.84</v>
          </cell>
          <cell r="E65">
            <v>54</v>
          </cell>
          <cell r="F65">
            <v>0.22745222391341113</v>
          </cell>
          <cell r="K65" t="str">
            <v>Active</v>
          </cell>
          <cell r="L65" t="str">
            <v>Walla Walla</v>
          </cell>
          <cell r="M65">
            <v>42906.540277777778</v>
          </cell>
          <cell r="N65">
            <v>5.0000000000000001E-3</v>
          </cell>
        </row>
        <row r="66">
          <cell r="B66">
            <v>35</v>
          </cell>
          <cell r="C66" t="str">
            <v>Powder 2 Wind</v>
          </cell>
          <cell r="D66">
            <v>51.84</v>
          </cell>
          <cell r="E66">
            <v>50</v>
          </cell>
          <cell r="F66">
            <v>0.45366118721461191</v>
          </cell>
          <cell r="K66" t="str">
            <v>Active</v>
          </cell>
          <cell r="L66" t="str">
            <v>Wyoming Northeast</v>
          </cell>
          <cell r="M66">
            <v>42908.354861111111</v>
          </cell>
          <cell r="N66">
            <v>0</v>
          </cell>
        </row>
        <row r="67">
          <cell r="B67">
            <v>36</v>
          </cell>
          <cell r="C67" t="str">
            <v>Cove Fort Solar</v>
          </cell>
          <cell r="D67">
            <v>51.84</v>
          </cell>
          <cell r="E67">
            <v>40</v>
          </cell>
          <cell r="F67">
            <v>0.23629566210045663</v>
          </cell>
          <cell r="K67" t="str">
            <v>Active</v>
          </cell>
          <cell r="L67" t="str">
            <v>Utah South</v>
          </cell>
          <cell r="M67">
            <v>42909.424305555556</v>
          </cell>
          <cell r="N67">
            <v>7.0000000000000001E-3</v>
          </cell>
        </row>
        <row r="68">
          <cell r="B68">
            <v>37</v>
          </cell>
          <cell r="C68" t="str">
            <v>Powder River 1 Solar</v>
          </cell>
          <cell r="D68">
            <v>51.84</v>
          </cell>
          <cell r="E68">
            <v>60</v>
          </cell>
          <cell r="F68">
            <v>0.26310294389269401</v>
          </cell>
          <cell r="K68" t="str">
            <v>Active</v>
          </cell>
          <cell r="L68" t="str">
            <v>Wyoming Northeast</v>
          </cell>
          <cell r="M68">
            <v>42908.354861111111</v>
          </cell>
          <cell r="N68">
            <v>5.0000000000000001E-3</v>
          </cell>
        </row>
        <row r="69">
          <cell r="B69">
            <v>38</v>
          </cell>
          <cell r="C69" t="str">
            <v>Powder River 1 Wind</v>
          </cell>
          <cell r="D69">
            <v>32.4</v>
          </cell>
          <cell r="E69">
            <v>55</v>
          </cell>
          <cell r="F69">
            <v>0.27260952522414483</v>
          </cell>
          <cell r="K69" t="str">
            <v>Active</v>
          </cell>
          <cell r="L69" t="str">
            <v>Wyoming Northeast</v>
          </cell>
          <cell r="M69">
            <v>42908.354861111111</v>
          </cell>
          <cell r="N69">
            <v>0</v>
          </cell>
        </row>
        <row r="70">
          <cell r="B70">
            <v>39</v>
          </cell>
          <cell r="C70" t="str">
            <v>Elk Mountain 2 Wind</v>
          </cell>
          <cell r="D70">
            <v>34.99</v>
          </cell>
          <cell r="E70">
            <v>80</v>
          </cell>
          <cell r="F70">
            <v>0.46740011415525118</v>
          </cell>
          <cell r="K70" t="str">
            <v>Active</v>
          </cell>
          <cell r="L70" t="str">
            <v>Wyoming Northeast</v>
          </cell>
          <cell r="M70">
            <v>42913.425694444442</v>
          </cell>
          <cell r="N70">
            <v>0</v>
          </cell>
        </row>
        <row r="71">
          <cell r="B71">
            <v>40</v>
          </cell>
          <cell r="C71" t="str">
            <v>Elecktron Solar</v>
          </cell>
          <cell r="D71">
            <v>7.9</v>
          </cell>
          <cell r="E71">
            <v>80</v>
          </cell>
          <cell r="F71">
            <v>0.28109221721369176</v>
          </cell>
          <cell r="K71" t="str">
            <v>Active</v>
          </cell>
          <cell r="L71" t="str">
            <v>Utah North</v>
          </cell>
          <cell r="M71">
            <v>42914.39166666667</v>
          </cell>
          <cell r="N71">
            <v>5.0000000000000001E-3</v>
          </cell>
        </row>
        <row r="72">
          <cell r="B72">
            <v>41</v>
          </cell>
          <cell r="C72" t="str">
            <v>Canyonville Solar</v>
          </cell>
          <cell r="D72">
            <v>15.16</v>
          </cell>
          <cell r="E72">
            <v>20</v>
          </cell>
          <cell r="F72">
            <v>0.19329337899543378</v>
          </cell>
          <cell r="K72" t="str">
            <v>Active</v>
          </cell>
          <cell r="L72" t="str">
            <v>West Main</v>
          </cell>
          <cell r="M72">
            <v>42916.335416666669</v>
          </cell>
          <cell r="N72">
            <v>4.0000000000000001E-3</v>
          </cell>
        </row>
        <row r="73">
          <cell r="B73">
            <v>42</v>
          </cell>
          <cell r="C73" t="str">
            <v>Pendleton Solar</v>
          </cell>
          <cell r="D73">
            <v>35.799999999999997</v>
          </cell>
          <cell r="E73">
            <v>36</v>
          </cell>
          <cell r="F73">
            <v>0.20339611872146118</v>
          </cell>
          <cell r="K73" t="str">
            <v>Active</v>
          </cell>
          <cell r="L73" t="str">
            <v>Walla Walla</v>
          </cell>
          <cell r="M73">
            <v>42916.335416666669</v>
          </cell>
          <cell r="N73">
            <v>4.0000000000000001E-3</v>
          </cell>
        </row>
        <row r="74">
          <cell r="B74">
            <v>43</v>
          </cell>
          <cell r="C74" t="str">
            <v>Eagle Point Solar</v>
          </cell>
          <cell r="D74">
            <v>7.6102779927357744</v>
          </cell>
          <cell r="E74">
            <v>13</v>
          </cell>
          <cell r="F74">
            <v>0.21932077625570776</v>
          </cell>
          <cell r="K74" t="str">
            <v>Active</v>
          </cell>
          <cell r="L74" t="str">
            <v>West Main</v>
          </cell>
          <cell r="M74">
            <v>42916.335416666669</v>
          </cell>
          <cell r="N74">
            <v>4.0000000000000001E-3</v>
          </cell>
        </row>
        <row r="75">
          <cell r="B75">
            <v>44</v>
          </cell>
          <cell r="C75" t="str">
            <v>Alfie Solar</v>
          </cell>
          <cell r="D75">
            <v>12.64</v>
          </cell>
          <cell r="E75">
            <v>35</v>
          </cell>
          <cell r="F75">
            <v>0.28993150684931507</v>
          </cell>
          <cell r="K75" t="str">
            <v>Active</v>
          </cell>
          <cell r="L75" t="str">
            <v>Utah North</v>
          </cell>
          <cell r="M75">
            <v>42916.542361111111</v>
          </cell>
          <cell r="N75">
            <v>5.0000000000000001E-3</v>
          </cell>
        </row>
        <row r="76">
          <cell r="B76">
            <v>45</v>
          </cell>
          <cell r="C76" t="str">
            <v>Chevron Wind</v>
          </cell>
          <cell r="D76">
            <v>58.02</v>
          </cell>
          <cell r="E76">
            <v>16.5</v>
          </cell>
          <cell r="F76">
            <v>0.29492873944928738</v>
          </cell>
          <cell r="K76" t="str">
            <v>Active</v>
          </cell>
          <cell r="L76" t="str">
            <v>Wyoming Northeast</v>
          </cell>
          <cell r="M76">
            <v>42919</v>
          </cell>
          <cell r="N76">
            <v>0</v>
          </cell>
        </row>
        <row r="77">
          <cell r="B77">
            <v>46</v>
          </cell>
          <cell r="C77" t="str">
            <v>Horseshoe Solar</v>
          </cell>
          <cell r="D77">
            <v>10.77</v>
          </cell>
          <cell r="E77">
            <v>75</v>
          </cell>
          <cell r="F77">
            <v>0.30569101978691021</v>
          </cell>
          <cell r="K77" t="str">
            <v>Active</v>
          </cell>
          <cell r="L77" t="str">
            <v>Utah North</v>
          </cell>
          <cell r="M77">
            <v>42926.347916666666</v>
          </cell>
          <cell r="N77">
            <v>6.4999999999999997E-3</v>
          </cell>
        </row>
        <row r="78">
          <cell r="B78">
            <v>47</v>
          </cell>
          <cell r="C78" t="str">
            <v>Powell Solar</v>
          </cell>
          <cell r="D78">
            <v>19.39</v>
          </cell>
          <cell r="E78">
            <v>5</v>
          </cell>
          <cell r="F78">
            <v>0.27984018264840183</v>
          </cell>
          <cell r="K78" t="str">
            <v>Active</v>
          </cell>
          <cell r="L78" t="str">
            <v>Wyoming Northeast</v>
          </cell>
          <cell r="M78">
            <v>42949.438888888886</v>
          </cell>
          <cell r="N78">
            <v>5.0000000000000001E-3</v>
          </cell>
        </row>
        <row r="79">
          <cell r="B79">
            <v>48</v>
          </cell>
          <cell r="C79" t="str">
            <v>Abajo Solar B</v>
          </cell>
          <cell r="D79">
            <v>7</v>
          </cell>
          <cell r="E79">
            <v>20</v>
          </cell>
          <cell r="F79">
            <v>0.31573059360730593</v>
          </cell>
          <cell r="K79" t="str">
            <v>Active</v>
          </cell>
          <cell r="L79" t="str">
            <v>Utah South</v>
          </cell>
          <cell r="M79">
            <v>42927.657638888886</v>
          </cell>
          <cell r="N79">
            <v>5.0000000000000001E-3</v>
          </cell>
        </row>
        <row r="80">
          <cell r="B80">
            <v>49</v>
          </cell>
          <cell r="C80" t="str">
            <v>Abajo Solar C</v>
          </cell>
          <cell r="D80">
            <v>20.89</v>
          </cell>
          <cell r="E80">
            <v>20</v>
          </cell>
          <cell r="F80">
            <v>0.31573059360730593</v>
          </cell>
          <cell r="K80" t="str">
            <v>Active</v>
          </cell>
          <cell r="L80" t="str">
            <v>Utah South</v>
          </cell>
          <cell r="M80">
            <v>42927.657638888886</v>
          </cell>
          <cell r="N80">
            <v>5.0000000000000001E-3</v>
          </cell>
        </row>
        <row r="81">
          <cell r="B81">
            <v>50</v>
          </cell>
          <cell r="C81" t="str">
            <v>Abajo Solar D</v>
          </cell>
          <cell r="D81">
            <v>2.61</v>
          </cell>
          <cell r="E81">
            <v>20</v>
          </cell>
          <cell r="F81">
            <v>0.31573059360730593</v>
          </cell>
          <cell r="K81" t="str">
            <v>Active</v>
          </cell>
          <cell r="L81" t="str">
            <v>Utah South</v>
          </cell>
          <cell r="M81">
            <v>42927.657638888886</v>
          </cell>
          <cell r="N81">
            <v>5.0000000000000001E-3</v>
          </cell>
        </row>
        <row r="82">
          <cell r="B82">
            <v>51</v>
          </cell>
          <cell r="C82" t="str">
            <v>Abajo Solar E</v>
          </cell>
          <cell r="D82">
            <v>44.75</v>
          </cell>
          <cell r="E82">
            <v>20</v>
          </cell>
          <cell r="F82">
            <v>0.31573059360730593</v>
          </cell>
          <cell r="K82" t="str">
            <v>Active</v>
          </cell>
          <cell r="L82" t="str">
            <v>Utah South</v>
          </cell>
          <cell r="M82">
            <v>42927.657638888886</v>
          </cell>
          <cell r="N82">
            <v>5.0000000000000001E-3</v>
          </cell>
        </row>
        <row r="83">
          <cell r="B83">
            <v>52</v>
          </cell>
          <cell r="C83" t="str">
            <v>Abajo Solar F_G_H_I</v>
          </cell>
          <cell r="D83">
            <v>2.98</v>
          </cell>
          <cell r="E83">
            <v>80</v>
          </cell>
          <cell r="F83">
            <v>0.31573059360730593</v>
          </cell>
          <cell r="K83" t="str">
            <v>Active</v>
          </cell>
          <cell r="L83" t="str">
            <v>Utah South</v>
          </cell>
          <cell r="M83">
            <v>42927.657638888886</v>
          </cell>
          <cell r="N83">
            <v>5.0000000000000001E-3</v>
          </cell>
        </row>
        <row r="84">
          <cell r="B84">
            <v>53</v>
          </cell>
          <cell r="C84" t="str">
            <v>Homestead 3 Solar</v>
          </cell>
          <cell r="D84">
            <v>11.93</v>
          </cell>
          <cell r="E84">
            <v>40</v>
          </cell>
          <cell r="F84">
            <v>0.30182077625570775</v>
          </cell>
          <cell r="K84" t="str">
            <v>Active</v>
          </cell>
          <cell r="L84" t="str">
            <v>Wyoming Northeast</v>
          </cell>
          <cell r="M84">
            <v>42928.660416666666</v>
          </cell>
          <cell r="N84">
            <v>5.0000000000000001E-3</v>
          </cell>
        </row>
        <row r="85">
          <cell r="B85">
            <v>54</v>
          </cell>
          <cell r="C85" t="str">
            <v>Homestead 1 Solar</v>
          </cell>
          <cell r="D85">
            <v>11.93</v>
          </cell>
          <cell r="E85">
            <v>40</v>
          </cell>
          <cell r="F85">
            <v>0.30182077625570775</v>
          </cell>
          <cell r="K85" t="str">
            <v>Active</v>
          </cell>
          <cell r="L85" t="str">
            <v>Wyoming Northeast</v>
          </cell>
          <cell r="M85">
            <v>42928.660416666666</v>
          </cell>
          <cell r="N85">
            <v>5.0000000000000001E-3</v>
          </cell>
        </row>
        <row r="86">
          <cell r="B86">
            <v>55</v>
          </cell>
          <cell r="C86" t="str">
            <v>Lakeview PV1 Solar</v>
          </cell>
          <cell r="D86">
            <v>11.93</v>
          </cell>
          <cell r="E86">
            <v>50</v>
          </cell>
          <cell r="F86">
            <v>0.28741780821917806</v>
          </cell>
          <cell r="K86" t="str">
            <v>Active</v>
          </cell>
          <cell r="L86" t="str">
            <v>West Main</v>
          </cell>
          <cell r="M86">
            <v>42942.752083333333</v>
          </cell>
          <cell r="N86">
            <v>5.0000000000000001E-3</v>
          </cell>
        </row>
        <row r="87">
          <cell r="B87">
            <v>56</v>
          </cell>
          <cell r="C87" t="str">
            <v>Kennecott Smelter Non Firm</v>
          </cell>
          <cell r="D87">
            <v>11.93</v>
          </cell>
          <cell r="E87">
            <v>31.8</v>
          </cell>
          <cell r="F87">
            <v>0.58176100628930816</v>
          </cell>
          <cell r="K87" t="str">
            <v>Active</v>
          </cell>
          <cell r="L87" t="str">
            <v>Utah North</v>
          </cell>
          <cell r="M87">
            <v>42947.347916666666</v>
          </cell>
          <cell r="N87">
            <v>0</v>
          </cell>
        </row>
        <row r="88">
          <cell r="B88">
            <v>57</v>
          </cell>
          <cell r="C88" t="str">
            <v>Kennecott Refinery Non Firm</v>
          </cell>
          <cell r="D88">
            <v>47.74</v>
          </cell>
          <cell r="E88">
            <v>6.2</v>
          </cell>
          <cell r="F88">
            <v>0.85</v>
          </cell>
          <cell r="K88" t="str">
            <v>Active</v>
          </cell>
          <cell r="L88" t="str">
            <v>Utah North</v>
          </cell>
          <cell r="M88">
            <v>42947.347916666666</v>
          </cell>
          <cell r="N88">
            <v>0</v>
          </cell>
        </row>
        <row r="89">
          <cell r="B89">
            <v>58</v>
          </cell>
          <cell r="C89" t="str">
            <v>Tesoro Non Firm</v>
          </cell>
          <cell r="D89">
            <v>23.87</v>
          </cell>
          <cell r="E89">
            <v>25</v>
          </cell>
          <cell r="F89">
            <v>0.85</v>
          </cell>
          <cell r="K89" t="str">
            <v>Active</v>
          </cell>
          <cell r="L89" t="str">
            <v>Utah North</v>
          </cell>
          <cell r="M89">
            <v>42947.347916666666</v>
          </cell>
          <cell r="N89">
            <v>0</v>
          </cell>
        </row>
        <row r="90">
          <cell r="B90">
            <v>59</v>
          </cell>
          <cell r="C90" t="str">
            <v>Rock Creek I Wind</v>
          </cell>
          <cell r="D90">
            <v>23.87</v>
          </cell>
          <cell r="E90">
            <v>80</v>
          </cell>
          <cell r="F90">
            <v>0.46554223744292239</v>
          </cell>
          <cell r="K90" t="str">
            <v>Active</v>
          </cell>
          <cell r="L90" t="str">
            <v>Wyoming Northeast</v>
          </cell>
          <cell r="M90">
            <v>42948.376388888886</v>
          </cell>
          <cell r="N90">
            <v>0</v>
          </cell>
        </row>
        <row r="91">
          <cell r="B91">
            <v>60</v>
          </cell>
          <cell r="C91" t="str">
            <v>Rock Creek II Wind</v>
          </cell>
          <cell r="D91">
            <v>32.4</v>
          </cell>
          <cell r="E91">
            <v>80</v>
          </cell>
          <cell r="F91">
            <v>0.46554223744292239</v>
          </cell>
          <cell r="K91" t="str">
            <v>Active</v>
          </cell>
          <cell r="L91" t="str">
            <v>Wyoming Northeast</v>
          </cell>
          <cell r="M91">
            <v>42948.376388888886</v>
          </cell>
          <cell r="N91">
            <v>0</v>
          </cell>
        </row>
        <row r="92">
          <cell r="B92">
            <v>61</v>
          </cell>
          <cell r="C92" t="str">
            <v>Rock Creek III Wind</v>
          </cell>
          <cell r="D92">
            <v>0</v>
          </cell>
          <cell r="E92">
            <v>80</v>
          </cell>
          <cell r="F92">
            <v>0.46554223744292239</v>
          </cell>
          <cell r="K92" t="str">
            <v>Active</v>
          </cell>
          <cell r="L92" t="str">
            <v>Wyoming Northeast</v>
          </cell>
          <cell r="M92">
            <v>42948.376388888886</v>
          </cell>
          <cell r="N92">
            <v>0</v>
          </cell>
        </row>
        <row r="93">
          <cell r="B93">
            <v>62</v>
          </cell>
          <cell r="C93" t="str">
            <v>Rock Creek IV Wind</v>
          </cell>
          <cell r="D93">
            <v>0</v>
          </cell>
          <cell r="E93">
            <v>40</v>
          </cell>
          <cell r="F93">
            <v>0.46554223744292239</v>
          </cell>
          <cell r="K93" t="str">
            <v>Active</v>
          </cell>
          <cell r="L93" t="str">
            <v>Wyoming Northeast</v>
          </cell>
          <cell r="M93">
            <v>42948.376388888886</v>
          </cell>
          <cell r="N93">
            <v>0</v>
          </cell>
        </row>
        <row r="94">
          <cell r="B94">
            <v>63</v>
          </cell>
          <cell r="C94" t="str">
            <v>Faraday II Solar</v>
          </cell>
          <cell r="D94">
            <v>0</v>
          </cell>
          <cell r="E94">
            <v>80</v>
          </cell>
          <cell r="F94">
            <v>0.2962956621004566</v>
          </cell>
          <cell r="K94" t="str">
            <v>Active</v>
          </cell>
          <cell r="L94" t="str">
            <v>Clover</v>
          </cell>
          <cell r="M94">
            <v>42956</v>
          </cell>
          <cell r="N94">
            <v>5.0000000000000001E-3</v>
          </cell>
        </row>
        <row r="95">
          <cell r="B95">
            <v>64</v>
          </cell>
          <cell r="C95" t="str">
            <v>Faraday IV Solar</v>
          </cell>
          <cell r="D95">
            <v>12.64</v>
          </cell>
          <cell r="E95">
            <v>80</v>
          </cell>
          <cell r="F95">
            <v>0.2962956621004566</v>
          </cell>
          <cell r="K95" t="str">
            <v>Active</v>
          </cell>
          <cell r="L95" t="str">
            <v>Clover</v>
          </cell>
          <cell r="M95">
            <v>42956</v>
          </cell>
          <cell r="N95">
            <v>5.0000000000000001E-3</v>
          </cell>
        </row>
        <row r="96">
          <cell r="B96">
            <v>65</v>
          </cell>
          <cell r="C96" t="str">
            <v>Faraday VI Solar</v>
          </cell>
          <cell r="D96">
            <v>12.64</v>
          </cell>
          <cell r="E96">
            <v>80</v>
          </cell>
          <cell r="F96">
            <v>0.2962956621004566</v>
          </cell>
          <cell r="K96" t="str">
            <v>Active</v>
          </cell>
          <cell r="L96" t="str">
            <v>Clover</v>
          </cell>
          <cell r="M96">
            <v>42956</v>
          </cell>
          <cell r="N96">
            <v>5.0000000000000001E-3</v>
          </cell>
        </row>
        <row r="97">
          <cell r="B97">
            <v>66</v>
          </cell>
          <cell r="C97" t="str">
            <v>Faraday VIII Solar</v>
          </cell>
          <cell r="D97">
            <v>12.64</v>
          </cell>
          <cell r="E97">
            <v>80</v>
          </cell>
          <cell r="F97">
            <v>0.2962956621004566</v>
          </cell>
          <cell r="K97" t="str">
            <v>Active</v>
          </cell>
          <cell r="L97" t="str">
            <v>Clover</v>
          </cell>
          <cell r="M97">
            <v>42956</v>
          </cell>
          <cell r="N97">
            <v>5.0000000000000001E-3</v>
          </cell>
        </row>
        <row r="98">
          <cell r="B98">
            <v>67</v>
          </cell>
          <cell r="C98" t="str">
            <v>Faraday X Solar</v>
          </cell>
          <cell r="D98">
            <v>6.32</v>
          </cell>
          <cell r="E98">
            <v>80</v>
          </cell>
          <cell r="F98">
            <v>0.2962956621004566</v>
          </cell>
          <cell r="K98" t="str">
            <v>Active</v>
          </cell>
          <cell r="L98" t="str">
            <v>Clover</v>
          </cell>
          <cell r="M98">
            <v>42956</v>
          </cell>
          <cell r="N98">
            <v>5.0000000000000001E-3</v>
          </cell>
        </row>
        <row r="99">
          <cell r="B99">
            <v>68</v>
          </cell>
          <cell r="C99" t="str">
            <v>Faraday XII Solar</v>
          </cell>
          <cell r="D99">
            <v>47.74</v>
          </cell>
          <cell r="E99">
            <v>80</v>
          </cell>
          <cell r="F99">
            <v>0.2962956621004566</v>
          </cell>
          <cell r="K99" t="str">
            <v>Active</v>
          </cell>
          <cell r="L99" t="str">
            <v>Clover</v>
          </cell>
          <cell r="M99">
            <v>42956</v>
          </cell>
          <cell r="N99">
            <v>5.0000000000000001E-3</v>
          </cell>
        </row>
        <row r="100">
          <cell r="B100">
            <v>69</v>
          </cell>
          <cell r="C100" t="str">
            <v>Faraday XIV Solar</v>
          </cell>
          <cell r="D100">
            <v>47.74</v>
          </cell>
          <cell r="E100">
            <v>80</v>
          </cell>
          <cell r="F100">
            <v>0.2962956621004566</v>
          </cell>
          <cell r="K100" t="str">
            <v>Active</v>
          </cell>
          <cell r="L100" t="str">
            <v>Clover</v>
          </cell>
          <cell r="M100">
            <v>42956</v>
          </cell>
          <cell r="N100">
            <v>5.0000000000000001E-3</v>
          </cell>
        </row>
        <row r="101">
          <cell r="B101">
            <v>70</v>
          </cell>
          <cell r="C101" t="str">
            <v>Goshen Valley I Solar</v>
          </cell>
          <cell r="D101">
            <v>47.74</v>
          </cell>
          <cell r="E101">
            <v>80</v>
          </cell>
          <cell r="F101">
            <v>0.2965884703196347</v>
          </cell>
          <cell r="K101" t="str">
            <v>Active</v>
          </cell>
          <cell r="L101" t="str">
            <v>Clover</v>
          </cell>
          <cell r="M101">
            <v>42956</v>
          </cell>
          <cell r="N101">
            <v>5.0000000000000001E-3</v>
          </cell>
        </row>
        <row r="102">
          <cell r="B102">
            <v>71</v>
          </cell>
          <cell r="C102" t="str">
            <v>Goshen Valley II Solar</v>
          </cell>
          <cell r="D102">
            <v>47.74</v>
          </cell>
          <cell r="E102">
            <v>80</v>
          </cell>
          <cell r="F102">
            <v>0.2965884703196347</v>
          </cell>
          <cell r="K102" t="str">
            <v>Active</v>
          </cell>
          <cell r="L102" t="str">
            <v>Clover</v>
          </cell>
          <cell r="M102">
            <v>42956</v>
          </cell>
          <cell r="N102">
            <v>5.0000000000000001E-3</v>
          </cell>
        </row>
        <row r="103">
          <cell r="B103">
            <v>72</v>
          </cell>
          <cell r="C103" t="str">
            <v>Goshen Valley III Solar</v>
          </cell>
          <cell r="D103">
            <v>47.74</v>
          </cell>
          <cell r="E103">
            <v>80</v>
          </cell>
          <cell r="F103">
            <v>0.2965884703196347</v>
          </cell>
          <cell r="K103" t="str">
            <v>Active</v>
          </cell>
          <cell r="L103" t="str">
            <v>Clover</v>
          </cell>
          <cell r="M103">
            <v>42956</v>
          </cell>
          <cell r="N103">
            <v>5.0000000000000001E-3</v>
          </cell>
        </row>
        <row r="104">
          <cell r="B104">
            <v>73</v>
          </cell>
          <cell r="C104" t="str">
            <v>Goshen Valley IV Solar</v>
          </cell>
          <cell r="D104">
            <v>47.74</v>
          </cell>
          <cell r="E104">
            <v>80</v>
          </cell>
          <cell r="F104">
            <v>0.2965884703196347</v>
          </cell>
          <cell r="K104" t="str">
            <v>Active</v>
          </cell>
          <cell r="L104" t="str">
            <v>Clover</v>
          </cell>
          <cell r="M104">
            <v>42956</v>
          </cell>
          <cell r="N104">
            <v>5.0000000000000001E-3</v>
          </cell>
        </row>
        <row r="105">
          <cell r="B105">
            <v>74</v>
          </cell>
          <cell r="C105" t="str">
            <v>Goshen Valley V Solar</v>
          </cell>
          <cell r="D105">
            <v>47.74</v>
          </cell>
          <cell r="E105">
            <v>80</v>
          </cell>
          <cell r="F105">
            <v>0.2965884703196347</v>
          </cell>
          <cell r="K105" t="str">
            <v>Active</v>
          </cell>
          <cell r="L105" t="str">
            <v>Clover</v>
          </cell>
          <cell r="M105">
            <v>42956</v>
          </cell>
          <cell r="N105">
            <v>5.0000000000000001E-3</v>
          </cell>
        </row>
        <row r="106">
          <cell r="B106">
            <v>75</v>
          </cell>
          <cell r="C106" t="str">
            <v>Goshen Valley VI Solar</v>
          </cell>
          <cell r="D106">
            <v>47.74</v>
          </cell>
          <cell r="E106">
            <v>80</v>
          </cell>
          <cell r="F106">
            <v>0.2965884703196347</v>
          </cell>
          <cell r="K106" t="str">
            <v>Active</v>
          </cell>
          <cell r="L106" t="str">
            <v>Clover</v>
          </cell>
          <cell r="M106">
            <v>42956</v>
          </cell>
          <cell r="N106">
            <v>5.0000000000000001E-3</v>
          </cell>
        </row>
        <row r="107">
          <cell r="B107">
            <v>76</v>
          </cell>
          <cell r="C107" t="str">
            <v>Goshen Valley VII Solar</v>
          </cell>
          <cell r="D107">
            <v>47.74</v>
          </cell>
          <cell r="E107">
            <v>80</v>
          </cell>
          <cell r="F107">
            <v>0.2965884703196347</v>
          </cell>
          <cell r="K107" t="str">
            <v>Active</v>
          </cell>
          <cell r="L107" t="str">
            <v>Clover</v>
          </cell>
          <cell r="M107">
            <v>42956</v>
          </cell>
          <cell r="N107">
            <v>5.0000000000000001E-3</v>
          </cell>
        </row>
        <row r="108">
          <cell r="B108">
            <v>77</v>
          </cell>
          <cell r="C108" t="str">
            <v>Steadman Solar</v>
          </cell>
          <cell r="D108">
            <v>47.74</v>
          </cell>
          <cell r="E108">
            <v>80</v>
          </cell>
          <cell r="F108">
            <v>0.2962956621004566</v>
          </cell>
          <cell r="K108" t="str">
            <v>Active</v>
          </cell>
          <cell r="L108" t="str">
            <v>Clover</v>
          </cell>
          <cell r="M108">
            <v>42958.583333333336</v>
          </cell>
          <cell r="N108">
            <v>5.0000000000000001E-3</v>
          </cell>
        </row>
        <row r="109">
          <cell r="B109">
            <v>78</v>
          </cell>
          <cell r="C109" t="str">
            <v>MSDC1 Solar</v>
          </cell>
          <cell r="D109">
            <v>47.74</v>
          </cell>
          <cell r="E109">
            <v>73</v>
          </cell>
          <cell r="F109">
            <v>0.30642240570463503</v>
          </cell>
          <cell r="K109" t="str">
            <v>Active</v>
          </cell>
          <cell r="L109" t="str">
            <v>West Main</v>
          </cell>
          <cell r="M109">
            <v>42992.466666666667</v>
          </cell>
          <cell r="N109">
            <v>5.0000000000000001E-3</v>
          </cell>
        </row>
        <row r="110">
          <cell r="B110">
            <v>79</v>
          </cell>
          <cell r="C110" t="str">
            <v>MSDC2 Solar</v>
          </cell>
          <cell r="D110">
            <v>47.74</v>
          </cell>
          <cell r="E110">
            <v>73</v>
          </cell>
          <cell r="F110">
            <v>0.30642240570463503</v>
          </cell>
          <cell r="K110" t="str">
            <v>Active</v>
          </cell>
          <cell r="L110" t="str">
            <v>West Main</v>
          </cell>
          <cell r="M110">
            <v>42992.466666666667</v>
          </cell>
          <cell r="N110">
            <v>5.0000000000000001E-3</v>
          </cell>
        </row>
      </sheetData>
      <sheetData sheetId="3">
        <row r="4">
          <cell r="B4" t="str">
            <v>QF - 339 - WY - Wind</v>
          </cell>
          <cell r="C4" t="str">
            <v>Elk Mtn Wind</v>
          </cell>
          <cell r="D4">
            <v>80</v>
          </cell>
          <cell r="E4">
            <v>42863</v>
          </cell>
          <cell r="F4" t="str">
            <v>Gary</v>
          </cell>
        </row>
        <row r="5">
          <cell r="B5" t="str">
            <v>QF - 389 - WY - Wind</v>
          </cell>
          <cell r="C5" t="str">
            <v>Settler Wind</v>
          </cell>
          <cell r="D5">
            <v>80</v>
          </cell>
          <cell r="E5">
            <v>42949.395833333336</v>
          </cell>
          <cell r="F5" t="str">
            <v>Gary</v>
          </cell>
        </row>
        <row r="6">
          <cell r="C6" t="str">
            <v>Kennecott Refinery</v>
          </cell>
          <cell r="F6" t="str">
            <v>Mark - on hold</v>
          </cell>
        </row>
        <row r="7">
          <cell r="C7" t="str">
            <v>Kennecott Smelter</v>
          </cell>
          <cell r="F7" t="str">
            <v>Mark - on hold</v>
          </cell>
        </row>
        <row r="8">
          <cell r="B8" t="str">
            <v>QF - 420 - WY - Solar</v>
          </cell>
          <cell r="C8" t="str">
            <v>Powell Solar</v>
          </cell>
          <cell r="D8">
            <v>16.5</v>
          </cell>
          <cell r="E8">
            <v>42949.438888888886</v>
          </cell>
          <cell r="F8" t="str">
            <v>Mark</v>
          </cell>
        </row>
        <row r="9">
          <cell r="B9" t="str">
            <v>QF - 428 - WY - Solar</v>
          </cell>
          <cell r="C9" t="str">
            <v>Homestead 1 Solar</v>
          </cell>
          <cell r="D9">
            <v>20</v>
          </cell>
          <cell r="E9">
            <v>42928.660416666666</v>
          </cell>
          <cell r="F9" t="str">
            <v>Mark</v>
          </cell>
        </row>
        <row r="10">
          <cell r="B10" t="str">
            <v>QF - 429 - WY - Solar</v>
          </cell>
          <cell r="C10" t="str">
            <v>Homestead 3 Solar</v>
          </cell>
          <cell r="D10">
            <v>20</v>
          </cell>
          <cell r="E10">
            <v>42928.660416666666</v>
          </cell>
          <cell r="F10" t="str">
            <v>Mark</v>
          </cell>
        </row>
        <row r="11">
          <cell r="B11" t="str">
            <v>QF - 292 - OR - Solar</v>
          </cell>
          <cell r="C11" t="str">
            <v xml:space="preserve">Tableland Solar </v>
          </cell>
          <cell r="D11">
            <v>80</v>
          </cell>
          <cell r="E11">
            <v>42871.713888888888</v>
          </cell>
          <cell r="F11" t="str">
            <v xml:space="preserve"> Ron - COD change only -&gt; Rick</v>
          </cell>
        </row>
        <row r="12">
          <cell r="B12" t="str">
            <v>QF - 365 - UT - Wind</v>
          </cell>
          <cell r="C12" t="str">
            <v>Echo Divide Wind</v>
          </cell>
          <cell r="D12">
            <v>80</v>
          </cell>
          <cell r="E12">
            <v>42859.5</v>
          </cell>
          <cell r="F12" t="str">
            <v>Ron</v>
          </cell>
        </row>
        <row r="13">
          <cell r="B13" t="str">
            <v>QF - 357 - UT - Solar</v>
          </cell>
          <cell r="C13" t="str">
            <v>Clover Creek Solar</v>
          </cell>
          <cell r="D13">
            <v>80</v>
          </cell>
          <cell r="E13">
            <v>42901.306250000001</v>
          </cell>
          <cell r="F13" t="str">
            <v>Ron</v>
          </cell>
        </row>
        <row r="14">
          <cell r="B14" t="str">
            <v>QF - WY - Combined</v>
          </cell>
          <cell r="C14" t="str">
            <v>Powder River 1 Wind+Solar</v>
          </cell>
          <cell r="D14">
            <v>80</v>
          </cell>
          <cell r="F14" t="str">
            <v>In progress</v>
          </cell>
        </row>
        <row r="15">
          <cell r="B15" t="str">
            <v>QF - 413 - UT - Solar</v>
          </cell>
          <cell r="C15" t="str">
            <v>Elecktron Solar+Battery</v>
          </cell>
          <cell r="D15">
            <v>40</v>
          </cell>
          <cell r="E15">
            <v>42914.39166666667</v>
          </cell>
          <cell r="F15" t="str">
            <v>In progress</v>
          </cell>
        </row>
        <row r="16">
          <cell r="B16" t="str">
            <v>QF - 417 - UT - Solar</v>
          </cell>
          <cell r="C16" t="str">
            <v>Alfie Solar</v>
          </cell>
          <cell r="D16">
            <v>20</v>
          </cell>
          <cell r="E16">
            <v>42916.542361111111</v>
          </cell>
          <cell r="F16" t="str">
            <v>Next</v>
          </cell>
        </row>
        <row r="17">
          <cell r="B17" t="str">
            <v>QF - 419 - UT - Solar</v>
          </cell>
          <cell r="C17" t="str">
            <v>Horseshoe Solar</v>
          </cell>
          <cell r="D17">
            <v>35</v>
          </cell>
          <cell r="E17">
            <v>42926.347916666666</v>
          </cell>
          <cell r="F17" t="str">
            <v>Next</v>
          </cell>
        </row>
        <row r="18">
          <cell r="B18" t="str">
            <v>QF - 421 - UT - Solar</v>
          </cell>
          <cell r="C18" t="str">
            <v>Abajo Solar B</v>
          </cell>
          <cell r="D18">
            <v>75</v>
          </cell>
          <cell r="E18">
            <v>42927.657638888886</v>
          </cell>
          <cell r="F18" t="str">
            <v>Next</v>
          </cell>
        </row>
        <row r="19">
          <cell r="B19" t="str">
            <v>QF - 422 - UT - Solar</v>
          </cell>
          <cell r="C19" t="str">
            <v>Abajo Solar C</v>
          </cell>
          <cell r="D19">
            <v>5</v>
          </cell>
          <cell r="E19">
            <v>42927.657638888886</v>
          </cell>
          <cell r="F19" t="str">
            <v>Next</v>
          </cell>
        </row>
        <row r="20">
          <cell r="B20" t="str">
            <v>QF - 423 - UT - Solar</v>
          </cell>
          <cell r="C20" t="str">
            <v>Abajo Solar D</v>
          </cell>
          <cell r="D20">
            <v>20</v>
          </cell>
          <cell r="E20">
            <v>42927.657638888886</v>
          </cell>
          <cell r="F20" t="str">
            <v>Next</v>
          </cell>
        </row>
        <row r="21">
          <cell r="B21" t="str">
            <v>QF - 424 - UT - Solar</v>
          </cell>
          <cell r="C21" t="str">
            <v>Abajo Solar E</v>
          </cell>
          <cell r="D21">
            <v>20</v>
          </cell>
          <cell r="E21">
            <v>42927.657638888886</v>
          </cell>
          <cell r="F21" t="str">
            <v>Next</v>
          </cell>
        </row>
        <row r="22">
          <cell r="B22" t="str">
            <v>QF - 425 - UT - Solar</v>
          </cell>
          <cell r="C22" t="str">
            <v>Abajo Solar F_G_H_I</v>
          </cell>
          <cell r="D22">
            <v>20</v>
          </cell>
          <cell r="E22">
            <v>42927.657638888886</v>
          </cell>
          <cell r="F22" t="str">
            <v>Next</v>
          </cell>
        </row>
        <row r="23">
          <cell r="C23" t="str">
            <v>US mag Avoided Cost study</v>
          </cell>
          <cell r="F23" t="str">
            <v>Next</v>
          </cell>
        </row>
        <row r="24">
          <cell r="C24" t="str">
            <v>Stansburry Solar Avoided cost study for RFP bid part of UT Sch 32</v>
          </cell>
          <cell r="F24" t="str">
            <v>Next</v>
          </cell>
        </row>
        <row r="25">
          <cell r="B25" t="str">
            <v>QF - 414 - OR - Solar</v>
          </cell>
          <cell r="C25" t="str">
            <v>Canyonville Solar</v>
          </cell>
          <cell r="D25">
            <v>80</v>
          </cell>
          <cell r="E25">
            <v>42916.335416666669</v>
          </cell>
          <cell r="F25" t="str">
            <v>To do</v>
          </cell>
        </row>
        <row r="26">
          <cell r="B26" t="str">
            <v>QF - 415 - OR - Solar</v>
          </cell>
          <cell r="C26" t="str">
            <v>Pendleton Solar</v>
          </cell>
          <cell r="D26">
            <v>80</v>
          </cell>
          <cell r="E26">
            <v>42916.335416666669</v>
          </cell>
          <cell r="F26" t="str">
            <v>To do</v>
          </cell>
        </row>
        <row r="27">
          <cell r="B27" t="str">
            <v>QF - 416 - OR - Solar</v>
          </cell>
          <cell r="C27" t="str">
            <v>Eagle Point Solar</v>
          </cell>
          <cell r="D27">
            <v>36</v>
          </cell>
          <cell r="E27">
            <v>42916.335416666669</v>
          </cell>
          <cell r="F27" t="str">
            <v>To do</v>
          </cell>
        </row>
        <row r="28">
          <cell r="B28" t="str">
            <v>QF - 393 - OR - Solar</v>
          </cell>
          <cell r="C28" t="str">
            <v>Lakeview PV1 Solar</v>
          </cell>
          <cell r="D28">
            <v>20</v>
          </cell>
          <cell r="E28">
            <v>42942.752083333333</v>
          </cell>
          <cell r="F28" t="str">
            <v>To do</v>
          </cell>
        </row>
        <row r="29">
          <cell r="B29" t="str">
            <v>QF - 431 - UT - Solar</v>
          </cell>
          <cell r="C29" t="str">
            <v>Steadman Solar</v>
          </cell>
          <cell r="D29">
            <v>20</v>
          </cell>
          <cell r="E29">
            <v>42958.583333333336</v>
          </cell>
          <cell r="F29" t="str">
            <v>To do</v>
          </cell>
        </row>
      </sheetData>
      <sheetData sheetId="4">
        <row r="4">
          <cell r="A4" t="str">
            <v>QF - 246 - WY - Wind</v>
          </cell>
          <cell r="B4" t="str">
            <v>Horse Thief Wind</v>
          </cell>
          <cell r="C4">
            <v>80</v>
          </cell>
          <cell r="D4">
            <v>43405</v>
          </cell>
          <cell r="E4">
            <v>42419.695138888892</v>
          </cell>
          <cell r="K4">
            <v>3</v>
          </cell>
          <cell r="L4">
            <v>97</v>
          </cell>
          <cell r="M4" t="str">
            <v>[PAC] Completeness + Draft PPA Delivered</v>
          </cell>
        </row>
        <row r="5">
          <cell r="A5" t="str">
            <v>QF - 247 - WY - Wind</v>
          </cell>
          <cell r="B5" t="str">
            <v>Mud Springs Wind</v>
          </cell>
          <cell r="C5">
            <v>80</v>
          </cell>
          <cell r="D5">
            <v>43405</v>
          </cell>
          <cell r="E5">
            <v>42419.695138888892</v>
          </cell>
          <cell r="K5">
            <v>6</v>
          </cell>
          <cell r="L5">
            <v>150</v>
          </cell>
          <cell r="M5" t="str">
            <v>[QF] Reprice required</v>
          </cell>
        </row>
        <row r="6">
          <cell r="A6" t="str">
            <v>QF - 249 - OR - Solar</v>
          </cell>
          <cell r="B6" t="str">
            <v>Grass Butte Solar</v>
          </cell>
          <cell r="C6">
            <v>55</v>
          </cell>
          <cell r="D6">
            <v>43100</v>
          </cell>
          <cell r="E6">
            <v>42452.393750000003</v>
          </cell>
          <cell r="K6">
            <v>8</v>
          </cell>
          <cell r="L6">
            <v>180</v>
          </cell>
          <cell r="M6" t="str">
            <v>[QF] Executed</v>
          </cell>
        </row>
        <row r="7">
          <cell r="A7" t="str">
            <v>QF - 279 - OR - Solar</v>
          </cell>
          <cell r="B7" t="str">
            <v>Sparrow Solar</v>
          </cell>
          <cell r="C7">
            <v>40</v>
          </cell>
          <cell r="D7">
            <v>43281</v>
          </cell>
          <cell r="E7">
            <v>42580.675000000003</v>
          </cell>
          <cell r="L7">
            <v>247</v>
          </cell>
        </row>
        <row r="8">
          <cell r="A8" t="str">
            <v>QF - 280 - OR - Solar</v>
          </cell>
          <cell r="B8" t="str">
            <v>Ochoco Solar</v>
          </cell>
          <cell r="C8">
            <v>40</v>
          </cell>
          <cell r="D8">
            <v>43435</v>
          </cell>
          <cell r="E8">
            <v>42580.675000000003</v>
          </cell>
        </row>
        <row r="9">
          <cell r="A9" t="str">
            <v>QF - 281 - OR - Solar</v>
          </cell>
          <cell r="B9" t="str">
            <v>Ringtail Solar</v>
          </cell>
          <cell r="C9">
            <v>74.900000000000006</v>
          </cell>
          <cell r="D9">
            <v>43435</v>
          </cell>
          <cell r="E9">
            <v>42580.683333333334</v>
          </cell>
        </row>
        <row r="10">
          <cell r="A10" t="str">
            <v>QF - 284 - OR - Solar</v>
          </cell>
          <cell r="B10" t="str">
            <v>Oregon Potential Solar</v>
          </cell>
          <cell r="C10">
            <v>80</v>
          </cell>
          <cell r="D10">
            <v>43101</v>
          </cell>
          <cell r="E10">
            <v>42675</v>
          </cell>
        </row>
        <row r="11">
          <cell r="A11" t="str">
            <v>QF - 328 - OR - Solar</v>
          </cell>
          <cell r="B11" t="str">
            <v>Hornet PV1-3 Solar</v>
          </cell>
          <cell r="C11">
            <v>80</v>
          </cell>
          <cell r="D11">
            <v>43435</v>
          </cell>
          <cell r="E11">
            <v>42692.344444444447</v>
          </cell>
        </row>
        <row r="12">
          <cell r="A12" t="str">
            <v>QF - 336 - UT - Solar</v>
          </cell>
          <cell r="B12" t="str">
            <v>Cove Mtn Solar</v>
          </cell>
          <cell r="C12">
            <v>80</v>
          </cell>
          <cell r="D12">
            <v>43282</v>
          </cell>
          <cell r="E12">
            <v>42703.375</v>
          </cell>
        </row>
        <row r="13">
          <cell r="A13" t="str">
            <v>QF - 342 - UT - Solar</v>
          </cell>
          <cell r="B13" t="str">
            <v>Sheep Dip Solar</v>
          </cell>
          <cell r="C13">
            <v>40</v>
          </cell>
          <cell r="D13">
            <v>43435</v>
          </cell>
          <cell r="E13">
            <v>42724.4375</v>
          </cell>
          <cell r="K13" t="str">
            <v>Remove</v>
          </cell>
        </row>
        <row r="14">
          <cell r="A14" t="str">
            <v>QF - 350 - UT - Solar</v>
          </cell>
          <cell r="B14" t="str">
            <v>Glen Canyon C Solar</v>
          </cell>
          <cell r="C14">
            <v>46</v>
          </cell>
          <cell r="D14">
            <v>43800</v>
          </cell>
          <cell r="E14">
            <v>42726.586111111108</v>
          </cell>
          <cell r="K14" t="str">
            <v>Remove</v>
          </cell>
        </row>
        <row r="15">
          <cell r="A15" t="str">
            <v>QF - 351 - OR - Solar</v>
          </cell>
          <cell r="B15" t="str">
            <v>Rimrock Solar</v>
          </cell>
          <cell r="C15">
            <v>58</v>
          </cell>
          <cell r="D15">
            <v>43466</v>
          </cell>
          <cell r="E15">
            <v>42738.710416666669</v>
          </cell>
        </row>
        <row r="16">
          <cell r="A16" t="str">
            <v>QF - 254 - OR - Solar</v>
          </cell>
          <cell r="B16" t="str">
            <v>Skysol Solar</v>
          </cell>
          <cell r="C16">
            <v>16</v>
          </cell>
          <cell r="D16">
            <v>44196</v>
          </cell>
          <cell r="E16">
            <v>42774.688888888886</v>
          </cell>
        </row>
        <row r="17">
          <cell r="A17" t="str">
            <v>QF - 372 - WY - Solar</v>
          </cell>
          <cell r="B17" t="str">
            <v>Dinosolar 4 Solar</v>
          </cell>
          <cell r="C17">
            <v>75.900000000000006</v>
          </cell>
          <cell r="D17">
            <v>43646</v>
          </cell>
          <cell r="E17">
            <v>42900</v>
          </cell>
        </row>
        <row r="18">
          <cell r="A18" t="str">
            <v>QF - 380 - OR - Solar</v>
          </cell>
          <cell r="B18" t="str">
            <v>Prineville Solar</v>
          </cell>
          <cell r="C18">
            <v>80</v>
          </cell>
          <cell r="D18">
            <v>43466</v>
          </cell>
          <cell r="E18">
            <v>42802.359722222223</v>
          </cell>
        </row>
        <row r="19">
          <cell r="A19" t="str">
            <v>QF - 381 - OR - Solar</v>
          </cell>
          <cell r="B19" t="str">
            <v>Linkville Solar</v>
          </cell>
          <cell r="C19">
            <v>59</v>
          </cell>
          <cell r="D19">
            <v>44197</v>
          </cell>
          <cell r="E19">
            <v>42802.359722222223</v>
          </cell>
        </row>
        <row r="20">
          <cell r="A20" t="str">
            <v>QF - 397 - OR - Solar</v>
          </cell>
          <cell r="B20" t="str">
            <v>Linkville Solar 2</v>
          </cell>
          <cell r="C20">
            <v>55</v>
          </cell>
          <cell r="D20">
            <v>44197</v>
          </cell>
          <cell r="E20">
            <v>42803.713888888888</v>
          </cell>
        </row>
        <row r="21">
          <cell r="A21" t="str">
            <v>QF - 382 - UT - Solar</v>
          </cell>
          <cell r="B21" t="str">
            <v>Abajo Solar</v>
          </cell>
          <cell r="C21">
            <v>80</v>
          </cell>
          <cell r="D21">
            <v>43983</v>
          </cell>
          <cell r="E21">
            <v>42803.359722222223</v>
          </cell>
          <cell r="K21" t="str">
            <v>Likely to remove by next week</v>
          </cell>
        </row>
        <row r="22">
          <cell r="A22" t="str">
            <v>QF - 383 - OR - Solar</v>
          </cell>
          <cell r="B22" t="str">
            <v>Christmas Valley Solar PV3-A</v>
          </cell>
          <cell r="C22">
            <v>40</v>
          </cell>
          <cell r="D22">
            <v>43800</v>
          </cell>
          <cell r="E22">
            <v>42807.359722222223</v>
          </cell>
        </row>
        <row r="23">
          <cell r="A23" t="str">
            <v>QF - 384 - OR - Solar</v>
          </cell>
          <cell r="B23" t="str">
            <v>Christmas Valley Solar PV3-B</v>
          </cell>
          <cell r="C23">
            <v>80</v>
          </cell>
          <cell r="D23">
            <v>43800</v>
          </cell>
          <cell r="E23">
            <v>42807.359722222223</v>
          </cell>
        </row>
        <row r="24">
          <cell r="A24" t="str">
            <v>QF - 385 - OR - Solar</v>
          </cell>
          <cell r="B24" t="str">
            <v>Christmas Valley Solar PV3-C</v>
          </cell>
          <cell r="C24">
            <v>80</v>
          </cell>
          <cell r="D24">
            <v>43800</v>
          </cell>
          <cell r="E24">
            <v>42807.359722222223</v>
          </cell>
        </row>
        <row r="25">
          <cell r="A25" t="str">
            <v>QF - 386 - UT - Solar</v>
          </cell>
          <cell r="B25" t="str">
            <v>Intermountain Solar</v>
          </cell>
          <cell r="C25">
            <v>80</v>
          </cell>
          <cell r="D25">
            <v>44012</v>
          </cell>
          <cell r="E25">
            <v>42807.359722222223</v>
          </cell>
          <cell r="K25" t="str">
            <v>Don't Remove (per kyle email 8/15)</v>
          </cell>
        </row>
        <row r="26">
          <cell r="A26" t="str">
            <v>QF - 387 - UT - Solar</v>
          </cell>
          <cell r="B26" t="str">
            <v>Tooele Solar</v>
          </cell>
          <cell r="C26">
            <v>80</v>
          </cell>
          <cell r="D26">
            <v>43800</v>
          </cell>
          <cell r="E26">
            <v>42807.359722222223</v>
          </cell>
          <cell r="K26" t="str">
            <v>Likely to remove by next week</v>
          </cell>
        </row>
        <row r="27">
          <cell r="A27" t="str">
            <v>QF - 388 - UT - Solar</v>
          </cell>
          <cell r="B27" t="str">
            <v>Graphite Solar w Battery</v>
          </cell>
          <cell r="C27">
            <v>80</v>
          </cell>
          <cell r="D27">
            <v>43770</v>
          </cell>
          <cell r="E27">
            <v>42822</v>
          </cell>
          <cell r="F27" t="str">
            <v>Yes</v>
          </cell>
          <cell r="K27" t="str">
            <v>Planning to request a repricing next week</v>
          </cell>
        </row>
        <row r="28">
          <cell r="A28" t="str">
            <v>QF - 389 - WY - Wind</v>
          </cell>
          <cell r="B28" t="str">
            <v>Settler Wind</v>
          </cell>
          <cell r="C28">
            <v>80</v>
          </cell>
          <cell r="D28">
            <v>43466</v>
          </cell>
          <cell r="E28">
            <v>42949.395833333336</v>
          </cell>
          <cell r="F28" t="str">
            <v>Yes</v>
          </cell>
        </row>
        <row r="29">
          <cell r="A29" t="str">
            <v>QF - 390 - WY - Solar</v>
          </cell>
          <cell r="B29" t="str">
            <v>Caiman Solar</v>
          </cell>
          <cell r="C29">
            <v>50</v>
          </cell>
          <cell r="D29">
            <v>43435</v>
          </cell>
          <cell r="E29">
            <v>42825.699305555558</v>
          </cell>
        </row>
        <row r="30">
          <cell r="A30" t="str">
            <v>QF - 391 - WY - Solar</v>
          </cell>
          <cell r="B30" t="str">
            <v>Raptor Solar</v>
          </cell>
          <cell r="C30">
            <v>80</v>
          </cell>
          <cell r="D30">
            <v>43435</v>
          </cell>
          <cell r="E30">
            <v>42825.675000000003</v>
          </cell>
        </row>
        <row r="31">
          <cell r="A31" t="str">
            <v>QF - 282 - WY - Solar</v>
          </cell>
          <cell r="B31" t="str">
            <v>Riverton PV1 Solar</v>
          </cell>
          <cell r="C31">
            <v>20</v>
          </cell>
          <cell r="D31">
            <v>43160</v>
          </cell>
          <cell r="E31">
            <v>42832.390972222223</v>
          </cell>
          <cell r="K31" t="str">
            <v>Checking to see if they want to change their COD</v>
          </cell>
        </row>
        <row r="32">
          <cell r="A32" t="str">
            <v>QF - 302 - WY - Solar</v>
          </cell>
          <cell r="B32" t="str">
            <v>Sage III Solar</v>
          </cell>
          <cell r="C32">
            <v>20</v>
          </cell>
          <cell r="D32">
            <v>43739</v>
          </cell>
          <cell r="E32">
            <v>42832.390972222223</v>
          </cell>
          <cell r="K32" t="str">
            <v>Signed</v>
          </cell>
        </row>
        <row r="33">
          <cell r="A33" t="str">
            <v>QF - 337 - WY - Solar</v>
          </cell>
          <cell r="B33" t="str">
            <v>Shoshoni PV1 Solar</v>
          </cell>
          <cell r="C33">
            <v>80</v>
          </cell>
          <cell r="D33">
            <v>43313</v>
          </cell>
          <cell r="E33">
            <v>42832.390972222223</v>
          </cell>
        </row>
        <row r="34">
          <cell r="A34" t="str">
            <v>QF - 394 - WY - Wind</v>
          </cell>
          <cell r="B34" t="str">
            <v>Anticline Wind</v>
          </cell>
          <cell r="C34">
            <v>50</v>
          </cell>
          <cell r="D34">
            <v>43831</v>
          </cell>
          <cell r="E34">
            <v>42842.602083333331</v>
          </cell>
          <cell r="F34" t="str">
            <v>Yes</v>
          </cell>
        </row>
        <row r="35">
          <cell r="A35" t="str">
            <v>QF - 365 - UT - Wind</v>
          </cell>
          <cell r="B35" t="str">
            <v>Echo Divide Wind</v>
          </cell>
          <cell r="C35">
            <v>80</v>
          </cell>
          <cell r="D35">
            <v>44012</v>
          </cell>
          <cell r="E35">
            <v>42859.5</v>
          </cell>
          <cell r="F35" t="str">
            <v>Yes</v>
          </cell>
        </row>
        <row r="36">
          <cell r="A36" t="str">
            <v>QF - 339 - WY - Wind</v>
          </cell>
          <cell r="B36" t="str">
            <v>Elk Mtn Wind</v>
          </cell>
          <cell r="C36">
            <v>80</v>
          </cell>
          <cell r="D36">
            <v>43466</v>
          </cell>
          <cell r="E36">
            <v>42863</v>
          </cell>
          <cell r="F36" t="str">
            <v>Yes</v>
          </cell>
        </row>
        <row r="37">
          <cell r="A37" t="str">
            <v>QF - 304 - WY - Solar</v>
          </cell>
          <cell r="B37" t="str">
            <v>Dinosolar 1 Solar</v>
          </cell>
          <cell r="C37">
            <v>79.8</v>
          </cell>
          <cell r="D37">
            <v>43831</v>
          </cell>
          <cell r="E37">
            <v>42864</v>
          </cell>
        </row>
        <row r="38">
          <cell r="A38" t="str">
            <v>QF - 305 - WY - Solar</v>
          </cell>
          <cell r="B38" t="str">
            <v>Dinosolar 2 Solar</v>
          </cell>
          <cell r="C38">
            <v>20</v>
          </cell>
          <cell r="D38">
            <v>43831</v>
          </cell>
          <cell r="E38">
            <v>42864</v>
          </cell>
        </row>
        <row r="39">
          <cell r="A39" t="str">
            <v>QF - 395 - UT - Solar</v>
          </cell>
          <cell r="B39" t="str">
            <v>Tooele Army Depot Solar</v>
          </cell>
          <cell r="C39">
            <v>30</v>
          </cell>
          <cell r="D39">
            <v>43739</v>
          </cell>
          <cell r="E39">
            <v>42863</v>
          </cell>
          <cell r="K39" t="str">
            <v>Likely to be removed on 8/27</v>
          </cell>
        </row>
        <row r="40">
          <cell r="A40" t="str">
            <v>QF - 292 - OR - Solar</v>
          </cell>
          <cell r="B40" t="str">
            <v xml:space="preserve">Tableland Solar </v>
          </cell>
          <cell r="C40">
            <v>80</v>
          </cell>
          <cell r="D40">
            <v>43830</v>
          </cell>
          <cell r="E40">
            <v>42871.713888888888</v>
          </cell>
        </row>
        <row r="41">
          <cell r="A41" t="str">
            <v>QF - 293 - OR - Solar</v>
          </cell>
          <cell r="B41" t="str">
            <v>Ponderosa Solar</v>
          </cell>
          <cell r="C41">
            <v>28.6</v>
          </cell>
          <cell r="D41">
            <v>43830</v>
          </cell>
          <cell r="E41">
            <v>42871.713888888888</v>
          </cell>
        </row>
        <row r="42">
          <cell r="A42" t="str">
            <v>QF - 396 - OR - Solar</v>
          </cell>
          <cell r="B42" t="str">
            <v>Tango Solar</v>
          </cell>
          <cell r="C42">
            <v>73</v>
          </cell>
          <cell r="D42">
            <v>43678</v>
          </cell>
          <cell r="E42">
            <v>42871.713888888888</v>
          </cell>
        </row>
        <row r="43">
          <cell r="A43" t="str">
            <v>QF - 398 - OR - Solar</v>
          </cell>
          <cell r="B43" t="str">
            <v>MSDC1 Solar</v>
          </cell>
          <cell r="C43">
            <v>73</v>
          </cell>
          <cell r="D43">
            <v>44013</v>
          </cell>
          <cell r="E43">
            <v>42879.438888888886</v>
          </cell>
        </row>
        <row r="44">
          <cell r="A44" t="str">
            <v>QF - 399 - OR - Solar</v>
          </cell>
          <cell r="B44" t="str">
            <v>MSDC2 Solar</v>
          </cell>
          <cell r="C44">
            <v>73</v>
          </cell>
          <cell r="D44">
            <v>44013</v>
          </cell>
          <cell r="E44">
            <v>42879.438888888886</v>
          </cell>
        </row>
        <row r="45">
          <cell r="A45" t="str">
            <v>QF - 400 - OR - Solar</v>
          </cell>
          <cell r="B45" t="str">
            <v>MSDC3 Solar</v>
          </cell>
          <cell r="C45">
            <v>73</v>
          </cell>
          <cell r="D45">
            <v>44013</v>
          </cell>
          <cell r="E45">
            <v>42879.438888888886</v>
          </cell>
        </row>
        <row r="46">
          <cell r="A46" t="str">
            <v>QF - 401 - OR - Solar</v>
          </cell>
          <cell r="B46" t="str">
            <v>MSDC4 Solar</v>
          </cell>
          <cell r="C46">
            <v>73</v>
          </cell>
          <cell r="D46">
            <v>44013</v>
          </cell>
          <cell r="E46">
            <v>42879.438888888886</v>
          </cell>
        </row>
        <row r="47">
          <cell r="A47" t="str">
            <v>QF - 402 - OR - Solar</v>
          </cell>
          <cell r="B47" t="str">
            <v>MSDC5 Solar</v>
          </cell>
          <cell r="C47">
            <v>73</v>
          </cell>
          <cell r="D47">
            <v>44013</v>
          </cell>
          <cell r="E47">
            <v>42879.438888888886</v>
          </cell>
        </row>
        <row r="48">
          <cell r="A48" t="str">
            <v>QF - 403 - OR - Solar</v>
          </cell>
          <cell r="B48" t="str">
            <v>MSDC6 Solar</v>
          </cell>
          <cell r="C48">
            <v>20</v>
          </cell>
          <cell r="D48">
            <v>44013</v>
          </cell>
          <cell r="E48">
            <v>42879.438888888886</v>
          </cell>
        </row>
        <row r="49">
          <cell r="A49" t="str">
            <v>QF - 357 - UT - Solar</v>
          </cell>
          <cell r="B49" t="str">
            <v>Clover Creek Solar</v>
          </cell>
          <cell r="C49">
            <v>80</v>
          </cell>
          <cell r="D49">
            <v>44075</v>
          </cell>
          <cell r="E49">
            <v>42901.306250000001</v>
          </cell>
          <cell r="F49" t="str">
            <v>Yes</v>
          </cell>
          <cell r="K49" t="str">
            <v>No prices have been sent … do I have them?</v>
          </cell>
        </row>
        <row r="50">
          <cell r="A50" t="str">
            <v>QF - 405 - OR - Solar</v>
          </cell>
          <cell r="B50" t="str">
            <v>Hayden Mountain PV1 Solar</v>
          </cell>
          <cell r="C50">
            <v>50</v>
          </cell>
          <cell r="D50">
            <v>43800</v>
          </cell>
          <cell r="E50">
            <v>42905.540277777778</v>
          </cell>
        </row>
        <row r="51">
          <cell r="A51" t="str">
            <v>QF - 406 - OR - Solar</v>
          </cell>
          <cell r="B51" t="str">
            <v>Hayden Mountain PV2-A Solar</v>
          </cell>
          <cell r="C51">
            <v>80</v>
          </cell>
          <cell r="D51">
            <v>43800</v>
          </cell>
          <cell r="E51">
            <v>42905.540277777778</v>
          </cell>
        </row>
        <row r="52">
          <cell r="A52" t="str">
            <v>QF - 407 - OR - Solar</v>
          </cell>
          <cell r="B52" t="str">
            <v>Hayden Mountain PV2-B Solar</v>
          </cell>
          <cell r="C52">
            <v>80</v>
          </cell>
          <cell r="D52">
            <v>43800</v>
          </cell>
          <cell r="E52">
            <v>42905.540277777778</v>
          </cell>
        </row>
        <row r="53">
          <cell r="A53" t="str">
            <v>QF - 408 - OR - Solar</v>
          </cell>
          <cell r="B53" t="str">
            <v>Hayden Mountain PV3-A Solar</v>
          </cell>
          <cell r="C53">
            <v>80</v>
          </cell>
          <cell r="D53">
            <v>43800</v>
          </cell>
          <cell r="E53">
            <v>42905.540277777778</v>
          </cell>
        </row>
        <row r="54">
          <cell r="A54" t="str">
            <v>QF - 409 - OR - Solar</v>
          </cell>
          <cell r="B54" t="str">
            <v>Hayden Mountain PV3-B Solar</v>
          </cell>
          <cell r="C54">
            <v>80</v>
          </cell>
          <cell r="D54">
            <v>43800</v>
          </cell>
          <cell r="E54">
            <v>42905.540277777778</v>
          </cell>
        </row>
        <row r="55">
          <cell r="A55" t="str">
            <v>QF - 410 - OR - Solar</v>
          </cell>
          <cell r="B55" t="str">
            <v>Hayden Mountain PV3-C Solar</v>
          </cell>
          <cell r="C55">
            <v>80</v>
          </cell>
          <cell r="D55">
            <v>43800</v>
          </cell>
          <cell r="E55">
            <v>42905.540277777778</v>
          </cell>
        </row>
        <row r="56">
          <cell r="A56" t="str">
            <v>QF - 411 - OR - Solar</v>
          </cell>
          <cell r="B56" t="str">
            <v>Hamaker Mountain PV1 Solar</v>
          </cell>
          <cell r="C56">
            <v>50</v>
          </cell>
          <cell r="D56">
            <v>43800</v>
          </cell>
          <cell r="E56">
            <v>42905.540277777778</v>
          </cell>
        </row>
        <row r="57">
          <cell r="A57" t="str">
            <v>QF - 418 - OR - Solar</v>
          </cell>
          <cell r="B57" t="str">
            <v>Pendleton PV 1 Solar</v>
          </cell>
          <cell r="C57">
            <v>54</v>
          </cell>
          <cell r="D57">
            <v>43617</v>
          </cell>
          <cell r="E57">
            <v>42906.540277777778</v>
          </cell>
        </row>
        <row r="58">
          <cell r="A58" t="str">
            <v>QF - 412 - WY - Wind</v>
          </cell>
          <cell r="B58" t="str">
            <v>Powder 2 Wind</v>
          </cell>
          <cell r="C58">
            <v>40</v>
          </cell>
          <cell r="D58">
            <v>43435</v>
          </cell>
          <cell r="E58">
            <v>42908.354861111111</v>
          </cell>
          <cell r="F58" t="str">
            <v>Yes</v>
          </cell>
        </row>
        <row r="59">
          <cell r="A59" t="str">
            <v>QF - 426 - UT - Solar</v>
          </cell>
          <cell r="B59" t="str">
            <v>Cove Fort Solar</v>
          </cell>
          <cell r="C59">
            <v>40</v>
          </cell>
          <cell r="D59">
            <v>43361</v>
          </cell>
          <cell r="E59">
            <v>42909.424305555556</v>
          </cell>
          <cell r="F59" t="str">
            <v>Yes</v>
          </cell>
        </row>
        <row r="60">
          <cell r="A60" t="str">
            <v>QF - 427 - WY - Wind</v>
          </cell>
          <cell r="B60" t="str">
            <v>Elk Mountain 2 Wind</v>
          </cell>
          <cell r="C60">
            <v>50</v>
          </cell>
          <cell r="D60">
            <v>43709</v>
          </cell>
          <cell r="E60">
            <v>42913.425694444442</v>
          </cell>
          <cell r="F60" t="str">
            <v>Yes</v>
          </cell>
        </row>
        <row r="61">
          <cell r="A61" t="str">
            <v>QF - 413 - UT - Solar</v>
          </cell>
          <cell r="B61" t="str">
            <v>Elecktron Solar</v>
          </cell>
          <cell r="C61">
            <v>40</v>
          </cell>
          <cell r="D61">
            <v>43831</v>
          </cell>
          <cell r="E61">
            <v>42914.39166666667</v>
          </cell>
          <cell r="F61" t="str">
            <v>Yes</v>
          </cell>
        </row>
        <row r="62">
          <cell r="A62" t="str">
            <v>QF - 414 - OR - Solar</v>
          </cell>
          <cell r="B62" t="str">
            <v>Canyonville Solar</v>
          </cell>
          <cell r="C62">
            <v>80</v>
          </cell>
          <cell r="D62">
            <v>43405</v>
          </cell>
          <cell r="E62">
            <v>42916.335416666669</v>
          </cell>
          <cell r="F62" t="str">
            <v>Yes</v>
          </cell>
        </row>
        <row r="63">
          <cell r="A63" t="str">
            <v>QF - 415 - OR - Solar</v>
          </cell>
          <cell r="B63" t="str">
            <v>Pendleton Solar</v>
          </cell>
          <cell r="C63">
            <v>80</v>
          </cell>
          <cell r="D63">
            <v>43405</v>
          </cell>
          <cell r="E63">
            <v>42916.335416666669</v>
          </cell>
          <cell r="F63" t="str">
            <v>Yes</v>
          </cell>
        </row>
        <row r="64">
          <cell r="A64" t="str">
            <v>QF - 416 - OR - Solar</v>
          </cell>
          <cell r="B64" t="str">
            <v>Eagle Point Solar</v>
          </cell>
          <cell r="C64">
            <v>36</v>
          </cell>
          <cell r="D64">
            <v>43405</v>
          </cell>
          <cell r="E64">
            <v>42916.335416666669</v>
          </cell>
          <cell r="F64" t="str">
            <v>Yes</v>
          </cell>
        </row>
        <row r="65">
          <cell r="A65" t="str">
            <v>QF - 417 - UT - Solar</v>
          </cell>
          <cell r="B65" t="str">
            <v>Alfie Solar</v>
          </cell>
          <cell r="C65">
            <v>20</v>
          </cell>
          <cell r="D65">
            <v>43449</v>
          </cell>
          <cell r="E65">
            <v>42916.542361111111</v>
          </cell>
          <cell r="F65" t="str">
            <v>Yes</v>
          </cell>
        </row>
        <row r="66">
          <cell r="A66" t="str">
            <v>QF - 430 - WY - Wind</v>
          </cell>
          <cell r="B66" t="str">
            <v>Chevron Wind</v>
          </cell>
          <cell r="C66">
            <v>13</v>
          </cell>
          <cell r="D66">
            <v>43282</v>
          </cell>
          <cell r="E66">
            <v>42919</v>
          </cell>
          <cell r="F66" t="str">
            <v>Yes</v>
          </cell>
        </row>
        <row r="67">
          <cell r="A67" t="str">
            <v>QF - 419 - UT - Solar</v>
          </cell>
          <cell r="B67" t="str">
            <v>Horseshoe Solar</v>
          </cell>
          <cell r="C67">
            <v>35</v>
          </cell>
          <cell r="D67">
            <v>44013</v>
          </cell>
          <cell r="E67">
            <v>42926.347916666666</v>
          </cell>
          <cell r="F67" t="str">
            <v>Yes</v>
          </cell>
        </row>
        <row r="68">
          <cell r="A68" t="str">
            <v>QF - 420 - WY - Solar</v>
          </cell>
          <cell r="B68" t="str">
            <v>Powell Solar</v>
          </cell>
          <cell r="C68">
            <v>16.5</v>
          </cell>
          <cell r="D68">
            <v>43252</v>
          </cell>
          <cell r="E68">
            <v>42949.438888888886</v>
          </cell>
          <cell r="F68" t="str">
            <v>Yes</v>
          </cell>
        </row>
        <row r="69">
          <cell r="A69" t="str">
            <v>QF - 421 - UT - Solar</v>
          </cell>
          <cell r="B69" t="str">
            <v>Abajo Solar B</v>
          </cell>
          <cell r="C69">
            <v>75</v>
          </cell>
          <cell r="D69">
            <v>44105</v>
          </cell>
          <cell r="E69">
            <v>42927.657638888886</v>
          </cell>
          <cell r="F69" t="str">
            <v>Yes</v>
          </cell>
        </row>
        <row r="70">
          <cell r="A70" t="str">
            <v>QF - 422 - UT - Solar</v>
          </cell>
          <cell r="B70" t="str">
            <v>Abajo Solar C</v>
          </cell>
          <cell r="C70">
            <v>5</v>
          </cell>
          <cell r="D70">
            <v>44105</v>
          </cell>
          <cell r="E70">
            <v>42927.657638888886</v>
          </cell>
          <cell r="F70" t="str">
            <v>Yes</v>
          </cell>
        </row>
        <row r="71">
          <cell r="A71" t="str">
            <v>QF - 423 - UT - Solar</v>
          </cell>
          <cell r="B71" t="str">
            <v>Abajo Solar D</v>
          </cell>
          <cell r="C71">
            <v>20</v>
          </cell>
          <cell r="D71">
            <v>44105</v>
          </cell>
          <cell r="E71">
            <v>42927.657638888886</v>
          </cell>
          <cell r="F71" t="str">
            <v>Yes</v>
          </cell>
        </row>
        <row r="72">
          <cell r="A72" t="str">
            <v>QF - 424 - UT - Solar</v>
          </cell>
          <cell r="B72" t="str">
            <v>Abajo Solar E</v>
          </cell>
          <cell r="C72">
            <v>20</v>
          </cell>
          <cell r="D72">
            <v>44105</v>
          </cell>
          <cell r="E72">
            <v>42927.657638888886</v>
          </cell>
          <cell r="F72" t="str">
            <v>Yes</v>
          </cell>
        </row>
        <row r="73">
          <cell r="A73" t="str">
            <v>QF - 425 - UT - Solar</v>
          </cell>
          <cell r="B73" t="str">
            <v>Abajo Solar F_G_H_I</v>
          </cell>
          <cell r="C73">
            <v>20</v>
          </cell>
          <cell r="D73">
            <v>44105</v>
          </cell>
          <cell r="E73">
            <v>42927.657638888886</v>
          </cell>
          <cell r="F73" t="str">
            <v>Yes</v>
          </cell>
        </row>
        <row r="74">
          <cell r="A74" t="str">
            <v>QF - 428 - WY - Solar</v>
          </cell>
          <cell r="B74" t="str">
            <v>Homestead 1 Solar</v>
          </cell>
          <cell r="C74">
            <v>20</v>
          </cell>
          <cell r="D74">
            <v>43831</v>
          </cell>
          <cell r="E74">
            <v>42928.660416666666</v>
          </cell>
          <cell r="F74" t="str">
            <v>Yes</v>
          </cell>
        </row>
        <row r="75">
          <cell r="A75" t="str">
            <v>QF - 429 - WY - Solar</v>
          </cell>
          <cell r="B75" t="str">
            <v>Homestead 3 Solar</v>
          </cell>
          <cell r="C75">
            <v>20</v>
          </cell>
          <cell r="D75">
            <v>43831</v>
          </cell>
          <cell r="E75">
            <v>42928.660416666666</v>
          </cell>
          <cell r="F75" t="str">
            <v>Yes</v>
          </cell>
        </row>
        <row r="76">
          <cell r="A76" t="str">
            <v>QF - 393 - OR - Solar</v>
          </cell>
          <cell r="B76" t="str">
            <v>Lakeview PV1 Solar</v>
          </cell>
          <cell r="C76">
            <v>20</v>
          </cell>
          <cell r="D76">
            <v>43435</v>
          </cell>
          <cell r="E76">
            <v>42942.752083333333</v>
          </cell>
          <cell r="F76" t="str">
            <v>Yes</v>
          </cell>
        </row>
        <row r="77">
          <cell r="A77" t="str">
            <v>QF - 308 - WY - Wind</v>
          </cell>
          <cell r="B77" t="str">
            <v>Rock Creek I Wind</v>
          </cell>
          <cell r="C77">
            <v>20</v>
          </cell>
          <cell r="D77">
            <v>44136</v>
          </cell>
          <cell r="E77">
            <v>42948.376388888886</v>
          </cell>
          <cell r="F77" t="str">
            <v>Yes</v>
          </cell>
        </row>
        <row r="78">
          <cell r="A78" t="str">
            <v>QF - 309 - WY - Wind</v>
          </cell>
          <cell r="B78" t="str">
            <v>Rock Creek II Wind</v>
          </cell>
          <cell r="C78">
            <v>40</v>
          </cell>
          <cell r="D78">
            <v>44136</v>
          </cell>
          <cell r="E78">
            <v>42948.376388888886</v>
          </cell>
          <cell r="F78" t="str">
            <v>Yes</v>
          </cell>
        </row>
        <row r="79">
          <cell r="A79" t="str">
            <v>QF - 310 - WY - Wind</v>
          </cell>
          <cell r="B79" t="str">
            <v>Rock Creek III Wind</v>
          </cell>
          <cell r="C79">
            <v>50</v>
          </cell>
          <cell r="D79">
            <v>44136</v>
          </cell>
          <cell r="E79">
            <v>42948.376388888886</v>
          </cell>
          <cell r="F79" t="str">
            <v>Yes</v>
          </cell>
        </row>
        <row r="80">
          <cell r="A80" t="str">
            <v>QF - 311 - WY - Wind</v>
          </cell>
          <cell r="B80" t="str">
            <v>Rock Creek IV Wind</v>
          </cell>
          <cell r="C80">
            <v>40</v>
          </cell>
          <cell r="D80">
            <v>44136</v>
          </cell>
          <cell r="E80">
            <v>42948.376388888886</v>
          </cell>
          <cell r="F80" t="str">
            <v>Yes</v>
          </cell>
        </row>
        <row r="81">
          <cell r="A81" t="str">
            <v>QF - 431 - UT - Solar</v>
          </cell>
          <cell r="B81" t="str">
            <v>Steadman Solar</v>
          </cell>
          <cell r="C81">
            <v>20</v>
          </cell>
          <cell r="E81">
            <v>42958.583333333336</v>
          </cell>
          <cell r="F81" t="str">
            <v>Yes</v>
          </cell>
        </row>
      </sheetData>
      <sheetData sheetId="5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  <row r="60">
          <cell r="A60" t="str">
            <v>Other (Non-QF)</v>
          </cell>
        </row>
        <row r="61">
          <cell r="B61" t="str">
            <v>Old Mill Solar</v>
          </cell>
          <cell r="C61">
            <v>5</v>
          </cell>
          <cell r="D61">
            <v>0.27504566210045661</v>
          </cell>
          <cell r="E61">
            <v>12047</v>
          </cell>
          <cell r="F61" t="str">
            <v>Tracking</v>
          </cell>
          <cell r="K61" t="str">
            <v>West Main</v>
          </cell>
          <cell r="M61" t="str">
            <v>Oregon</v>
          </cell>
        </row>
        <row r="62">
          <cell r="B62" t="str">
            <v>eBay - Solar</v>
          </cell>
          <cell r="N62" t="str">
            <v>eBay - Solar</v>
          </cell>
        </row>
        <row r="63">
          <cell r="B63" t="str">
            <v>Black Cap</v>
          </cell>
        </row>
        <row r="64">
          <cell r="B64" t="str">
            <v>Pavant III</v>
          </cell>
        </row>
        <row r="65">
          <cell r="A65" t="str">
            <v>Removed</v>
          </cell>
        </row>
        <row r="66">
          <cell r="B66" t="str">
            <v>Sigurd Solar QF</v>
          </cell>
          <cell r="C66">
            <v>80</v>
          </cell>
          <cell r="D66">
            <v>0.30583190639269409</v>
          </cell>
          <cell r="E66">
            <v>214327</v>
          </cell>
          <cell r="F66" t="str">
            <v>Tracking</v>
          </cell>
          <cell r="K66" t="str">
            <v>Utah South</v>
          </cell>
          <cell r="L66" t="str">
            <v>Community Energy Solar</v>
          </cell>
          <cell r="M66" t="str">
            <v>Utah</v>
          </cell>
          <cell r="N66" t="str">
            <v>Sigurd Solar</v>
          </cell>
        </row>
        <row r="67">
          <cell r="B67" t="str">
            <v>Norwest Energy 5 LLC (Arlington)</v>
          </cell>
          <cell r="C67">
            <v>2.99</v>
          </cell>
          <cell r="D67">
            <v>0.27777989444968443</v>
          </cell>
          <cell r="E67">
            <v>7275.7221073839146</v>
          </cell>
          <cell r="F67" t="str">
            <v>Tracking</v>
          </cell>
          <cell r="K67" t="str">
            <v>BPA NITS</v>
          </cell>
          <cell r="L67" t="str">
            <v>Cypress Creek Renewables LLC</v>
          </cell>
          <cell r="M67" t="str">
            <v>Oregon</v>
          </cell>
          <cell r="N67" t="str">
            <v>Norwest Energy 5 LLC (Arlington)</v>
          </cell>
        </row>
        <row r="68">
          <cell r="B68" t="str">
            <v>OR Solar 1 (Sprague River Solar)</v>
          </cell>
          <cell r="C68">
            <v>10</v>
          </cell>
          <cell r="D68">
            <v>0.27582305936073059</v>
          </cell>
          <cell r="E68">
            <v>24162.100000000002</v>
          </cell>
          <cell r="F68" t="str">
            <v>Tracking</v>
          </cell>
          <cell r="K68" t="str">
            <v>West Main</v>
          </cell>
          <cell r="L68" t="str">
            <v>OR Solar 1 (Sprague River Solar)</v>
          </cell>
          <cell r="M68" t="str">
            <v>Oregon</v>
          </cell>
          <cell r="N68" t="str">
            <v>OR Solar 1 (Sprague River Solar)</v>
          </cell>
        </row>
        <row r="69">
          <cell r="B69" t="str">
            <v>OR Solar 4 (Bly Solar)</v>
          </cell>
          <cell r="C69">
            <v>10</v>
          </cell>
          <cell r="D69">
            <v>0.27689840182648401</v>
          </cell>
          <cell r="E69">
            <v>24256.3</v>
          </cell>
          <cell r="F69" t="str">
            <v>Tracking</v>
          </cell>
          <cell r="K69" t="str">
            <v>West Main</v>
          </cell>
          <cell r="L69" t="str">
            <v>OR Solar 4 (Bly Solar)</v>
          </cell>
          <cell r="M69" t="str">
            <v>Oregon</v>
          </cell>
          <cell r="N69" t="str">
            <v>OR Solar 4 (Bly Solar)</v>
          </cell>
        </row>
      </sheetData>
      <sheetData sheetId="6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7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5352.23 and WeeklyReport is 9206.02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1</v>
          </cell>
          <cell r="F6">
            <v>0.92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38</v>
          </cell>
          <cell r="F7">
            <v>2113.1699999999996</v>
          </cell>
        </row>
        <row r="8">
          <cell r="B8" t="str">
            <v>UT</v>
          </cell>
          <cell r="C8">
            <v>1</v>
          </cell>
          <cell r="D8">
            <v>80</v>
          </cell>
          <cell r="E8">
            <v>50</v>
          </cell>
          <cell r="F8">
            <v>3579.6000000000004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WY</v>
          </cell>
          <cell r="C10">
            <v>23</v>
          </cell>
          <cell r="D10">
            <v>1636.2</v>
          </cell>
          <cell r="E10">
            <v>21</v>
          </cell>
          <cell r="F10">
            <v>984.13</v>
          </cell>
        </row>
        <row r="11">
          <cell r="B11" t="str">
            <v>TOTAL</v>
          </cell>
          <cell r="C11">
            <v>24</v>
          </cell>
          <cell r="D11">
            <v>1716.2</v>
          </cell>
          <cell r="E11">
            <v>110</v>
          </cell>
          <cell r="F11">
            <v>6677.8200000000006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1</v>
          </cell>
          <cell r="F28">
            <v>0.92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27</v>
          </cell>
          <cell r="F29">
            <v>1656.1899999999996</v>
          </cell>
        </row>
        <row r="30">
          <cell r="B30" t="str">
            <v>UT</v>
          </cell>
          <cell r="C30">
            <v>1</v>
          </cell>
          <cell r="D30">
            <v>80</v>
          </cell>
          <cell r="E30">
            <v>26</v>
          </cell>
          <cell r="F30">
            <v>1825.6000000000004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WY</v>
          </cell>
          <cell r="C32">
            <v>15</v>
          </cell>
          <cell r="D32">
            <v>1036.2</v>
          </cell>
          <cell r="E32">
            <v>15</v>
          </cell>
          <cell r="F32">
            <v>739.23</v>
          </cell>
        </row>
        <row r="33">
          <cell r="B33" t="str">
            <v>TOTAL</v>
          </cell>
          <cell r="C33">
            <v>15</v>
          </cell>
          <cell r="D33">
            <v>1036.2</v>
          </cell>
          <cell r="E33">
            <v>69</v>
          </cell>
          <cell r="F33">
            <v>4221.9400000000005</v>
          </cell>
        </row>
      </sheetData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 GRID IRP Solar 4B"/>
      <sheetName val="0-GRID IRP Displaced"/>
      <sheetName val="Sch38 - UT - Solar T"/>
      <sheetName val="Sch38 UT - Wind"/>
      <sheetName val="Monticello Wind"/>
      <sheetName val="0-GRID Potential"/>
      <sheetName val="WyoWind1"/>
      <sheetName val="WyoWind2"/>
      <sheetName val="WyoWind3"/>
      <sheetName val="WyoWind4"/>
      <sheetName val="WyoWind5"/>
      <sheetName val="WyoWind6"/>
      <sheetName val="WyoWind7"/>
      <sheetName val="WyoWind8"/>
      <sheetName val="WyoWind9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231 - UT 2017.Q4 - Demand CONF _2018 02 08 (2762.04 MW)</v>
          </cell>
        </row>
      </sheetData>
      <sheetData sheetId="2"/>
      <sheetData sheetId="3">
        <row r="122">
          <cell r="X122" t="str">
            <v>Thermal</v>
          </cell>
        </row>
      </sheetData>
      <sheetData sheetId="4"/>
      <sheetData sheetId="5"/>
      <sheetData sheetId="6"/>
      <sheetData sheetId="7"/>
      <sheetData sheetId="8">
        <row r="3">
          <cell r="D3">
            <v>187.43</v>
          </cell>
        </row>
      </sheetData>
      <sheetData sheetId="9">
        <row r="3">
          <cell r="D3">
            <v>174.6</v>
          </cell>
        </row>
      </sheetData>
      <sheetData sheetId="10">
        <row r="3">
          <cell r="D3">
            <v>34.840000000000003</v>
          </cell>
        </row>
      </sheetData>
      <sheetData sheetId="11">
        <row r="3">
          <cell r="D3">
            <v>79.400000000000006</v>
          </cell>
        </row>
      </sheetData>
      <sheetData sheetId="12">
        <row r="3">
          <cell r="D3">
            <v>20.079999999999998</v>
          </cell>
        </row>
      </sheetData>
      <sheetData sheetId="13">
        <row r="3">
          <cell r="D3">
            <v>99.51</v>
          </cell>
        </row>
      </sheetData>
      <sheetData sheetId="14">
        <row r="3">
          <cell r="D3">
            <v>48.57</v>
          </cell>
        </row>
      </sheetData>
      <sheetData sheetId="15">
        <row r="3">
          <cell r="D3">
            <v>16.5</v>
          </cell>
        </row>
      </sheetData>
      <sheetData sheetId="16">
        <row r="3">
          <cell r="D3">
            <v>22.6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6">
          <cell r="O46">
            <v>5966.4457749449139</v>
          </cell>
          <cell r="P46">
            <v>728.03815648292448</v>
          </cell>
        </row>
        <row r="47">
          <cell r="O47">
            <v>2038.8954836061371</v>
          </cell>
          <cell r="P47">
            <v>937.04449158497107</v>
          </cell>
        </row>
        <row r="48">
          <cell r="O48">
            <v>5776.0048064438097</v>
          </cell>
          <cell r="P48">
            <v>137.80641781404211</v>
          </cell>
        </row>
        <row r="49">
          <cell r="O49">
            <v>6595.5353898108897</v>
          </cell>
          <cell r="P49">
            <v>413.44548364097153</v>
          </cell>
        </row>
        <row r="50">
          <cell r="O50">
            <v>8859.3047557961017</v>
          </cell>
          <cell r="P50">
            <v>857.1794085336511</v>
          </cell>
        </row>
        <row r="51">
          <cell r="O51">
            <v>6704.6524861399166</v>
          </cell>
          <cell r="P51">
            <v>545.15749092628869</v>
          </cell>
        </row>
        <row r="52">
          <cell r="O52">
            <v>4583.8956717698175</v>
          </cell>
          <cell r="P52">
            <v>375.63993719481078</v>
          </cell>
        </row>
        <row r="53">
          <cell r="O53">
            <v>5787.536492145844</v>
          </cell>
          <cell r="P53">
            <v>188.26686071653816</v>
          </cell>
        </row>
        <row r="54">
          <cell r="O54">
            <v>4729.31410264432</v>
          </cell>
          <cell r="P54">
            <v>829.13854297702972</v>
          </cell>
        </row>
        <row r="55">
          <cell r="O55">
            <v>5872.4177968058666</v>
          </cell>
          <cell r="P55">
            <v>428.68757814311397</v>
          </cell>
        </row>
        <row r="56">
          <cell r="O56">
            <v>4912.2432293390775</v>
          </cell>
          <cell r="P56">
            <v>315.54537715374414</v>
          </cell>
        </row>
        <row r="57">
          <cell r="O57">
            <v>4304.9778334654275</v>
          </cell>
          <cell r="P57">
            <v>80.843821814203679</v>
          </cell>
        </row>
      </sheetData>
      <sheetData sheetId="28">
        <row r="78">
          <cell r="H78">
            <v>5233</v>
          </cell>
        </row>
        <row r="79">
          <cell r="H79">
            <v>6151</v>
          </cell>
        </row>
        <row r="80">
          <cell r="H80">
            <v>7959</v>
          </cell>
        </row>
        <row r="81">
          <cell r="H81">
            <v>7432</v>
          </cell>
        </row>
        <row r="82">
          <cell r="H82">
            <v>8303</v>
          </cell>
        </row>
        <row r="83">
          <cell r="H83">
            <v>6175</v>
          </cell>
        </row>
        <row r="84">
          <cell r="H84">
            <v>5497</v>
          </cell>
        </row>
        <row r="85">
          <cell r="H85">
            <v>6532</v>
          </cell>
        </row>
        <row r="86">
          <cell r="H86">
            <v>5816</v>
          </cell>
        </row>
        <row r="87">
          <cell r="H87">
            <v>7280</v>
          </cell>
        </row>
        <row r="88">
          <cell r="H88">
            <v>6714</v>
          </cell>
        </row>
        <row r="89">
          <cell r="H89">
            <v>4817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 GRID IRP Solar 4B"/>
      <sheetName val="0-GRID IRP Displaced"/>
      <sheetName val="Sch38 - UT - Solar T"/>
      <sheetName val="Sch38 UT - Wind"/>
      <sheetName val="0-GRID Potential"/>
      <sheetName val="WyoWind1"/>
      <sheetName val="WyoWind3"/>
      <sheetName val="WyoWind4"/>
      <sheetName val="WyoWind5"/>
      <sheetName val="WyoWind6"/>
      <sheetName val="WyoWind7"/>
      <sheetName val="WyoWind8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191 - UT 2017.Q3 - Demand CONF _2017 11 13 (3087.7 MW) (Queue Update)</v>
          </cell>
        </row>
      </sheetData>
      <sheetData sheetId="2"/>
      <sheetData sheetId="3">
        <row r="122">
          <cell r="X122" t="str">
            <v>Thermal</v>
          </cell>
        </row>
      </sheetData>
      <sheetData sheetId="4"/>
      <sheetData sheetId="5"/>
      <sheetData sheetId="6"/>
      <sheetData sheetId="7">
        <row r="3">
          <cell r="D3">
            <v>177.84</v>
          </cell>
        </row>
      </sheetData>
      <sheetData sheetId="8">
        <row r="3">
          <cell r="D3">
            <v>80</v>
          </cell>
        </row>
      </sheetData>
      <sheetData sheetId="9">
        <row r="3">
          <cell r="D3">
            <v>125.89</v>
          </cell>
        </row>
      </sheetData>
      <sheetData sheetId="10">
        <row r="3">
          <cell r="D3">
            <v>0</v>
          </cell>
        </row>
      </sheetData>
      <sheetData sheetId="11">
        <row r="3">
          <cell r="D3">
            <v>97.84</v>
          </cell>
        </row>
      </sheetData>
      <sheetData sheetId="12">
        <row r="3">
          <cell r="D3">
            <v>49.98</v>
          </cell>
        </row>
      </sheetData>
      <sheetData sheetId="13">
        <row r="3">
          <cell r="D3">
            <v>16.5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5966.4457749449139</v>
          </cell>
          <cell r="P46">
            <v>728.03815648292448</v>
          </cell>
        </row>
        <row r="47">
          <cell r="O47">
            <v>2038.8954836061371</v>
          </cell>
          <cell r="P47">
            <v>937.04449158497107</v>
          </cell>
        </row>
        <row r="48">
          <cell r="O48">
            <v>5776.0048064438097</v>
          </cell>
          <cell r="P48">
            <v>137.80641781404211</v>
          </cell>
        </row>
        <row r="49">
          <cell r="O49">
            <v>6595.5353898108897</v>
          </cell>
          <cell r="P49">
            <v>413.44548364097153</v>
          </cell>
        </row>
        <row r="50">
          <cell r="O50">
            <v>8859.3047557961017</v>
          </cell>
          <cell r="P50">
            <v>857.1794085336511</v>
          </cell>
        </row>
        <row r="51">
          <cell r="O51">
            <v>6704.6524861399166</v>
          </cell>
          <cell r="P51">
            <v>545.15749092628869</v>
          </cell>
        </row>
        <row r="52">
          <cell r="O52">
            <v>4583.8956717698175</v>
          </cell>
          <cell r="P52">
            <v>375.63993719481078</v>
          </cell>
        </row>
        <row r="53">
          <cell r="O53">
            <v>5787.536492145844</v>
          </cell>
          <cell r="P53">
            <v>188.26686071653816</v>
          </cell>
        </row>
        <row r="54">
          <cell r="O54">
            <v>4729.31410264432</v>
          </cell>
          <cell r="P54">
            <v>829.13854297702972</v>
          </cell>
        </row>
        <row r="55">
          <cell r="O55">
            <v>5872.4177968058666</v>
          </cell>
          <cell r="P55">
            <v>428.68757814311397</v>
          </cell>
        </row>
        <row r="56">
          <cell r="O56">
            <v>4912.2432293390775</v>
          </cell>
          <cell r="P56">
            <v>315.54537715374414</v>
          </cell>
        </row>
        <row r="57">
          <cell r="O57">
            <v>4304.9778334654275</v>
          </cell>
          <cell r="P57">
            <v>80.843821814203679</v>
          </cell>
        </row>
      </sheetData>
      <sheetData sheetId="25">
        <row r="78">
          <cell r="H78">
            <v>5233</v>
          </cell>
        </row>
        <row r="79">
          <cell r="H79">
            <v>6151</v>
          </cell>
        </row>
        <row r="80">
          <cell r="H80">
            <v>7959</v>
          </cell>
        </row>
        <row r="81">
          <cell r="H81">
            <v>7432</v>
          </cell>
        </row>
        <row r="82">
          <cell r="H82">
            <v>8303</v>
          </cell>
        </row>
        <row r="83">
          <cell r="H83">
            <v>6175</v>
          </cell>
        </row>
        <row r="84">
          <cell r="H84">
            <v>5497</v>
          </cell>
        </row>
        <row r="85">
          <cell r="H85">
            <v>6532</v>
          </cell>
        </row>
        <row r="86">
          <cell r="H86">
            <v>5816</v>
          </cell>
        </row>
        <row r="87">
          <cell r="H87">
            <v>7280</v>
          </cell>
        </row>
        <row r="88">
          <cell r="H88">
            <v>6714</v>
          </cell>
        </row>
        <row r="89">
          <cell r="H89">
            <v>4817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6"/>
  <sheetViews>
    <sheetView showGridLines="0" tabSelected="1" zoomScale="70" zoomScaleNormal="70" workbookViewId="0">
      <selection activeCell="H29" sqref="H29"/>
    </sheetView>
  </sheetViews>
  <sheetFormatPr defaultRowHeight="15" x14ac:dyDescent="0.25"/>
  <cols>
    <col min="2" max="2" width="8.85546875" style="146"/>
    <col min="3" max="3" width="23" style="146" customWidth="1"/>
    <col min="4" max="7" width="8.85546875" style="146"/>
    <col min="8" max="8" width="15.28515625" style="146" customWidth="1"/>
    <col min="12" max="12" width="3" customWidth="1"/>
    <col min="13" max="13" width="11.5703125" customWidth="1"/>
    <col min="14" max="14" width="11.42578125" customWidth="1"/>
  </cols>
  <sheetData>
    <row r="2" spans="2:15" x14ac:dyDescent="0.25">
      <c r="B2" s="172" t="s">
        <v>0</v>
      </c>
      <c r="C2" s="173"/>
      <c r="D2" s="173"/>
      <c r="E2" s="173"/>
      <c r="F2" s="173"/>
      <c r="G2" s="173"/>
      <c r="H2" s="174"/>
      <c r="J2" s="4" t="s">
        <v>1</v>
      </c>
      <c r="K2" s="4"/>
      <c r="L2" s="5"/>
      <c r="M2" s="5"/>
      <c r="N2" s="3"/>
    </row>
    <row r="3" spans="2:15" ht="39" x14ac:dyDescent="0.25">
      <c r="B3" s="149" t="s">
        <v>2</v>
      </c>
      <c r="C3" s="150" t="s">
        <v>3</v>
      </c>
      <c r="D3" s="151" t="s">
        <v>4</v>
      </c>
      <c r="E3" s="151" t="s">
        <v>5</v>
      </c>
      <c r="F3" s="150" t="s">
        <v>6</v>
      </c>
      <c r="G3" s="152" t="s">
        <v>1</v>
      </c>
      <c r="H3" s="151" t="s">
        <v>7</v>
      </c>
      <c r="J3" s="6" t="s">
        <v>8</v>
      </c>
      <c r="K3" s="6" t="s">
        <v>9</v>
      </c>
      <c r="L3" s="1"/>
      <c r="M3" s="6" t="s">
        <v>8</v>
      </c>
      <c r="N3" s="6" t="s">
        <v>10</v>
      </c>
    </row>
    <row r="4" spans="2:15" x14ac:dyDescent="0.25">
      <c r="B4" s="7"/>
      <c r="C4" s="8"/>
      <c r="D4" s="7"/>
      <c r="E4" s="7"/>
      <c r="F4" s="9"/>
      <c r="G4" s="10"/>
      <c r="H4" s="11"/>
      <c r="J4" s="1"/>
      <c r="K4" s="1"/>
      <c r="L4" s="1"/>
      <c r="M4" s="1"/>
      <c r="N4" s="1"/>
    </row>
    <row r="5" spans="2:15" x14ac:dyDescent="0.25">
      <c r="B5" s="12">
        <v>1</v>
      </c>
      <c r="C5" s="13" t="s">
        <v>11</v>
      </c>
      <c r="D5" s="14">
        <v>12.64</v>
      </c>
      <c r="E5" s="14">
        <v>80</v>
      </c>
      <c r="F5" s="15">
        <v>0.40697345890410958</v>
      </c>
      <c r="G5" s="16">
        <v>0.158</v>
      </c>
      <c r="H5" s="17">
        <v>44561</v>
      </c>
      <c r="J5" s="18" t="s">
        <v>13</v>
      </c>
      <c r="K5" s="19">
        <v>0.158</v>
      </c>
      <c r="L5" s="1"/>
      <c r="M5" s="18" t="s">
        <v>151</v>
      </c>
      <c r="N5" s="19">
        <v>0.11776428835036618</v>
      </c>
    </row>
    <row r="6" spans="2:15" x14ac:dyDescent="0.25">
      <c r="B6" s="12">
        <v>2</v>
      </c>
      <c r="C6" s="13" t="s">
        <v>14</v>
      </c>
      <c r="D6" s="14">
        <v>12.64</v>
      </c>
      <c r="E6" s="14">
        <v>80</v>
      </c>
      <c r="F6" s="15">
        <v>0.40697345890410958</v>
      </c>
      <c r="G6" s="16">
        <v>0.158</v>
      </c>
      <c r="H6" s="17">
        <v>44561</v>
      </c>
      <c r="J6" s="18" t="s">
        <v>15</v>
      </c>
      <c r="K6" s="19">
        <v>0.37912293315598289</v>
      </c>
      <c r="L6" s="1"/>
      <c r="M6" s="18" t="s">
        <v>152</v>
      </c>
      <c r="N6" s="19">
        <v>0.53861399146353772</v>
      </c>
    </row>
    <row r="7" spans="2:15" x14ac:dyDescent="0.25">
      <c r="B7" s="12">
        <v>3</v>
      </c>
      <c r="C7" s="13" t="s">
        <v>16</v>
      </c>
      <c r="D7" s="14">
        <v>12.64</v>
      </c>
      <c r="E7" s="14">
        <v>80</v>
      </c>
      <c r="F7" s="15">
        <v>0.40697345890410958</v>
      </c>
      <c r="G7" s="16">
        <v>0.158</v>
      </c>
      <c r="H7" s="17">
        <v>44561</v>
      </c>
      <c r="J7" s="18" t="s">
        <v>17</v>
      </c>
      <c r="K7" s="19">
        <v>0.59672377662708742</v>
      </c>
      <c r="L7" s="1"/>
      <c r="M7" s="18" t="s">
        <v>153</v>
      </c>
      <c r="N7" s="19">
        <v>0.64803174039612643</v>
      </c>
    </row>
    <row r="8" spans="2:15" x14ac:dyDescent="0.25">
      <c r="B8" s="12">
        <v>4</v>
      </c>
      <c r="C8" s="13" t="s">
        <v>18</v>
      </c>
      <c r="D8" s="14">
        <v>12.64</v>
      </c>
      <c r="E8" s="14">
        <v>80</v>
      </c>
      <c r="F8" s="15">
        <v>0.40697345890410958</v>
      </c>
      <c r="G8" s="16">
        <v>0.158</v>
      </c>
      <c r="H8" s="17">
        <v>44561</v>
      </c>
      <c r="J8" s="18" t="s">
        <v>19</v>
      </c>
      <c r="K8" s="19">
        <v>1</v>
      </c>
      <c r="L8" s="1"/>
      <c r="M8" s="18" t="s">
        <v>154</v>
      </c>
      <c r="N8" s="19">
        <v>1</v>
      </c>
    </row>
    <row r="9" spans="2:15" x14ac:dyDescent="0.25">
      <c r="B9" s="12">
        <v>5</v>
      </c>
      <c r="C9" s="13" t="s">
        <v>20</v>
      </c>
      <c r="D9" s="14">
        <v>44.16</v>
      </c>
      <c r="E9" s="14">
        <v>74</v>
      </c>
      <c r="F9" s="15">
        <v>0.32198105639886465</v>
      </c>
      <c r="G9" s="16">
        <v>0.59699999999999998</v>
      </c>
      <c r="H9" s="17">
        <v>43737</v>
      </c>
      <c r="J9" s="18" t="s">
        <v>24</v>
      </c>
      <c r="K9" s="19">
        <v>1</v>
      </c>
      <c r="L9" s="1"/>
      <c r="M9" s="18" t="s">
        <v>155</v>
      </c>
      <c r="N9" s="19">
        <v>1</v>
      </c>
    </row>
    <row r="10" spans="2:15" x14ac:dyDescent="0.25">
      <c r="B10" s="12">
        <v>6</v>
      </c>
      <c r="C10" s="13" t="s">
        <v>22</v>
      </c>
      <c r="D10" s="14">
        <v>12.53</v>
      </c>
      <c r="E10" s="14">
        <v>21</v>
      </c>
      <c r="F10" s="15">
        <v>0.3490215264187867</v>
      </c>
      <c r="G10" s="16">
        <v>0.59699999999999998</v>
      </c>
      <c r="H10" s="17">
        <v>43770</v>
      </c>
      <c r="J10" s="18" t="s">
        <v>15</v>
      </c>
      <c r="K10" s="19">
        <v>0.34100000000000003</v>
      </c>
      <c r="L10" s="1"/>
      <c r="M10" s="18" t="s">
        <v>152</v>
      </c>
      <c r="N10" s="19">
        <v>0.32200000000000001</v>
      </c>
    </row>
    <row r="11" spans="2:15" x14ac:dyDescent="0.25">
      <c r="B11" s="12">
        <v>7</v>
      </c>
      <c r="C11" s="13" t="s">
        <v>23</v>
      </c>
      <c r="D11" s="14">
        <v>11.93</v>
      </c>
      <c r="E11" s="14">
        <v>20</v>
      </c>
      <c r="F11" s="15">
        <v>0.28240833333333337</v>
      </c>
      <c r="G11" s="16">
        <v>0.59699999999999998</v>
      </c>
      <c r="H11" s="17">
        <v>43739</v>
      </c>
    </row>
    <row r="12" spans="2:15" x14ac:dyDescent="0.25">
      <c r="B12" s="12">
        <v>8</v>
      </c>
      <c r="C12" s="13" t="s">
        <v>25</v>
      </c>
      <c r="D12" s="14">
        <v>11.93</v>
      </c>
      <c r="E12" s="14">
        <v>20</v>
      </c>
      <c r="F12" s="15">
        <v>0.28240833333333337</v>
      </c>
      <c r="G12" s="16">
        <v>0.59699999999999998</v>
      </c>
      <c r="H12" s="17">
        <v>43739</v>
      </c>
      <c r="K12" s="1"/>
      <c r="L12" s="1"/>
      <c r="M12" s="1"/>
      <c r="N12" s="1"/>
      <c r="O12" s="1"/>
    </row>
    <row r="13" spans="2:15" x14ac:dyDescent="0.25">
      <c r="B13" s="12">
        <v>9</v>
      </c>
      <c r="C13" s="13" t="s">
        <v>26</v>
      </c>
      <c r="D13" s="14">
        <v>4.1952887591895331</v>
      </c>
      <c r="E13" s="14">
        <v>5.6</v>
      </c>
      <c r="F13" s="15">
        <v>0.78991356816699287</v>
      </c>
      <c r="G13" s="16">
        <v>0.749</v>
      </c>
      <c r="H13" s="17">
        <v>43007</v>
      </c>
      <c r="K13" s="1"/>
      <c r="L13" s="1"/>
      <c r="M13" s="1"/>
      <c r="N13" s="1"/>
      <c r="O13" s="1"/>
    </row>
    <row r="14" spans="2:15" x14ac:dyDescent="0.25">
      <c r="B14" s="12">
        <v>10</v>
      </c>
      <c r="C14" s="13" t="s">
        <v>27</v>
      </c>
      <c r="D14" s="14">
        <v>10.5</v>
      </c>
      <c r="E14" s="14">
        <v>17.600000000000001</v>
      </c>
      <c r="F14" s="15">
        <v>0.26652068171980065</v>
      </c>
      <c r="G14" s="16">
        <v>0.59699999999999998</v>
      </c>
      <c r="H14" s="17">
        <v>43739</v>
      </c>
      <c r="K14" s="1"/>
      <c r="L14" s="1"/>
      <c r="M14" s="1"/>
      <c r="N14" s="1"/>
      <c r="O14" s="1"/>
    </row>
    <row r="15" spans="2:15" x14ac:dyDescent="0.25">
      <c r="B15" s="12">
        <v>11</v>
      </c>
      <c r="C15" s="13" t="s">
        <v>28</v>
      </c>
      <c r="D15" s="14">
        <v>-3.24</v>
      </c>
      <c r="E15" s="14">
        <v>-5</v>
      </c>
      <c r="F15" s="15"/>
      <c r="G15" s="16">
        <v>0.64800000000000002</v>
      </c>
      <c r="H15" s="17">
        <v>42705</v>
      </c>
    </row>
    <row r="16" spans="2:15" x14ac:dyDescent="0.25">
      <c r="B16" s="12">
        <v>12</v>
      </c>
      <c r="C16" s="13" t="s">
        <v>133</v>
      </c>
      <c r="D16" s="14">
        <v>12.5136</v>
      </c>
      <c r="E16" s="14">
        <v>79.2</v>
      </c>
      <c r="F16" s="15">
        <v>0.33818493150684931</v>
      </c>
      <c r="G16" s="153">
        <v>0.158</v>
      </c>
      <c r="H16" s="17">
        <v>44561</v>
      </c>
    </row>
    <row r="17" spans="2:8" x14ac:dyDescent="0.25">
      <c r="B17" s="12">
        <v>13</v>
      </c>
      <c r="C17" s="13" t="s">
        <v>134</v>
      </c>
      <c r="D17" s="14">
        <v>0</v>
      </c>
      <c r="E17" s="14">
        <v>25</v>
      </c>
      <c r="F17" s="15">
        <v>0.85</v>
      </c>
      <c r="G17" s="16">
        <v>0</v>
      </c>
      <c r="H17" s="17">
        <v>43101</v>
      </c>
    </row>
    <row r="18" spans="2:8" hidden="1" x14ac:dyDescent="0.25">
      <c r="B18" s="12"/>
      <c r="C18" s="13"/>
      <c r="D18" s="14"/>
      <c r="E18" s="14"/>
      <c r="F18" s="15"/>
      <c r="G18" s="16"/>
      <c r="H18" s="17"/>
    </row>
    <row r="19" spans="2:8" hidden="1" x14ac:dyDescent="0.25">
      <c r="B19" s="12"/>
      <c r="C19" s="13"/>
      <c r="D19" s="14"/>
      <c r="E19" s="14"/>
      <c r="F19" s="15"/>
      <c r="G19" s="16"/>
      <c r="H19" s="17"/>
    </row>
    <row r="20" spans="2:8" hidden="1" x14ac:dyDescent="0.25">
      <c r="B20" s="12"/>
      <c r="C20" s="13"/>
      <c r="D20" s="14"/>
      <c r="E20" s="14"/>
      <c r="F20" s="15"/>
      <c r="G20" s="16"/>
      <c r="H20" s="17"/>
    </row>
    <row r="21" spans="2:8" hidden="1" x14ac:dyDescent="0.25">
      <c r="B21" s="12"/>
      <c r="C21" s="13"/>
      <c r="D21" s="14"/>
      <c r="E21" s="14"/>
      <c r="F21" s="15"/>
      <c r="G21" s="20"/>
      <c r="H21" s="17"/>
    </row>
    <row r="22" spans="2:8" hidden="1" x14ac:dyDescent="0.25">
      <c r="B22" s="12"/>
      <c r="C22" s="13"/>
      <c r="D22" s="14"/>
      <c r="E22" s="14"/>
      <c r="F22" s="15"/>
      <c r="G22" s="20"/>
      <c r="H22" s="17"/>
    </row>
    <row r="23" spans="2:8" hidden="1" x14ac:dyDescent="0.25">
      <c r="B23" s="12"/>
      <c r="C23" s="13"/>
      <c r="D23" s="14"/>
      <c r="E23" s="14"/>
      <c r="F23" s="15"/>
      <c r="G23" s="20"/>
      <c r="H23" s="17"/>
    </row>
    <row r="24" spans="2:8" hidden="1" x14ac:dyDescent="0.25">
      <c r="B24" s="12"/>
      <c r="C24" s="13"/>
      <c r="D24" s="14"/>
      <c r="E24" s="14"/>
      <c r="F24" s="15"/>
      <c r="G24" s="16"/>
      <c r="H24" s="17"/>
    </row>
    <row r="25" spans="2:8" hidden="1" x14ac:dyDescent="0.25">
      <c r="B25" s="12"/>
      <c r="C25" s="13"/>
      <c r="D25" s="14"/>
      <c r="E25" s="14"/>
      <c r="F25" s="15"/>
      <c r="G25" s="16"/>
      <c r="H25" s="17"/>
    </row>
    <row r="26" spans="2:8" hidden="1" x14ac:dyDescent="0.25">
      <c r="B26" s="12"/>
      <c r="C26" s="13"/>
      <c r="D26" s="14"/>
      <c r="E26" s="14"/>
      <c r="F26" s="15"/>
      <c r="G26" s="20"/>
      <c r="H26" s="17"/>
    </row>
    <row r="27" spans="2:8" hidden="1" x14ac:dyDescent="0.25">
      <c r="B27" s="12"/>
      <c r="C27" s="13"/>
      <c r="D27" s="14"/>
      <c r="E27" s="14"/>
      <c r="F27" s="15"/>
      <c r="G27" s="16"/>
      <c r="H27" s="17"/>
    </row>
    <row r="28" spans="2:8" hidden="1" x14ac:dyDescent="0.25">
      <c r="B28" s="12"/>
      <c r="C28" s="13"/>
      <c r="D28" s="14"/>
      <c r="E28" s="14"/>
      <c r="F28" s="15"/>
      <c r="G28" s="16"/>
      <c r="H28" s="17"/>
    </row>
    <row r="29" spans="2:8" x14ac:dyDescent="0.25">
      <c r="B29" s="21"/>
      <c r="C29" s="22"/>
      <c r="D29" s="23"/>
      <c r="E29" s="23"/>
      <c r="F29" s="24"/>
      <c r="G29" s="25"/>
      <c r="H29" s="26"/>
    </row>
    <row r="30" spans="2:8" x14ac:dyDescent="0.25">
      <c r="B30" s="175" t="s">
        <v>29</v>
      </c>
      <c r="C30" s="176"/>
      <c r="D30" s="27">
        <v>155.08000000000001</v>
      </c>
      <c r="E30" s="27">
        <v>577.4</v>
      </c>
      <c r="F30" s="28"/>
      <c r="G30" s="29"/>
      <c r="H30" s="30"/>
    </row>
    <row r="31" spans="2:8" x14ac:dyDescent="0.25">
      <c r="B31" s="31"/>
      <c r="C31" s="32"/>
      <c r="D31" s="33"/>
      <c r="E31" s="33"/>
      <c r="F31" s="34"/>
      <c r="G31" s="35"/>
      <c r="H31" s="36"/>
    </row>
    <row r="32" spans="2:8" x14ac:dyDescent="0.25">
      <c r="B32" s="37">
        <v>1</v>
      </c>
      <c r="C32" s="38" t="s">
        <v>30</v>
      </c>
      <c r="D32" s="39">
        <v>12.64</v>
      </c>
      <c r="E32" s="39">
        <v>80</v>
      </c>
      <c r="F32" s="40">
        <v>0.44888127853881277</v>
      </c>
      <c r="G32" s="41">
        <v>0.158</v>
      </c>
      <c r="H32" s="42">
        <v>43405</v>
      </c>
    </row>
    <row r="33" spans="2:8" x14ac:dyDescent="0.25">
      <c r="B33" s="12">
        <v>2</v>
      </c>
      <c r="C33" s="13" t="s">
        <v>31</v>
      </c>
      <c r="D33" s="14">
        <v>12.64</v>
      </c>
      <c r="E33" s="14">
        <v>80</v>
      </c>
      <c r="F33" s="15">
        <v>0.4201084474885845</v>
      </c>
      <c r="G33" s="16">
        <v>0.158</v>
      </c>
      <c r="H33" s="17">
        <v>43405</v>
      </c>
    </row>
    <row r="34" spans="2:8" x14ac:dyDescent="0.25">
      <c r="B34" s="12">
        <v>3</v>
      </c>
      <c r="C34" s="13" t="s">
        <v>32</v>
      </c>
      <c r="D34" s="14">
        <v>12.64</v>
      </c>
      <c r="E34" s="14">
        <v>80</v>
      </c>
      <c r="F34" s="15">
        <v>0.37412813926940641</v>
      </c>
      <c r="G34" s="16">
        <v>0.158</v>
      </c>
      <c r="H34" s="17">
        <v>43405</v>
      </c>
    </row>
    <row r="35" spans="2:8" x14ac:dyDescent="0.25">
      <c r="B35" s="12">
        <v>4</v>
      </c>
      <c r="C35" s="13" t="s">
        <v>33</v>
      </c>
      <c r="D35" s="14">
        <v>25.92</v>
      </c>
      <c r="E35" s="14">
        <v>40</v>
      </c>
      <c r="F35" s="15">
        <v>0.29103767123287672</v>
      </c>
      <c r="G35" s="16">
        <v>0.64800000000000002</v>
      </c>
      <c r="H35" s="17">
        <v>43100</v>
      </c>
    </row>
    <row r="36" spans="2:8" x14ac:dyDescent="0.25">
      <c r="B36" s="12">
        <v>5</v>
      </c>
      <c r="C36" s="13" t="s">
        <v>34</v>
      </c>
      <c r="D36" s="14">
        <v>25.92</v>
      </c>
      <c r="E36" s="14">
        <v>40</v>
      </c>
      <c r="F36" s="15">
        <v>0.30979452054794521</v>
      </c>
      <c r="G36" s="16">
        <v>0.64800000000000002</v>
      </c>
      <c r="H36" s="17">
        <v>43281</v>
      </c>
    </row>
    <row r="37" spans="2:8" x14ac:dyDescent="0.25">
      <c r="B37" s="12">
        <v>6</v>
      </c>
      <c r="C37" s="13" t="s">
        <v>35</v>
      </c>
      <c r="D37" s="14">
        <v>25.92</v>
      </c>
      <c r="E37" s="14">
        <v>40</v>
      </c>
      <c r="F37" s="15">
        <v>0.2791238584474886</v>
      </c>
      <c r="G37" s="16">
        <v>0.64800000000000002</v>
      </c>
      <c r="H37" s="17">
        <v>43435</v>
      </c>
    </row>
    <row r="38" spans="2:8" x14ac:dyDescent="0.25">
      <c r="B38" s="12">
        <v>7</v>
      </c>
      <c r="C38" s="13" t="s">
        <v>36</v>
      </c>
      <c r="D38" s="14">
        <v>25.92</v>
      </c>
      <c r="E38" s="14">
        <v>40</v>
      </c>
      <c r="F38" s="15">
        <v>0.24543093607305935</v>
      </c>
      <c r="G38" s="16">
        <v>0.64800000000000002</v>
      </c>
      <c r="H38" s="17">
        <v>43435</v>
      </c>
    </row>
    <row r="39" spans="2:8" x14ac:dyDescent="0.25">
      <c r="B39" s="12">
        <v>8</v>
      </c>
      <c r="C39" s="13" t="s">
        <v>37</v>
      </c>
      <c r="D39" s="14">
        <v>35.64</v>
      </c>
      <c r="E39" s="14">
        <v>55</v>
      </c>
      <c r="F39" s="15">
        <v>0.24561402833410492</v>
      </c>
      <c r="G39" s="16">
        <v>0.64800000000000002</v>
      </c>
      <c r="H39" s="17">
        <v>44196</v>
      </c>
    </row>
    <row r="40" spans="2:8" x14ac:dyDescent="0.25">
      <c r="B40" s="12">
        <v>9</v>
      </c>
      <c r="C40" s="13" t="s">
        <v>46</v>
      </c>
      <c r="D40" s="14">
        <v>32.4</v>
      </c>
      <c r="E40" s="14">
        <v>50</v>
      </c>
      <c r="F40" s="15">
        <v>0.27110607498401817</v>
      </c>
      <c r="G40" s="16">
        <v>0.64800000000000002</v>
      </c>
      <c r="H40" s="17">
        <v>43800</v>
      </c>
    </row>
    <row r="41" spans="2:8" x14ac:dyDescent="0.25">
      <c r="B41" s="12">
        <v>10</v>
      </c>
      <c r="C41" s="13" t="s">
        <v>47</v>
      </c>
      <c r="D41" s="14">
        <v>51.84</v>
      </c>
      <c r="E41" s="14">
        <v>80</v>
      </c>
      <c r="F41" s="15">
        <v>0.27113087747859582</v>
      </c>
      <c r="G41" s="16">
        <v>0.64800000000000002</v>
      </c>
      <c r="H41" s="17">
        <v>43800</v>
      </c>
    </row>
    <row r="42" spans="2:8" x14ac:dyDescent="0.25">
      <c r="B42" s="12">
        <v>11</v>
      </c>
      <c r="C42" s="13" t="s">
        <v>48</v>
      </c>
      <c r="D42" s="14">
        <v>51.84</v>
      </c>
      <c r="E42" s="14">
        <v>80</v>
      </c>
      <c r="F42" s="15">
        <v>0.2711315639269406</v>
      </c>
      <c r="G42" s="16">
        <v>0.64800000000000002</v>
      </c>
      <c r="H42" s="17">
        <v>43800</v>
      </c>
    </row>
    <row r="43" spans="2:8" x14ac:dyDescent="0.25">
      <c r="B43" s="12">
        <v>12</v>
      </c>
      <c r="C43" s="13" t="s">
        <v>49</v>
      </c>
      <c r="D43" s="14">
        <v>51.84</v>
      </c>
      <c r="E43" s="14">
        <v>80</v>
      </c>
      <c r="F43" s="15">
        <v>0.26680729280108451</v>
      </c>
      <c r="G43" s="16">
        <v>0.64800000000000002</v>
      </c>
      <c r="H43" s="17">
        <v>43800</v>
      </c>
    </row>
    <row r="44" spans="2:8" x14ac:dyDescent="0.25">
      <c r="B44" s="12">
        <v>13</v>
      </c>
      <c r="C44" s="13" t="s">
        <v>50</v>
      </c>
      <c r="D44" s="14">
        <v>51.84</v>
      </c>
      <c r="E44" s="14">
        <v>80</v>
      </c>
      <c r="F44" s="15">
        <v>0.26680729280108451</v>
      </c>
      <c r="G44" s="16">
        <v>0.64800000000000002</v>
      </c>
      <c r="H44" s="17">
        <v>43800</v>
      </c>
    </row>
    <row r="45" spans="2:8" x14ac:dyDescent="0.25">
      <c r="B45" s="12">
        <v>14</v>
      </c>
      <c r="C45" s="13" t="s">
        <v>51</v>
      </c>
      <c r="D45" s="14">
        <v>51.84</v>
      </c>
      <c r="E45" s="14">
        <v>80</v>
      </c>
      <c r="F45" s="15">
        <v>0.26680729280108451</v>
      </c>
      <c r="G45" s="16">
        <v>0.64800000000000002</v>
      </c>
      <c r="H45" s="17">
        <v>43800</v>
      </c>
    </row>
    <row r="46" spans="2:8" x14ac:dyDescent="0.25">
      <c r="B46" s="12">
        <v>15</v>
      </c>
      <c r="C46" s="13" t="s">
        <v>52</v>
      </c>
      <c r="D46" s="14">
        <v>32.4</v>
      </c>
      <c r="E46" s="14">
        <v>50</v>
      </c>
      <c r="F46" s="15">
        <v>0.27470314400913243</v>
      </c>
      <c r="G46" s="16">
        <v>0.64800000000000002</v>
      </c>
      <c r="H46" s="17">
        <v>43800</v>
      </c>
    </row>
    <row r="47" spans="2:8" x14ac:dyDescent="0.25">
      <c r="B47" s="12">
        <v>16</v>
      </c>
      <c r="C47" s="13" t="s">
        <v>53</v>
      </c>
      <c r="D47" s="14">
        <v>34.99</v>
      </c>
      <c r="E47" s="14">
        <v>54</v>
      </c>
      <c r="F47" s="15">
        <v>0.22745222391341113</v>
      </c>
      <c r="G47" s="16">
        <v>0.64800000000000002</v>
      </c>
      <c r="H47" s="17">
        <v>43617</v>
      </c>
    </row>
    <row r="48" spans="2:8" x14ac:dyDescent="0.25">
      <c r="B48" s="12">
        <v>17</v>
      </c>
      <c r="C48" s="13" t="s">
        <v>54</v>
      </c>
      <c r="D48" s="14">
        <v>7.9</v>
      </c>
      <c r="E48" s="14">
        <v>50</v>
      </c>
      <c r="F48" s="15">
        <v>0.45366118721461191</v>
      </c>
      <c r="G48" s="16">
        <v>0.158</v>
      </c>
      <c r="H48" s="17">
        <v>43435</v>
      </c>
    </row>
    <row r="49" spans="2:8" x14ac:dyDescent="0.25">
      <c r="B49" s="12">
        <v>18</v>
      </c>
      <c r="C49" s="13" t="s">
        <v>55</v>
      </c>
      <c r="D49" s="14">
        <v>35.799999999999997</v>
      </c>
      <c r="E49" s="14">
        <v>60</v>
      </c>
      <c r="F49" s="15">
        <v>0.26310294389269401</v>
      </c>
      <c r="G49" s="43">
        <v>0.59699999999999998</v>
      </c>
      <c r="H49" s="17">
        <v>43435</v>
      </c>
    </row>
    <row r="50" spans="2:8" x14ac:dyDescent="0.25">
      <c r="B50" s="12">
        <v>19</v>
      </c>
      <c r="C50" s="13" t="s">
        <v>56</v>
      </c>
      <c r="D50" s="14">
        <v>7.6102779927357744</v>
      </c>
      <c r="E50" s="14">
        <v>55</v>
      </c>
      <c r="F50" s="15">
        <v>0.27260952522414483</v>
      </c>
      <c r="G50" s="43">
        <v>0.13800000000000001</v>
      </c>
      <c r="H50" s="17">
        <v>43435</v>
      </c>
    </row>
    <row r="51" spans="2:8" x14ac:dyDescent="0.25">
      <c r="B51" s="12">
        <v>20</v>
      </c>
      <c r="C51" s="13" t="s">
        <v>58</v>
      </c>
      <c r="D51" s="14">
        <v>10.77</v>
      </c>
      <c r="E51" s="14">
        <v>20</v>
      </c>
      <c r="F51" s="15">
        <v>0.19329337899543378</v>
      </c>
      <c r="G51" s="16">
        <v>0.53900000000000003</v>
      </c>
      <c r="H51" s="17">
        <v>43405</v>
      </c>
    </row>
    <row r="52" spans="2:8" x14ac:dyDescent="0.25">
      <c r="B52" s="12">
        <v>21</v>
      </c>
      <c r="C52" s="13" t="s">
        <v>59</v>
      </c>
      <c r="D52" s="14">
        <v>19.39</v>
      </c>
      <c r="E52" s="14">
        <v>36</v>
      </c>
      <c r="F52" s="15">
        <v>0.20339611872146118</v>
      </c>
      <c r="G52" s="16">
        <v>0.53900000000000003</v>
      </c>
      <c r="H52" s="17">
        <v>43405</v>
      </c>
    </row>
    <row r="53" spans="2:8" x14ac:dyDescent="0.25">
      <c r="B53" s="12">
        <v>22</v>
      </c>
      <c r="C53" s="13" t="s">
        <v>60</v>
      </c>
      <c r="D53" s="14">
        <v>7</v>
      </c>
      <c r="E53" s="14">
        <v>13</v>
      </c>
      <c r="F53" s="15">
        <v>0.21932077625570776</v>
      </c>
      <c r="G53" s="16">
        <v>0.53800000000000003</v>
      </c>
      <c r="H53" s="17">
        <v>43405</v>
      </c>
    </row>
    <row r="54" spans="2:8" x14ac:dyDescent="0.25">
      <c r="B54" s="12">
        <v>23</v>
      </c>
      <c r="C54" s="13" t="s">
        <v>61</v>
      </c>
      <c r="D54" s="14">
        <v>2.61</v>
      </c>
      <c r="E54" s="14">
        <v>16.5</v>
      </c>
      <c r="F54" s="15">
        <v>0.29492873944928738</v>
      </c>
      <c r="G54" s="16">
        <v>0.158</v>
      </c>
      <c r="H54" s="17">
        <v>43282</v>
      </c>
    </row>
    <row r="55" spans="2:8" x14ac:dyDescent="0.25">
      <c r="B55" s="12">
        <v>24</v>
      </c>
      <c r="C55" s="13" t="s">
        <v>62</v>
      </c>
      <c r="D55" s="14">
        <v>23.87</v>
      </c>
      <c r="E55" s="14">
        <v>40</v>
      </c>
      <c r="F55" s="15">
        <v>0.30182077625570775</v>
      </c>
      <c r="G55" s="16">
        <v>0.59699999999999998</v>
      </c>
      <c r="H55" s="17">
        <v>43831</v>
      </c>
    </row>
    <row r="56" spans="2:8" x14ac:dyDescent="0.25">
      <c r="B56" s="12">
        <v>25</v>
      </c>
      <c r="C56" s="13" t="s">
        <v>63</v>
      </c>
      <c r="D56" s="14">
        <v>23.87</v>
      </c>
      <c r="E56" s="14">
        <v>40</v>
      </c>
      <c r="F56" s="15">
        <v>0.30182077625570775</v>
      </c>
      <c r="G56" s="16">
        <v>0.59699999999999998</v>
      </c>
      <c r="H56" s="17">
        <v>43831</v>
      </c>
    </row>
    <row r="57" spans="2:8" x14ac:dyDescent="0.25">
      <c r="B57" s="12">
        <v>26</v>
      </c>
      <c r="C57" s="13" t="s">
        <v>64</v>
      </c>
      <c r="D57" s="14">
        <v>32.4</v>
      </c>
      <c r="E57" s="14">
        <v>50</v>
      </c>
      <c r="F57" s="15">
        <v>0.28741780821917806</v>
      </c>
      <c r="G57" s="16">
        <v>0.64800000000000002</v>
      </c>
      <c r="H57" s="17">
        <v>43435</v>
      </c>
    </row>
    <row r="58" spans="2:8" x14ac:dyDescent="0.25">
      <c r="B58" s="12">
        <v>27</v>
      </c>
      <c r="C58" s="13" t="s">
        <v>65</v>
      </c>
      <c r="D58" s="14">
        <v>0</v>
      </c>
      <c r="E58" s="14">
        <v>31.8</v>
      </c>
      <c r="F58" s="15">
        <v>0.58176100628930816</v>
      </c>
      <c r="G58" s="16">
        <v>0</v>
      </c>
      <c r="H58" s="17">
        <v>43101</v>
      </c>
    </row>
    <row r="59" spans="2:8" x14ac:dyDescent="0.25">
      <c r="B59" s="12">
        <v>28</v>
      </c>
      <c r="C59" s="13" t="s">
        <v>66</v>
      </c>
      <c r="D59" s="14">
        <v>0</v>
      </c>
      <c r="E59" s="14">
        <v>6.2</v>
      </c>
      <c r="F59" s="15">
        <v>0.85</v>
      </c>
      <c r="G59" s="16">
        <v>0</v>
      </c>
      <c r="H59" s="17">
        <v>43101</v>
      </c>
    </row>
    <row r="60" spans="2:8" x14ac:dyDescent="0.25">
      <c r="B60" s="12">
        <v>29</v>
      </c>
      <c r="C60" s="13" t="s">
        <v>67</v>
      </c>
      <c r="D60" s="14">
        <v>12.64</v>
      </c>
      <c r="E60" s="14">
        <v>80</v>
      </c>
      <c r="F60" s="15">
        <v>0.46554223744292239</v>
      </c>
      <c r="G60" s="16">
        <v>0.158</v>
      </c>
      <c r="H60" s="17">
        <v>44136</v>
      </c>
    </row>
    <row r="61" spans="2:8" x14ac:dyDescent="0.25">
      <c r="B61" s="12">
        <v>30</v>
      </c>
      <c r="C61" s="13" t="s">
        <v>68</v>
      </c>
      <c r="D61" s="14">
        <v>12.64</v>
      </c>
      <c r="E61" s="14">
        <v>80</v>
      </c>
      <c r="F61" s="15">
        <v>0.46554223744292239</v>
      </c>
      <c r="G61" s="16">
        <v>0.158</v>
      </c>
      <c r="H61" s="17">
        <v>44136</v>
      </c>
    </row>
    <row r="62" spans="2:8" x14ac:dyDescent="0.25">
      <c r="B62" s="12">
        <v>31</v>
      </c>
      <c r="C62" s="13" t="s">
        <v>69</v>
      </c>
      <c r="D62" s="14">
        <v>12.64</v>
      </c>
      <c r="E62" s="14">
        <v>80</v>
      </c>
      <c r="F62" s="15">
        <v>0.46554223744292239</v>
      </c>
      <c r="G62" s="16">
        <v>0.158</v>
      </c>
      <c r="H62" s="17">
        <v>44136</v>
      </c>
    </row>
    <row r="63" spans="2:8" x14ac:dyDescent="0.25">
      <c r="B63" s="12">
        <v>32</v>
      </c>
      <c r="C63" s="13" t="s">
        <v>70</v>
      </c>
      <c r="D63" s="14">
        <v>6.32</v>
      </c>
      <c r="E63" s="14">
        <v>40</v>
      </c>
      <c r="F63" s="15">
        <v>0.46554223744292239</v>
      </c>
      <c r="G63" s="16">
        <v>0.158</v>
      </c>
      <c r="H63" s="17">
        <v>44136</v>
      </c>
    </row>
    <row r="64" spans="2:8" x14ac:dyDescent="0.25">
      <c r="B64" s="12">
        <v>33</v>
      </c>
      <c r="C64" s="13" t="s">
        <v>71</v>
      </c>
      <c r="D64" s="14">
        <v>47.74</v>
      </c>
      <c r="E64" s="14">
        <v>80</v>
      </c>
      <c r="F64" s="15">
        <v>0.2962956621004566</v>
      </c>
      <c r="G64" s="16">
        <v>0.59699999999999998</v>
      </c>
      <c r="H64" s="17">
        <v>43800</v>
      </c>
    </row>
    <row r="65" spans="2:8" x14ac:dyDescent="0.25">
      <c r="B65" s="12">
        <v>34</v>
      </c>
      <c r="C65" s="13" t="s">
        <v>72</v>
      </c>
      <c r="D65" s="14">
        <v>47.74</v>
      </c>
      <c r="E65" s="14">
        <v>80</v>
      </c>
      <c r="F65" s="15">
        <v>0.2962956621004566</v>
      </c>
      <c r="G65" s="16">
        <v>0.59699999999999998</v>
      </c>
      <c r="H65" s="17">
        <v>43800</v>
      </c>
    </row>
    <row r="66" spans="2:8" x14ac:dyDescent="0.25">
      <c r="B66" s="12">
        <v>35</v>
      </c>
      <c r="C66" s="13" t="s">
        <v>73</v>
      </c>
      <c r="D66" s="14">
        <v>47.74</v>
      </c>
      <c r="E66" s="14">
        <v>80</v>
      </c>
      <c r="F66" s="15">
        <v>0.2962956621004566</v>
      </c>
      <c r="G66" s="16">
        <v>0.59699999999999998</v>
      </c>
      <c r="H66" s="17">
        <v>43800</v>
      </c>
    </row>
    <row r="67" spans="2:8" x14ac:dyDescent="0.25">
      <c r="B67" s="12">
        <v>36</v>
      </c>
      <c r="C67" s="13" t="s">
        <v>74</v>
      </c>
      <c r="D67" s="14">
        <v>47.74</v>
      </c>
      <c r="E67" s="14">
        <v>80</v>
      </c>
      <c r="F67" s="15">
        <v>0.2962956621004566</v>
      </c>
      <c r="G67" s="16">
        <v>0.59699999999999998</v>
      </c>
      <c r="H67" s="17">
        <v>43800</v>
      </c>
    </row>
    <row r="68" spans="2:8" x14ac:dyDescent="0.25">
      <c r="B68" s="12">
        <v>37</v>
      </c>
      <c r="C68" s="13" t="s">
        <v>75</v>
      </c>
      <c r="D68" s="14">
        <v>47.74</v>
      </c>
      <c r="E68" s="14">
        <v>80</v>
      </c>
      <c r="F68" s="15">
        <v>0.2962956621004566</v>
      </c>
      <c r="G68" s="16">
        <v>0.59699999999999998</v>
      </c>
      <c r="H68" s="17">
        <v>43800</v>
      </c>
    </row>
    <row r="69" spans="2:8" x14ac:dyDescent="0.25">
      <c r="B69" s="12">
        <v>38</v>
      </c>
      <c r="C69" s="13" t="s">
        <v>76</v>
      </c>
      <c r="D69" s="14">
        <v>47.74</v>
      </c>
      <c r="E69" s="14">
        <v>80</v>
      </c>
      <c r="F69" s="15">
        <v>0.2962956621004566</v>
      </c>
      <c r="G69" s="16">
        <v>0.59699999999999998</v>
      </c>
      <c r="H69" s="17">
        <v>43800</v>
      </c>
    </row>
    <row r="70" spans="2:8" x14ac:dyDescent="0.25">
      <c r="B70" s="12">
        <v>39</v>
      </c>
      <c r="C70" s="13" t="s">
        <v>77</v>
      </c>
      <c r="D70" s="14">
        <v>47.74</v>
      </c>
      <c r="E70" s="14">
        <v>80</v>
      </c>
      <c r="F70" s="15">
        <v>0.2962956621004566</v>
      </c>
      <c r="G70" s="16">
        <v>0.59699999999999998</v>
      </c>
      <c r="H70" s="17">
        <v>43800</v>
      </c>
    </row>
    <row r="71" spans="2:8" x14ac:dyDescent="0.25">
      <c r="B71" s="12">
        <v>40</v>
      </c>
      <c r="C71" s="13" t="s">
        <v>78</v>
      </c>
      <c r="D71" s="14">
        <v>47.74</v>
      </c>
      <c r="E71" s="14">
        <v>80</v>
      </c>
      <c r="F71" s="15">
        <v>0.2965884703196347</v>
      </c>
      <c r="G71" s="16">
        <v>0.59699999999999998</v>
      </c>
      <c r="H71" s="17">
        <v>43800</v>
      </c>
    </row>
    <row r="72" spans="2:8" x14ac:dyDescent="0.25">
      <c r="B72" s="12">
        <v>41</v>
      </c>
      <c r="C72" s="13" t="s">
        <v>79</v>
      </c>
      <c r="D72" s="14">
        <v>47.74</v>
      </c>
      <c r="E72" s="14">
        <v>80</v>
      </c>
      <c r="F72" s="15">
        <v>0.2965884703196347</v>
      </c>
      <c r="G72" s="16">
        <v>0.59699999999999998</v>
      </c>
      <c r="H72" s="17">
        <v>43800</v>
      </c>
    </row>
    <row r="73" spans="2:8" x14ac:dyDescent="0.25">
      <c r="B73" s="12">
        <v>42</v>
      </c>
      <c r="C73" s="13" t="s">
        <v>80</v>
      </c>
      <c r="D73" s="14">
        <v>47.74</v>
      </c>
      <c r="E73" s="14">
        <v>80</v>
      </c>
      <c r="F73" s="15">
        <v>0.2965884703196347</v>
      </c>
      <c r="G73" s="16">
        <v>0.59699999999999998</v>
      </c>
      <c r="H73" s="17">
        <v>43800</v>
      </c>
    </row>
    <row r="74" spans="2:8" x14ac:dyDescent="0.25">
      <c r="B74" s="12">
        <v>43</v>
      </c>
      <c r="C74" s="13" t="s">
        <v>81</v>
      </c>
      <c r="D74" s="14">
        <v>47.74</v>
      </c>
      <c r="E74" s="14">
        <v>80</v>
      </c>
      <c r="F74" s="15">
        <v>0.2965884703196347</v>
      </c>
      <c r="G74" s="16">
        <v>0.59699999999999998</v>
      </c>
      <c r="H74" s="17">
        <v>43800</v>
      </c>
    </row>
    <row r="75" spans="2:8" x14ac:dyDescent="0.25">
      <c r="B75" s="12">
        <v>44</v>
      </c>
      <c r="C75" s="13" t="s">
        <v>82</v>
      </c>
      <c r="D75" s="14">
        <v>47.74</v>
      </c>
      <c r="E75" s="14">
        <v>80</v>
      </c>
      <c r="F75" s="15">
        <v>0.2965884703196347</v>
      </c>
      <c r="G75" s="16">
        <v>0.59699999999999998</v>
      </c>
      <c r="H75" s="17">
        <v>43800</v>
      </c>
    </row>
    <row r="76" spans="2:8" x14ac:dyDescent="0.25">
      <c r="B76" s="12">
        <v>45</v>
      </c>
      <c r="C76" s="13" t="s">
        <v>83</v>
      </c>
      <c r="D76" s="14">
        <v>47.74</v>
      </c>
      <c r="E76" s="14">
        <v>80</v>
      </c>
      <c r="F76" s="15">
        <v>0.2965884703196347</v>
      </c>
      <c r="G76" s="16">
        <v>0.59699999999999998</v>
      </c>
      <c r="H76" s="17">
        <v>43800</v>
      </c>
    </row>
    <row r="77" spans="2:8" x14ac:dyDescent="0.25">
      <c r="B77" s="12">
        <v>46</v>
      </c>
      <c r="C77" s="13" t="s">
        <v>84</v>
      </c>
      <c r="D77" s="14">
        <v>47.74</v>
      </c>
      <c r="E77" s="14">
        <v>80</v>
      </c>
      <c r="F77" s="15">
        <v>0.2965884703196347</v>
      </c>
      <c r="G77" s="16">
        <v>0.59699999999999998</v>
      </c>
      <c r="H77" s="17">
        <v>43800</v>
      </c>
    </row>
    <row r="78" spans="2:8" x14ac:dyDescent="0.25">
      <c r="B78" s="12">
        <v>47</v>
      </c>
      <c r="C78" s="13" t="s">
        <v>85</v>
      </c>
      <c r="D78" s="14">
        <v>47.31</v>
      </c>
      <c r="E78" s="14">
        <v>73</v>
      </c>
      <c r="F78" s="15">
        <v>0.30642240570463503</v>
      </c>
      <c r="G78" s="16">
        <v>0.64800000000000002</v>
      </c>
      <c r="H78" s="17">
        <v>44197</v>
      </c>
    </row>
    <row r="79" spans="2:8" x14ac:dyDescent="0.25">
      <c r="B79" s="12">
        <v>48</v>
      </c>
      <c r="C79" s="13" t="s">
        <v>86</v>
      </c>
      <c r="D79" s="14">
        <v>47.31</v>
      </c>
      <c r="E79" s="14">
        <v>73</v>
      </c>
      <c r="F79" s="15">
        <v>0.30642240570463503</v>
      </c>
      <c r="G79" s="16">
        <v>0.64800000000000002</v>
      </c>
      <c r="H79" s="17">
        <v>44197</v>
      </c>
    </row>
    <row r="80" spans="2:8" x14ac:dyDescent="0.25">
      <c r="B80" s="12">
        <v>49</v>
      </c>
      <c r="C80" s="13" t="s">
        <v>87</v>
      </c>
      <c r="D80" s="14">
        <v>47.31</v>
      </c>
      <c r="E80" s="14">
        <v>73</v>
      </c>
      <c r="F80" s="15">
        <v>0.30642240570463503</v>
      </c>
      <c r="G80" s="16">
        <v>0.64800000000000002</v>
      </c>
      <c r="H80" s="17">
        <v>44197</v>
      </c>
    </row>
    <row r="81" spans="2:8" x14ac:dyDescent="0.25">
      <c r="B81" s="12">
        <v>50</v>
      </c>
      <c r="C81" s="13" t="s">
        <v>88</v>
      </c>
      <c r="D81" s="14">
        <v>47.31</v>
      </c>
      <c r="E81" s="14">
        <v>73</v>
      </c>
      <c r="F81" s="15">
        <v>0.30642240570463503</v>
      </c>
      <c r="G81" s="16">
        <v>0.64800000000000002</v>
      </c>
      <c r="H81" s="17">
        <v>44197</v>
      </c>
    </row>
    <row r="82" spans="2:8" x14ac:dyDescent="0.25">
      <c r="B82" s="12">
        <v>51</v>
      </c>
      <c r="C82" s="13" t="s">
        <v>89</v>
      </c>
      <c r="D82" s="14">
        <v>47.31</v>
      </c>
      <c r="E82" s="14">
        <v>73</v>
      </c>
      <c r="F82" s="15">
        <v>0.30642240570463503</v>
      </c>
      <c r="G82" s="16">
        <v>0.64800000000000002</v>
      </c>
      <c r="H82" s="17">
        <v>44197</v>
      </c>
    </row>
    <row r="83" spans="2:8" x14ac:dyDescent="0.25">
      <c r="B83" s="12">
        <v>52</v>
      </c>
      <c r="C83" s="13" t="s">
        <v>90</v>
      </c>
      <c r="D83" s="14">
        <v>47.31</v>
      </c>
      <c r="E83" s="14">
        <v>73</v>
      </c>
      <c r="F83" s="15">
        <v>0.30642240570463503</v>
      </c>
      <c r="G83" s="16">
        <v>0.64800000000000002</v>
      </c>
      <c r="H83" s="17">
        <v>44197</v>
      </c>
    </row>
    <row r="84" spans="2:8" x14ac:dyDescent="0.25">
      <c r="B84" s="12">
        <v>53</v>
      </c>
      <c r="C84" s="13" t="s">
        <v>91</v>
      </c>
      <c r="D84" s="14">
        <v>17.899999999999999</v>
      </c>
      <c r="E84" s="14">
        <v>30</v>
      </c>
      <c r="F84" s="15">
        <v>0.26825712328767121</v>
      </c>
      <c r="G84" s="16">
        <v>0.59699999999999998</v>
      </c>
      <c r="H84" s="17">
        <v>43831</v>
      </c>
    </row>
    <row r="85" spans="2:8" x14ac:dyDescent="0.25">
      <c r="B85" s="12">
        <v>54</v>
      </c>
      <c r="C85" s="13" t="s">
        <v>92</v>
      </c>
      <c r="D85" s="14">
        <v>47.74</v>
      </c>
      <c r="E85" s="14">
        <v>80</v>
      </c>
      <c r="F85" s="15">
        <v>0.29026768978310502</v>
      </c>
      <c r="G85" s="16">
        <v>0.59699999999999998</v>
      </c>
      <c r="H85" s="17">
        <v>43831</v>
      </c>
    </row>
    <row r="86" spans="2:8" x14ac:dyDescent="0.25">
      <c r="B86" s="12">
        <v>55</v>
      </c>
      <c r="C86" s="13" t="s">
        <v>93</v>
      </c>
      <c r="D86" s="14">
        <v>32.4</v>
      </c>
      <c r="E86" s="14">
        <v>50</v>
      </c>
      <c r="F86" s="15">
        <v>0.28897990867579909</v>
      </c>
      <c r="G86" s="16">
        <v>0.64800000000000002</v>
      </c>
      <c r="H86" s="17">
        <v>43617</v>
      </c>
    </row>
    <row r="87" spans="2:8" x14ac:dyDescent="0.25">
      <c r="B87" s="12">
        <v>56</v>
      </c>
      <c r="C87" s="13" t="s">
        <v>94</v>
      </c>
      <c r="D87" s="14">
        <v>29.81</v>
      </c>
      <c r="E87" s="14">
        <v>46</v>
      </c>
      <c r="F87" s="15">
        <v>0.28746024171133611</v>
      </c>
      <c r="G87" s="16">
        <v>0.64800000000000002</v>
      </c>
      <c r="H87" s="17">
        <v>43617</v>
      </c>
    </row>
    <row r="88" spans="2:8" x14ac:dyDescent="0.25">
      <c r="B88" s="12">
        <v>57</v>
      </c>
      <c r="C88" s="13" t="s">
        <v>95</v>
      </c>
      <c r="D88" s="14">
        <v>44.69</v>
      </c>
      <c r="E88" s="14">
        <v>74.900000000000006</v>
      </c>
      <c r="F88" s="15">
        <v>0.30612898628917706</v>
      </c>
      <c r="G88" s="16">
        <v>0.59699999999999998</v>
      </c>
      <c r="H88" s="17">
        <v>43525</v>
      </c>
    </row>
    <row r="89" spans="2:8" x14ac:dyDescent="0.25">
      <c r="B89" s="12">
        <v>58</v>
      </c>
      <c r="C89" s="13" t="s">
        <v>96</v>
      </c>
      <c r="D89" s="14">
        <v>7.9539999999999997</v>
      </c>
      <c r="E89" s="14">
        <v>13.33</v>
      </c>
      <c r="F89" s="15">
        <v>0.26666769432084048</v>
      </c>
      <c r="G89" s="16">
        <v>0.59699999999999998</v>
      </c>
      <c r="H89" s="17">
        <v>43525</v>
      </c>
    </row>
    <row r="90" spans="2:8" x14ac:dyDescent="0.25">
      <c r="B90" s="12">
        <v>59</v>
      </c>
      <c r="C90" s="13" t="s">
        <v>97</v>
      </c>
      <c r="D90" s="14">
        <v>39.270000000000003</v>
      </c>
      <c r="E90" s="14">
        <v>60.6</v>
      </c>
      <c r="F90" s="15">
        <v>0.25609443276519434</v>
      </c>
      <c r="G90" s="16">
        <v>0.64800000000000002</v>
      </c>
      <c r="H90" s="17">
        <v>44136</v>
      </c>
    </row>
    <row r="91" spans="2:8" x14ac:dyDescent="0.25">
      <c r="B91" s="12">
        <v>60</v>
      </c>
      <c r="C91" s="13" t="s">
        <v>98</v>
      </c>
      <c r="D91" s="14">
        <v>34.61</v>
      </c>
      <c r="E91" s="14">
        <v>58</v>
      </c>
      <c r="F91" s="15">
        <v>0.31626712328767126</v>
      </c>
      <c r="G91" s="16">
        <v>0.59699999999999998</v>
      </c>
      <c r="H91" s="17">
        <v>44197</v>
      </c>
    </row>
    <row r="92" spans="2:8" x14ac:dyDescent="0.25">
      <c r="B92" s="12">
        <v>61</v>
      </c>
      <c r="C92" s="13" t="s">
        <v>99</v>
      </c>
      <c r="D92" s="14">
        <v>47.74</v>
      </c>
      <c r="E92" s="14">
        <v>80</v>
      </c>
      <c r="F92" s="15">
        <v>0.26724315068493149</v>
      </c>
      <c r="G92" s="16">
        <v>0.59699999999999998</v>
      </c>
      <c r="H92" s="17">
        <v>43831</v>
      </c>
    </row>
    <row r="93" spans="2:8" x14ac:dyDescent="0.25">
      <c r="B93" s="12">
        <v>62</v>
      </c>
      <c r="C93" s="13" t="s">
        <v>136</v>
      </c>
      <c r="D93" s="14">
        <v>12.64</v>
      </c>
      <c r="E93" s="14">
        <v>80</v>
      </c>
      <c r="F93" s="15">
        <v>0.32962328767123289</v>
      </c>
      <c r="G93" s="16">
        <v>0.158</v>
      </c>
      <c r="H93" s="17">
        <v>44166</v>
      </c>
    </row>
    <row r="94" spans="2:8" x14ac:dyDescent="0.25">
      <c r="B94" s="12">
        <v>63</v>
      </c>
      <c r="C94" s="13" t="s">
        <v>137</v>
      </c>
      <c r="D94" s="14">
        <v>34.61</v>
      </c>
      <c r="E94" s="14">
        <v>58</v>
      </c>
      <c r="F94" s="15">
        <v>0.27995745101558872</v>
      </c>
      <c r="G94" s="16">
        <v>0.59699999999999998</v>
      </c>
      <c r="H94" s="17">
        <v>43831</v>
      </c>
    </row>
    <row r="95" spans="2:8" x14ac:dyDescent="0.25">
      <c r="B95" s="12">
        <v>64</v>
      </c>
      <c r="C95" s="13" t="s">
        <v>138</v>
      </c>
      <c r="D95" s="14">
        <v>7.2003751609819719</v>
      </c>
      <c r="E95" s="14">
        <v>50</v>
      </c>
      <c r="F95" s="15">
        <v>0.51618003227980869</v>
      </c>
      <c r="G95" s="16">
        <v>0.14399999999999999</v>
      </c>
      <c r="H95" s="17">
        <v>43831</v>
      </c>
    </row>
    <row r="96" spans="2:8" x14ac:dyDescent="0.25">
      <c r="B96" s="12">
        <v>65</v>
      </c>
      <c r="C96" s="13" t="s">
        <v>139</v>
      </c>
      <c r="D96" s="14">
        <v>47.74</v>
      </c>
      <c r="E96" s="14">
        <v>80</v>
      </c>
      <c r="F96" s="15">
        <v>0.25832672659817352</v>
      </c>
      <c r="G96" s="16">
        <v>0.59699999999999998</v>
      </c>
      <c r="H96" s="17">
        <v>44136</v>
      </c>
    </row>
    <row r="97" spans="2:8" x14ac:dyDescent="0.25">
      <c r="B97" s="12">
        <v>66</v>
      </c>
      <c r="C97" s="13" t="s">
        <v>44</v>
      </c>
      <c r="D97" s="14">
        <v>25.92</v>
      </c>
      <c r="E97" s="14">
        <v>40</v>
      </c>
      <c r="F97" s="15">
        <v>0.28310787671232879</v>
      </c>
      <c r="G97" s="16">
        <v>0.64800000000000002</v>
      </c>
      <c r="H97" s="17">
        <v>44197</v>
      </c>
    </row>
    <row r="98" spans="2:8" x14ac:dyDescent="0.25">
      <c r="B98" s="12">
        <v>67</v>
      </c>
      <c r="C98" s="13" t="s">
        <v>45</v>
      </c>
      <c r="D98" s="14">
        <v>32.4</v>
      </c>
      <c r="E98" s="14">
        <v>50</v>
      </c>
      <c r="F98" s="15">
        <v>0.26696347031963469</v>
      </c>
      <c r="G98" s="16">
        <v>0.64800000000000002</v>
      </c>
      <c r="H98" s="17">
        <v>44197</v>
      </c>
    </row>
    <row r="99" spans="2:8" x14ac:dyDescent="0.25">
      <c r="B99" s="12">
        <v>68</v>
      </c>
      <c r="C99" s="13" t="s">
        <v>140</v>
      </c>
      <c r="D99" s="14">
        <v>2.98</v>
      </c>
      <c r="E99" s="14">
        <v>5</v>
      </c>
      <c r="F99" s="15">
        <v>0.28399543378995434</v>
      </c>
      <c r="G99" s="16">
        <v>0.59599999999999997</v>
      </c>
      <c r="H99" s="17">
        <v>43466</v>
      </c>
    </row>
    <row r="100" spans="2:8" x14ac:dyDescent="0.25">
      <c r="B100" s="12">
        <v>69</v>
      </c>
      <c r="C100" s="13" t="s">
        <v>141</v>
      </c>
      <c r="D100" s="14">
        <v>2.98</v>
      </c>
      <c r="E100" s="14">
        <v>5</v>
      </c>
      <c r="F100" s="15">
        <v>0.28399543378995434</v>
      </c>
      <c r="G100" s="16">
        <v>0.59599999999999997</v>
      </c>
      <c r="H100" s="17">
        <v>43466</v>
      </c>
    </row>
    <row r="101" spans="2:8" x14ac:dyDescent="0.25">
      <c r="B101" s="12">
        <v>70</v>
      </c>
      <c r="C101" s="13" t="s">
        <v>142</v>
      </c>
      <c r="D101" s="14">
        <v>2.98</v>
      </c>
      <c r="E101" s="14">
        <v>5</v>
      </c>
      <c r="F101" s="15">
        <v>0.29205479452054794</v>
      </c>
      <c r="G101" s="16">
        <v>0.59599999999999997</v>
      </c>
      <c r="H101" s="17">
        <v>43466</v>
      </c>
    </row>
    <row r="102" spans="2:8" x14ac:dyDescent="0.25">
      <c r="B102" s="12">
        <v>71</v>
      </c>
      <c r="C102" s="13" t="s">
        <v>143</v>
      </c>
      <c r="D102" s="14">
        <v>12.51</v>
      </c>
      <c r="E102" s="14">
        <v>79.2</v>
      </c>
      <c r="F102" s="15">
        <v>0.29554246805959133</v>
      </c>
      <c r="G102" s="16">
        <v>0.158</v>
      </c>
      <c r="H102" s="17">
        <v>44136</v>
      </c>
    </row>
    <row r="103" spans="2:8" x14ac:dyDescent="0.25">
      <c r="B103" s="12">
        <v>72</v>
      </c>
      <c r="C103" s="13" t="s">
        <v>144</v>
      </c>
      <c r="D103" s="14">
        <v>0</v>
      </c>
      <c r="E103" s="14">
        <v>20</v>
      </c>
      <c r="F103" s="15">
        <v>0.14267123287671232</v>
      </c>
      <c r="G103" s="16">
        <v>0</v>
      </c>
      <c r="H103" s="17">
        <v>43160</v>
      </c>
    </row>
    <row r="104" spans="2:8" x14ac:dyDescent="0.25">
      <c r="B104" s="12">
        <v>73</v>
      </c>
      <c r="C104" s="13" t="s">
        <v>145</v>
      </c>
      <c r="D104" s="14">
        <v>11.93</v>
      </c>
      <c r="E104" s="14">
        <v>20</v>
      </c>
      <c r="F104" s="154">
        <v>0.3119463470319635</v>
      </c>
      <c r="G104" s="16">
        <v>0.59699999999999998</v>
      </c>
      <c r="H104" s="17">
        <v>43466</v>
      </c>
    </row>
    <row r="105" spans="2:8" x14ac:dyDescent="0.25">
      <c r="B105" s="12">
        <v>74</v>
      </c>
      <c r="C105" s="13" t="s">
        <v>146</v>
      </c>
      <c r="D105" s="14">
        <v>47.74</v>
      </c>
      <c r="E105" s="14">
        <v>80</v>
      </c>
      <c r="F105" s="15">
        <v>0.26903966894977166</v>
      </c>
      <c r="G105" s="16">
        <v>0.59699999999999998</v>
      </c>
      <c r="H105" s="17">
        <v>44013</v>
      </c>
    </row>
    <row r="106" spans="2:8" x14ac:dyDescent="0.25">
      <c r="B106" s="12">
        <v>75</v>
      </c>
      <c r="C106" s="13" t="s">
        <v>147</v>
      </c>
      <c r="D106" s="14">
        <v>47.74</v>
      </c>
      <c r="E106" s="14">
        <v>80</v>
      </c>
      <c r="F106" s="15">
        <v>0.26903966894977166</v>
      </c>
      <c r="G106" s="16">
        <v>0.59699999999999998</v>
      </c>
      <c r="H106" s="17">
        <v>44013</v>
      </c>
    </row>
    <row r="107" spans="2:8" x14ac:dyDescent="0.25">
      <c r="B107" s="12">
        <v>76</v>
      </c>
      <c r="C107" s="13" t="s">
        <v>148</v>
      </c>
      <c r="D107" s="14">
        <v>47.74</v>
      </c>
      <c r="E107" s="14">
        <v>80</v>
      </c>
      <c r="F107" s="15">
        <v>0.26903966894977166</v>
      </c>
      <c r="G107" s="16">
        <v>0.59699999999999998</v>
      </c>
      <c r="H107" s="17">
        <v>44013</v>
      </c>
    </row>
    <row r="108" spans="2:8" x14ac:dyDescent="0.25">
      <c r="B108" s="12">
        <v>77</v>
      </c>
      <c r="C108" s="13" t="s">
        <v>149</v>
      </c>
      <c r="D108" s="14">
        <v>0</v>
      </c>
      <c r="E108" s="14">
        <v>13.3</v>
      </c>
      <c r="F108" s="15">
        <v>0.85</v>
      </c>
      <c r="G108" s="16">
        <v>0</v>
      </c>
      <c r="H108" s="17">
        <v>43132</v>
      </c>
    </row>
    <row r="109" spans="2:8" x14ac:dyDescent="0.25">
      <c r="B109" s="12">
        <v>78</v>
      </c>
      <c r="C109" s="13" t="s">
        <v>150</v>
      </c>
      <c r="D109" s="14">
        <v>25.92</v>
      </c>
      <c r="E109" s="14">
        <v>40</v>
      </c>
      <c r="F109" s="15">
        <v>0.23099600456621006</v>
      </c>
      <c r="G109" s="16">
        <v>0.64800000000000002</v>
      </c>
      <c r="H109" s="17">
        <v>44136</v>
      </c>
    </row>
    <row r="110" spans="2:8" x14ac:dyDescent="0.25">
      <c r="B110" s="12">
        <v>79</v>
      </c>
      <c r="C110" s="13" t="s">
        <v>57</v>
      </c>
      <c r="D110" s="14">
        <v>11.99</v>
      </c>
      <c r="E110" s="14">
        <v>75.900000000000006</v>
      </c>
      <c r="F110" s="15">
        <v>0.46739882445659692</v>
      </c>
      <c r="G110" s="16">
        <v>0.158</v>
      </c>
      <c r="H110" s="17">
        <v>43709</v>
      </c>
    </row>
    <row r="111" spans="2:8" x14ac:dyDescent="0.25">
      <c r="B111" s="12">
        <v>80</v>
      </c>
      <c r="C111" s="13" t="s">
        <v>38</v>
      </c>
      <c r="D111" s="14">
        <v>23.87</v>
      </c>
      <c r="E111" s="14">
        <v>40</v>
      </c>
      <c r="F111" s="15">
        <v>0.27404965753424659</v>
      </c>
      <c r="G111" s="16">
        <v>0.59699999999999998</v>
      </c>
      <c r="H111" s="17">
        <v>43646</v>
      </c>
    </row>
    <row r="112" spans="2:8" x14ac:dyDescent="0.25">
      <c r="B112" s="12">
        <v>81</v>
      </c>
      <c r="C112" s="13" t="s">
        <v>42</v>
      </c>
      <c r="D112" s="14">
        <v>17.899999999999999</v>
      </c>
      <c r="E112" s="14">
        <v>30</v>
      </c>
      <c r="F112" s="15">
        <v>0.27404870624048705</v>
      </c>
      <c r="G112" s="16">
        <v>0.59699999999999998</v>
      </c>
      <c r="H112" s="17">
        <v>43831</v>
      </c>
    </row>
    <row r="113" spans="2:8" x14ac:dyDescent="0.25">
      <c r="B113" s="12">
        <v>82</v>
      </c>
      <c r="C113" s="13" t="s">
        <v>43</v>
      </c>
      <c r="D113" s="14">
        <v>47.74</v>
      </c>
      <c r="E113" s="14">
        <v>80</v>
      </c>
      <c r="F113" s="15">
        <v>0.27414526255707761</v>
      </c>
      <c r="G113" s="16">
        <v>0.59699999999999998</v>
      </c>
      <c r="H113" s="17">
        <v>43831</v>
      </c>
    </row>
    <row r="114" spans="2:8" x14ac:dyDescent="0.25">
      <c r="B114" s="12">
        <v>83</v>
      </c>
      <c r="C114" s="13" t="s">
        <v>40</v>
      </c>
      <c r="D114" s="14">
        <v>11.93</v>
      </c>
      <c r="E114" s="14">
        <v>20</v>
      </c>
      <c r="F114" s="15">
        <v>0.26893835616438355</v>
      </c>
      <c r="G114" s="16">
        <v>0.59699999999999998</v>
      </c>
      <c r="H114" s="17">
        <v>43435</v>
      </c>
    </row>
    <row r="115" spans="2:8" x14ac:dyDescent="0.25">
      <c r="B115" s="12">
        <v>84</v>
      </c>
      <c r="C115" s="13" t="s">
        <v>41</v>
      </c>
      <c r="D115" s="14">
        <v>11.93</v>
      </c>
      <c r="E115" s="14">
        <v>20</v>
      </c>
      <c r="F115" s="15">
        <v>0.27686244292237444</v>
      </c>
      <c r="G115" s="16">
        <v>0.59699999999999998</v>
      </c>
      <c r="H115" s="17">
        <v>43435</v>
      </c>
    </row>
    <row r="116" spans="2:8" x14ac:dyDescent="0.25">
      <c r="B116" s="12">
        <v>85</v>
      </c>
      <c r="C116" s="13" t="s">
        <v>39</v>
      </c>
      <c r="D116" s="14">
        <v>12.55</v>
      </c>
      <c r="E116" s="14">
        <v>79.400000000000006</v>
      </c>
      <c r="F116" s="15">
        <v>0.41568470147107878</v>
      </c>
      <c r="G116" s="16">
        <v>0.158</v>
      </c>
      <c r="H116" s="17">
        <v>43466</v>
      </c>
    </row>
    <row r="117" spans="2:8" hidden="1" x14ac:dyDescent="0.25">
      <c r="B117" s="12"/>
      <c r="C117" s="13"/>
      <c r="D117" s="14"/>
      <c r="E117" s="14"/>
      <c r="F117" s="15"/>
      <c r="G117" s="16"/>
      <c r="H117" s="17"/>
    </row>
    <row r="118" spans="2:8" hidden="1" x14ac:dyDescent="0.25">
      <c r="B118" s="12"/>
      <c r="C118" s="13"/>
      <c r="D118" s="14"/>
      <c r="E118" s="14"/>
      <c r="F118" s="15"/>
      <c r="G118" s="16"/>
      <c r="H118" s="17"/>
    </row>
    <row r="119" spans="2:8" hidden="1" x14ac:dyDescent="0.25">
      <c r="B119" s="12"/>
      <c r="C119" s="32"/>
      <c r="D119" s="14"/>
      <c r="E119" s="14"/>
      <c r="F119" s="15"/>
      <c r="G119" s="44"/>
      <c r="H119" s="17"/>
    </row>
    <row r="120" spans="2:8" x14ac:dyDescent="0.25">
      <c r="B120" s="45"/>
      <c r="C120" s="46"/>
      <c r="D120" s="47"/>
      <c r="E120" s="47"/>
      <c r="F120" s="48"/>
      <c r="G120" s="49"/>
      <c r="H120" s="26"/>
    </row>
    <row r="121" spans="2:8" x14ac:dyDescent="0.25">
      <c r="B121" s="175" t="s">
        <v>100</v>
      </c>
      <c r="C121" s="176"/>
      <c r="D121" s="27">
        <v>2506.9646531537164</v>
      </c>
      <c r="E121" s="27">
        <v>4889.1299999999992</v>
      </c>
      <c r="F121" s="28"/>
      <c r="G121" s="50"/>
      <c r="H121" s="30"/>
    </row>
    <row r="122" spans="2:8" x14ac:dyDescent="0.25">
      <c r="B122" s="2"/>
      <c r="C122" s="2"/>
      <c r="D122" s="51"/>
      <c r="E122" s="52"/>
      <c r="F122" s="2"/>
      <c r="G122" s="35"/>
      <c r="H122" s="2"/>
    </row>
    <row r="123" spans="2:8" x14ac:dyDescent="0.25">
      <c r="B123" s="177" t="s">
        <v>101</v>
      </c>
      <c r="C123" s="178"/>
      <c r="D123" s="53">
        <v>2662.04</v>
      </c>
      <c r="E123" s="53">
        <v>5466.5299999999988</v>
      </c>
      <c r="F123" s="54"/>
      <c r="G123" s="55"/>
      <c r="H123" s="56"/>
    </row>
    <row r="124" spans="2:8" x14ac:dyDescent="0.25">
      <c r="B124" s="57"/>
      <c r="C124" s="57"/>
      <c r="D124" s="58"/>
      <c r="E124" s="59"/>
      <c r="F124" s="57"/>
      <c r="G124" s="60"/>
      <c r="H124" s="57"/>
    </row>
    <row r="125" spans="2:8" x14ac:dyDescent="0.25">
      <c r="B125" s="61">
        <v>86</v>
      </c>
      <c r="C125" s="62" t="s">
        <v>135</v>
      </c>
      <c r="D125" s="63">
        <v>100</v>
      </c>
      <c r="E125" s="63">
        <v>100</v>
      </c>
      <c r="F125" s="64">
        <v>0.85</v>
      </c>
      <c r="G125" s="65">
        <v>1</v>
      </c>
      <c r="H125" s="30">
        <v>43101</v>
      </c>
    </row>
    <row r="126" spans="2:8" x14ac:dyDescent="0.25">
      <c r="B126" s="177" t="s">
        <v>102</v>
      </c>
      <c r="C126" s="179"/>
      <c r="D126" s="53">
        <v>2762.04</v>
      </c>
      <c r="E126" s="66"/>
      <c r="F126" s="54"/>
      <c r="G126" s="67"/>
      <c r="H126" s="56"/>
    </row>
  </sheetData>
  <mergeCells count="5">
    <mergeCell ref="B2:H2"/>
    <mergeCell ref="B30:C30"/>
    <mergeCell ref="B121:C121"/>
    <mergeCell ref="B123:C123"/>
    <mergeCell ref="B126:C126"/>
  </mergeCells>
  <conditionalFormatting sqref="H12">
    <cfRule type="expression" dxfId="163" priority="166">
      <formula>AND(ISLOGICAL(Q12),Q12=FALSE)</formula>
    </cfRule>
  </conditionalFormatting>
  <conditionalFormatting sqref="H12">
    <cfRule type="expression" dxfId="162" priority="165">
      <formula>AND(ISLOGICAL(Q12),Q12=FALSE)</formula>
    </cfRule>
  </conditionalFormatting>
  <conditionalFormatting sqref="H12">
    <cfRule type="expression" dxfId="161" priority="164">
      <formula>AND(ISLOGICAL(Q12),Q12=FALSE)</formula>
    </cfRule>
  </conditionalFormatting>
  <conditionalFormatting sqref="H12">
    <cfRule type="expression" dxfId="160" priority="163">
      <formula>AND(ISLOGICAL(Q12),Q12=FALSE)</formula>
    </cfRule>
  </conditionalFormatting>
  <conditionalFormatting sqref="H13">
    <cfRule type="expression" dxfId="159" priority="162">
      <formula>AND(ISLOGICAL(Q14),Q14=FALSE)</formula>
    </cfRule>
  </conditionalFormatting>
  <conditionalFormatting sqref="H13">
    <cfRule type="expression" dxfId="158" priority="161">
      <formula>AND(ISLOGICAL(Q14),Q14=FALSE)</formula>
    </cfRule>
  </conditionalFormatting>
  <conditionalFormatting sqref="E15">
    <cfRule type="expression" dxfId="157" priority="160">
      <formula>AND(ISLOGICAL(#REF!),#REF!=FALSE)</formula>
    </cfRule>
  </conditionalFormatting>
  <conditionalFormatting sqref="H15">
    <cfRule type="expression" dxfId="156" priority="159">
      <formula>AND(ISLOGICAL(Q15),Q15=FALSE)</formula>
    </cfRule>
  </conditionalFormatting>
  <conditionalFormatting sqref="H15">
    <cfRule type="expression" dxfId="155" priority="158">
      <formula>AND(ISLOGICAL(Q15),Q15=FALSE)</formula>
    </cfRule>
  </conditionalFormatting>
  <conditionalFormatting sqref="E11">
    <cfRule type="expression" dxfId="154" priority="156">
      <formula>AND(ISLOGICAL(#REF!),#REF!=FALSE)</formula>
    </cfRule>
  </conditionalFormatting>
  <conditionalFormatting sqref="H11">
    <cfRule type="expression" dxfId="153" priority="157">
      <formula>AND(ISLOGICAL(#REF!),#REF!=FALSE)</formula>
    </cfRule>
  </conditionalFormatting>
  <conditionalFormatting sqref="B94:B100 B110:B118 B32:B92 B11">
    <cfRule type="expression" dxfId="152" priority="155">
      <formula>AND($E11&gt;0,$P11=1)</formula>
    </cfRule>
  </conditionalFormatting>
  <conditionalFormatting sqref="B40">
    <cfRule type="expression" dxfId="151" priority="154">
      <formula>AND($E40&gt;0,$P40=1)</formula>
    </cfRule>
  </conditionalFormatting>
  <conditionalFormatting sqref="B40">
    <cfRule type="expression" dxfId="150" priority="153">
      <formula>AND($E40&gt;0,$P40=1)</formula>
    </cfRule>
  </conditionalFormatting>
  <conditionalFormatting sqref="E9">
    <cfRule type="expression" dxfId="149" priority="151">
      <formula>AND(ISLOGICAL(#REF!),#REF!=FALSE)</formula>
    </cfRule>
  </conditionalFormatting>
  <conditionalFormatting sqref="E9">
    <cfRule type="expression" dxfId="148" priority="150">
      <formula>AND(ISLOGICAL(#REF!),#REF!=FALSE)</formula>
    </cfRule>
  </conditionalFormatting>
  <conditionalFormatting sqref="B56">
    <cfRule type="expression" dxfId="147" priority="149">
      <formula>AND($E56&gt;0,$P56=1)</formula>
    </cfRule>
  </conditionalFormatting>
  <conditionalFormatting sqref="B56">
    <cfRule type="expression" dxfId="146" priority="148">
      <formula>AND($E56&gt;0,$P56=1)</formula>
    </cfRule>
  </conditionalFormatting>
  <conditionalFormatting sqref="B117:B119">
    <cfRule type="expression" dxfId="145" priority="145">
      <formula>AND($E117&gt;0,$P117=1)</formula>
    </cfRule>
  </conditionalFormatting>
  <conditionalFormatting sqref="B117:B119">
    <cfRule type="expression" dxfId="144" priority="144">
      <formula>AND($E117&gt;0,$P117=1)</formula>
    </cfRule>
  </conditionalFormatting>
  <conditionalFormatting sqref="H13">
    <cfRule type="expression" dxfId="143" priority="147">
      <formula>AND(ISLOGICAL(Q14),Q14=FALSE)</formula>
    </cfRule>
  </conditionalFormatting>
  <conditionalFormatting sqref="H13">
    <cfRule type="expression" dxfId="142" priority="146">
      <formula>AND(ISLOGICAL(Q14),Q14=FALSE)</formula>
    </cfRule>
  </conditionalFormatting>
  <conditionalFormatting sqref="B117:B119">
    <cfRule type="expression" dxfId="141" priority="143">
      <formula>AND($E117&gt;0,$P117=1)</formula>
    </cfRule>
  </conditionalFormatting>
  <conditionalFormatting sqref="B117:B119">
    <cfRule type="expression" dxfId="140" priority="142">
      <formula>AND($E117&gt;0,$P117=1)</formula>
    </cfRule>
  </conditionalFormatting>
  <conditionalFormatting sqref="B12">
    <cfRule type="expression" dxfId="139" priority="140">
      <formula>AND($E12&gt;0,$P12=1)</formula>
    </cfRule>
  </conditionalFormatting>
  <conditionalFormatting sqref="B13:B15">
    <cfRule type="expression" dxfId="138" priority="167">
      <formula>AND($E13&gt;0,$P14=1)</formula>
    </cfRule>
  </conditionalFormatting>
  <conditionalFormatting sqref="H14">
    <cfRule type="expression" dxfId="137" priority="139">
      <formula>AND(ISLOGICAL(Q15),Q15=FALSE)</formula>
    </cfRule>
  </conditionalFormatting>
  <conditionalFormatting sqref="H14">
    <cfRule type="expression" dxfId="136" priority="138">
      <formula>AND(ISLOGICAL(Q15),Q15=FALSE)</formula>
    </cfRule>
  </conditionalFormatting>
  <conditionalFormatting sqref="H14">
    <cfRule type="expression" dxfId="135" priority="137">
      <formula>AND(ISLOGICAL(Q15),Q15=FALSE)</formula>
    </cfRule>
  </conditionalFormatting>
  <conditionalFormatting sqref="H14">
    <cfRule type="expression" dxfId="134" priority="136">
      <formula>AND(ISLOGICAL(Q15),Q15=FALSE)</formula>
    </cfRule>
  </conditionalFormatting>
  <conditionalFormatting sqref="E51 H51">
    <cfRule type="expression" dxfId="133" priority="133">
      <formula>AND(ISLOGICAL(#REF!),#REF!=FALSE)</formula>
    </cfRule>
  </conditionalFormatting>
  <conditionalFormatting sqref="E51 H51">
    <cfRule type="expression" dxfId="132" priority="132">
      <formula>AND(ISLOGICAL(#REF!),#REF!=FALSE)</formula>
    </cfRule>
  </conditionalFormatting>
  <conditionalFormatting sqref="E51 H51">
    <cfRule type="expression" dxfId="131" priority="131">
      <formula>AND(ISLOGICAL(#REF!),#REF!=FALSE)</formula>
    </cfRule>
  </conditionalFormatting>
  <conditionalFormatting sqref="E110 H110">
    <cfRule type="expression" dxfId="130" priority="130">
      <formula>AND(ISLOGICAL(#REF!),#REF!=FALSE)</formula>
    </cfRule>
  </conditionalFormatting>
  <conditionalFormatting sqref="E110 H110">
    <cfRule type="expression" dxfId="129" priority="129">
      <formula>AND(ISLOGICAL(#REF!),#REF!=FALSE)</formula>
    </cfRule>
  </conditionalFormatting>
  <conditionalFormatting sqref="E110 H110">
    <cfRule type="expression" dxfId="128" priority="128">
      <formula>AND(ISLOGICAL(#REF!),#REF!=FALSE)</formula>
    </cfRule>
  </conditionalFormatting>
  <conditionalFormatting sqref="B60">
    <cfRule type="expression" dxfId="127" priority="127">
      <formula>AND($E60&gt;0,$P60=1)</formula>
    </cfRule>
  </conditionalFormatting>
  <conditionalFormatting sqref="B60">
    <cfRule type="expression" dxfId="126" priority="126">
      <formula>AND($E60&gt;0,$P60=1)</formula>
    </cfRule>
  </conditionalFormatting>
  <conditionalFormatting sqref="B60">
    <cfRule type="expression" dxfId="125" priority="125">
      <formula>AND($E60&gt;0,$P60=1)</formula>
    </cfRule>
  </conditionalFormatting>
  <conditionalFormatting sqref="B60">
    <cfRule type="expression" dxfId="124" priority="124">
      <formula>AND($E60&gt;0,$P60=1)</formula>
    </cfRule>
  </conditionalFormatting>
  <conditionalFormatting sqref="B61">
    <cfRule type="expression" dxfId="123" priority="123">
      <formula>AND($E61&gt;0,$P61=1)</formula>
    </cfRule>
  </conditionalFormatting>
  <conditionalFormatting sqref="B61">
    <cfRule type="expression" dxfId="122" priority="122">
      <formula>AND($E61&gt;0,$P61=1)</formula>
    </cfRule>
  </conditionalFormatting>
  <conditionalFormatting sqref="B61">
    <cfRule type="expression" dxfId="121" priority="121">
      <formula>AND($E61&gt;0,$P61=1)</formula>
    </cfRule>
  </conditionalFormatting>
  <conditionalFormatting sqref="B61">
    <cfRule type="expression" dxfId="120" priority="120">
      <formula>AND($E61&gt;0,$P61=1)</formula>
    </cfRule>
  </conditionalFormatting>
  <conditionalFormatting sqref="B87">
    <cfRule type="expression" dxfId="119" priority="119">
      <formula>AND($E87&gt;0,$P87=1)</formula>
    </cfRule>
  </conditionalFormatting>
  <conditionalFormatting sqref="B88">
    <cfRule type="expression" dxfId="118" priority="118">
      <formula>AND($E88&gt;0,$P88=1)</formula>
    </cfRule>
  </conditionalFormatting>
  <conditionalFormatting sqref="B89">
    <cfRule type="expression" dxfId="117" priority="117">
      <formula>AND($E89&gt;0,$P89=1)</formula>
    </cfRule>
  </conditionalFormatting>
  <conditionalFormatting sqref="B91">
    <cfRule type="expression" dxfId="116" priority="116">
      <formula>AND($E91&gt;0,$P91=1)</formula>
    </cfRule>
  </conditionalFormatting>
  <conditionalFormatting sqref="B93">
    <cfRule type="expression" dxfId="115" priority="115">
      <formula>AND($E93&gt;0,$P93=1)</formula>
    </cfRule>
  </conditionalFormatting>
  <conditionalFormatting sqref="B91:B95">
    <cfRule type="expression" dxfId="114" priority="114">
      <formula>AND($E91&gt;0,$P91=1)</formula>
    </cfRule>
  </conditionalFormatting>
  <conditionalFormatting sqref="B95">
    <cfRule type="expression" dxfId="113" priority="113">
      <formula>AND($E95&gt;0,$P95=1)</formula>
    </cfRule>
  </conditionalFormatting>
  <conditionalFormatting sqref="B40">
    <cfRule type="expression" dxfId="112" priority="112">
      <formula>AND($E40&gt;0,$P40=1)</formula>
    </cfRule>
  </conditionalFormatting>
  <conditionalFormatting sqref="E110 H110">
    <cfRule type="expression" dxfId="111" priority="111">
      <formula>AND(ISLOGICAL(#REF!),#REF!=FALSE)</formula>
    </cfRule>
  </conditionalFormatting>
  <conditionalFormatting sqref="E110 H110">
    <cfRule type="expression" dxfId="110" priority="110">
      <formula>AND(ISLOGICAL(#REF!),#REF!=FALSE)</formula>
    </cfRule>
  </conditionalFormatting>
  <conditionalFormatting sqref="E110 H110">
    <cfRule type="expression" dxfId="109" priority="109">
      <formula>AND(ISLOGICAL(#REF!),#REF!=FALSE)</formula>
    </cfRule>
  </conditionalFormatting>
  <conditionalFormatting sqref="E50 H50">
    <cfRule type="expression" dxfId="108" priority="108">
      <formula>AND(ISLOGICAL(#REF!),#REF!=FALSE)</formula>
    </cfRule>
  </conditionalFormatting>
  <conditionalFormatting sqref="E50 H50">
    <cfRule type="expression" dxfId="107" priority="107">
      <formula>AND(ISLOGICAL(#REF!),#REF!=FALSE)</formula>
    </cfRule>
  </conditionalFormatting>
  <conditionalFormatting sqref="E50 H50">
    <cfRule type="expression" dxfId="106" priority="106">
      <formula>AND(ISLOGICAL(#REF!),#REF!=FALSE)</formula>
    </cfRule>
  </conditionalFormatting>
  <conditionalFormatting sqref="B59">
    <cfRule type="expression" dxfId="105" priority="105">
      <formula>AND($E59&gt;0,$P59=1)</formula>
    </cfRule>
  </conditionalFormatting>
  <conditionalFormatting sqref="B59">
    <cfRule type="expression" dxfId="104" priority="104">
      <formula>AND($E59&gt;0,$P59=1)</formula>
    </cfRule>
  </conditionalFormatting>
  <conditionalFormatting sqref="B59">
    <cfRule type="expression" dxfId="103" priority="103">
      <formula>AND($E59&gt;0,$P59=1)</formula>
    </cfRule>
  </conditionalFormatting>
  <conditionalFormatting sqref="B59">
    <cfRule type="expression" dxfId="102" priority="102">
      <formula>AND($E59&gt;0,$P59=1)</formula>
    </cfRule>
  </conditionalFormatting>
  <conditionalFormatting sqref="B60">
    <cfRule type="expression" dxfId="101" priority="101">
      <formula>AND($E60&gt;0,$P60=1)</formula>
    </cfRule>
  </conditionalFormatting>
  <conditionalFormatting sqref="B60">
    <cfRule type="expression" dxfId="100" priority="100">
      <formula>AND($E60&gt;0,$P60=1)</formula>
    </cfRule>
  </conditionalFormatting>
  <conditionalFormatting sqref="B60">
    <cfRule type="expression" dxfId="99" priority="99">
      <formula>AND($E60&gt;0,$P60=1)</formula>
    </cfRule>
  </conditionalFormatting>
  <conditionalFormatting sqref="B60">
    <cfRule type="expression" dxfId="98" priority="98">
      <formula>AND($E60&gt;0,$P60=1)</formula>
    </cfRule>
  </conditionalFormatting>
  <conditionalFormatting sqref="B86">
    <cfRule type="expression" dxfId="97" priority="97">
      <formula>AND($E86&gt;0,$P86=1)</formula>
    </cfRule>
  </conditionalFormatting>
  <conditionalFormatting sqref="B87">
    <cfRule type="expression" dxfId="96" priority="96">
      <formula>AND($E87&gt;0,$P87=1)</formula>
    </cfRule>
  </conditionalFormatting>
  <conditionalFormatting sqref="B88">
    <cfRule type="expression" dxfId="95" priority="95">
      <formula>AND($E88&gt;0,$P88=1)</formula>
    </cfRule>
  </conditionalFormatting>
  <conditionalFormatting sqref="B90">
    <cfRule type="expression" dxfId="94" priority="94">
      <formula>AND($E90&gt;0,$P90=1)</formula>
    </cfRule>
  </conditionalFormatting>
  <conditionalFormatting sqref="B92">
    <cfRule type="expression" dxfId="93" priority="93">
      <formula>AND($E92&gt;0,$P92=1)</formula>
    </cfRule>
  </conditionalFormatting>
  <conditionalFormatting sqref="B92:B95">
    <cfRule type="expression" dxfId="92" priority="92">
      <formula>AND($E92&gt;0,$P92=1)</formula>
    </cfRule>
  </conditionalFormatting>
  <conditionalFormatting sqref="E16">
    <cfRule type="expression" dxfId="91" priority="91">
      <formula>AND(ISLOGICAL(#REF!),#REF!=FALSE)</formula>
    </cfRule>
  </conditionalFormatting>
  <conditionalFormatting sqref="E16">
    <cfRule type="expression" dxfId="90" priority="90">
      <formula>AND(ISLOGICAL(#REF!),#REF!=FALSE)</formula>
    </cfRule>
  </conditionalFormatting>
  <conditionalFormatting sqref="H16">
    <cfRule type="expression" dxfId="89" priority="89">
      <formula>AND(ISLOGICAL(#REF!),#REF!=FALSE)</formula>
    </cfRule>
  </conditionalFormatting>
  <conditionalFormatting sqref="H16">
    <cfRule type="expression" dxfId="88" priority="88">
      <formula>AND(ISLOGICAL(#REF!),#REF!=FALSE)</formula>
    </cfRule>
  </conditionalFormatting>
  <conditionalFormatting sqref="B99:B103">
    <cfRule type="expression" dxfId="87" priority="87">
      <formula>AND($E99&gt;0,$P99=1)</formula>
    </cfRule>
  </conditionalFormatting>
  <conditionalFormatting sqref="B104">
    <cfRule type="expression" dxfId="86" priority="86">
      <formula>AND($E104&gt;0,$P104=1)</formula>
    </cfRule>
  </conditionalFormatting>
  <conditionalFormatting sqref="B106">
    <cfRule type="expression" dxfId="85" priority="85">
      <formula>AND($E106&gt;0,$P106=1)</formula>
    </cfRule>
  </conditionalFormatting>
  <conditionalFormatting sqref="B105">
    <cfRule type="expression" dxfId="84" priority="84">
      <formula>AND($E105&gt;0,$P105=1)</formula>
    </cfRule>
  </conditionalFormatting>
  <conditionalFormatting sqref="B107">
    <cfRule type="expression" dxfId="83" priority="83">
      <formula>AND($E107&gt;0,$P107=1)</formula>
    </cfRule>
  </conditionalFormatting>
  <conditionalFormatting sqref="B86">
    <cfRule type="expression" dxfId="82" priority="82">
      <formula>AND($E86&gt;0,$P86=1)</formula>
    </cfRule>
  </conditionalFormatting>
  <conditionalFormatting sqref="B87">
    <cfRule type="expression" dxfId="81" priority="81">
      <formula>AND($E87&gt;0,$P87=1)</formula>
    </cfRule>
  </conditionalFormatting>
  <conditionalFormatting sqref="B88">
    <cfRule type="expression" dxfId="80" priority="80">
      <formula>AND($E88&gt;0,$P88=1)</formula>
    </cfRule>
  </conditionalFormatting>
  <conditionalFormatting sqref="B90">
    <cfRule type="expression" dxfId="79" priority="79">
      <formula>AND($E90&gt;0,$P90=1)</formula>
    </cfRule>
  </conditionalFormatting>
  <conditionalFormatting sqref="B92">
    <cfRule type="expression" dxfId="78" priority="78">
      <formula>AND($E92&gt;0,$P92=1)</formula>
    </cfRule>
  </conditionalFormatting>
  <conditionalFormatting sqref="B94">
    <cfRule type="expression" dxfId="77" priority="77">
      <formula>AND($E94&gt;0,$P94=1)</formula>
    </cfRule>
  </conditionalFormatting>
  <conditionalFormatting sqref="B85">
    <cfRule type="expression" dxfId="76" priority="76">
      <formula>AND($E85&gt;0,$P85=1)</formula>
    </cfRule>
  </conditionalFormatting>
  <conditionalFormatting sqref="B86">
    <cfRule type="expression" dxfId="75" priority="75">
      <formula>AND($E86&gt;0,$P86=1)</formula>
    </cfRule>
  </conditionalFormatting>
  <conditionalFormatting sqref="B87">
    <cfRule type="expression" dxfId="74" priority="74">
      <formula>AND($E87&gt;0,$P87=1)</formula>
    </cfRule>
  </conditionalFormatting>
  <conditionalFormatting sqref="B89">
    <cfRule type="expression" dxfId="73" priority="73">
      <formula>AND($E89&gt;0,$P89=1)</formula>
    </cfRule>
  </conditionalFormatting>
  <conditionalFormatting sqref="B91">
    <cfRule type="expression" dxfId="72" priority="72">
      <formula>AND($E91&gt;0,$P91=1)</formula>
    </cfRule>
  </conditionalFormatting>
  <conditionalFormatting sqref="B103">
    <cfRule type="expression" dxfId="71" priority="71">
      <formula>AND($E103&gt;0,$P103=1)</formula>
    </cfRule>
  </conditionalFormatting>
  <conditionalFormatting sqref="B105">
    <cfRule type="expression" dxfId="70" priority="70">
      <formula>AND($E105&gt;0,$P105=1)</formula>
    </cfRule>
  </conditionalFormatting>
  <conditionalFormatting sqref="B104">
    <cfRule type="expression" dxfId="69" priority="69">
      <formula>AND($E104&gt;0,$P104=1)</formula>
    </cfRule>
  </conditionalFormatting>
  <conditionalFormatting sqref="B106">
    <cfRule type="expression" dxfId="68" priority="68">
      <formula>AND($E106&gt;0,$P106=1)</formula>
    </cfRule>
  </conditionalFormatting>
  <conditionalFormatting sqref="B107">
    <cfRule type="expression" dxfId="67" priority="67">
      <formula>AND($E107&gt;0,$P107=1)</formula>
    </cfRule>
  </conditionalFormatting>
  <conditionalFormatting sqref="B55">
    <cfRule type="expression" dxfId="66" priority="66">
      <formula>AND($E55&gt;0,$P55=1)</formula>
    </cfRule>
  </conditionalFormatting>
  <conditionalFormatting sqref="B55">
    <cfRule type="expression" dxfId="65" priority="65">
      <formula>AND($E55&gt;0,$P55=1)</formula>
    </cfRule>
  </conditionalFormatting>
  <conditionalFormatting sqref="E110 H110">
    <cfRule type="expression" dxfId="64" priority="64">
      <formula>AND(ISLOGICAL(#REF!),#REF!=FALSE)</formula>
    </cfRule>
  </conditionalFormatting>
  <conditionalFormatting sqref="E110 H110">
    <cfRule type="expression" dxfId="63" priority="63">
      <formula>AND(ISLOGICAL(#REF!),#REF!=FALSE)</formula>
    </cfRule>
  </conditionalFormatting>
  <conditionalFormatting sqref="E110 H110">
    <cfRule type="expression" dxfId="62" priority="62">
      <formula>AND(ISLOGICAL(#REF!),#REF!=FALSE)</formula>
    </cfRule>
  </conditionalFormatting>
  <conditionalFormatting sqref="E50 H50">
    <cfRule type="expression" dxfId="61" priority="61">
      <formula>AND(ISLOGICAL(#REF!),#REF!=FALSE)</formula>
    </cfRule>
  </conditionalFormatting>
  <conditionalFormatting sqref="E50 H50">
    <cfRule type="expression" dxfId="60" priority="60">
      <formula>AND(ISLOGICAL(#REF!),#REF!=FALSE)</formula>
    </cfRule>
  </conditionalFormatting>
  <conditionalFormatting sqref="E50 H50">
    <cfRule type="expression" dxfId="59" priority="59">
      <formula>AND(ISLOGICAL(#REF!),#REF!=FALSE)</formula>
    </cfRule>
  </conditionalFormatting>
  <conditionalFormatting sqref="B59">
    <cfRule type="expression" dxfId="58" priority="58">
      <formula>AND($E59&gt;0,$P59=1)</formula>
    </cfRule>
  </conditionalFormatting>
  <conditionalFormatting sqref="B59">
    <cfRule type="expression" dxfId="57" priority="57">
      <formula>AND($E59&gt;0,$P59=1)</formula>
    </cfRule>
  </conditionalFormatting>
  <conditionalFormatting sqref="B59">
    <cfRule type="expression" dxfId="56" priority="56">
      <formula>AND($E59&gt;0,$P59=1)</formula>
    </cfRule>
  </conditionalFormatting>
  <conditionalFormatting sqref="B59">
    <cfRule type="expression" dxfId="55" priority="55">
      <formula>AND($E59&gt;0,$P59=1)</formula>
    </cfRule>
  </conditionalFormatting>
  <conditionalFormatting sqref="B60">
    <cfRule type="expression" dxfId="54" priority="54">
      <formula>AND($E60&gt;0,$P60=1)</formula>
    </cfRule>
  </conditionalFormatting>
  <conditionalFormatting sqref="B60">
    <cfRule type="expression" dxfId="53" priority="53">
      <formula>AND($E60&gt;0,$P60=1)</formula>
    </cfRule>
  </conditionalFormatting>
  <conditionalFormatting sqref="B60">
    <cfRule type="expression" dxfId="52" priority="52">
      <formula>AND($E60&gt;0,$P60=1)</formula>
    </cfRule>
  </conditionalFormatting>
  <conditionalFormatting sqref="B60">
    <cfRule type="expression" dxfId="51" priority="51">
      <formula>AND($E60&gt;0,$P60=1)</formula>
    </cfRule>
  </conditionalFormatting>
  <conditionalFormatting sqref="B86">
    <cfRule type="expression" dxfId="50" priority="50">
      <formula>AND($E86&gt;0,$P86=1)</formula>
    </cfRule>
  </conditionalFormatting>
  <conditionalFormatting sqref="B87">
    <cfRule type="expression" dxfId="49" priority="49">
      <formula>AND($E87&gt;0,$P87=1)</formula>
    </cfRule>
  </conditionalFormatting>
  <conditionalFormatting sqref="B88">
    <cfRule type="expression" dxfId="48" priority="48">
      <formula>AND($E88&gt;0,$P88=1)</formula>
    </cfRule>
  </conditionalFormatting>
  <conditionalFormatting sqref="B90">
    <cfRule type="expression" dxfId="47" priority="47">
      <formula>AND($E90&gt;0,$P90=1)</formula>
    </cfRule>
  </conditionalFormatting>
  <conditionalFormatting sqref="B92">
    <cfRule type="expression" dxfId="46" priority="46">
      <formula>AND($E92&gt;0,$P92=1)</formula>
    </cfRule>
  </conditionalFormatting>
  <conditionalFormatting sqref="B94">
    <cfRule type="expression" dxfId="45" priority="45">
      <formula>AND($E94&gt;0,$P94=1)</formula>
    </cfRule>
  </conditionalFormatting>
  <conditionalFormatting sqref="E50 H50">
    <cfRule type="expression" dxfId="44" priority="44">
      <formula>AND(ISLOGICAL(#REF!),#REF!=FALSE)</formula>
    </cfRule>
  </conditionalFormatting>
  <conditionalFormatting sqref="E50 H50">
    <cfRule type="expression" dxfId="43" priority="43">
      <formula>AND(ISLOGICAL(#REF!),#REF!=FALSE)</formula>
    </cfRule>
  </conditionalFormatting>
  <conditionalFormatting sqref="E50 H50">
    <cfRule type="expression" dxfId="42" priority="42">
      <formula>AND(ISLOGICAL(#REF!),#REF!=FALSE)</formula>
    </cfRule>
  </conditionalFormatting>
  <conditionalFormatting sqref="E49 H49">
    <cfRule type="expression" dxfId="41" priority="41">
      <formula>AND(ISLOGICAL(#REF!),#REF!=FALSE)</formula>
    </cfRule>
  </conditionalFormatting>
  <conditionalFormatting sqref="E49 H49">
    <cfRule type="expression" dxfId="40" priority="40">
      <formula>AND(ISLOGICAL(#REF!),#REF!=FALSE)</formula>
    </cfRule>
  </conditionalFormatting>
  <conditionalFormatting sqref="E49 H49">
    <cfRule type="expression" dxfId="39" priority="39">
      <formula>AND(ISLOGICAL(#REF!),#REF!=FALSE)</formula>
    </cfRule>
  </conditionalFormatting>
  <conditionalFormatting sqref="B58">
    <cfRule type="expression" dxfId="38" priority="38">
      <formula>AND($E58&gt;0,$P58=1)</formula>
    </cfRule>
  </conditionalFormatting>
  <conditionalFormatting sqref="B58">
    <cfRule type="expression" dxfId="37" priority="37">
      <formula>AND($E58&gt;0,$P58=1)</formula>
    </cfRule>
  </conditionalFormatting>
  <conditionalFormatting sqref="B58">
    <cfRule type="expression" dxfId="36" priority="36">
      <formula>AND($E58&gt;0,$P58=1)</formula>
    </cfRule>
  </conditionalFormatting>
  <conditionalFormatting sqref="B58">
    <cfRule type="expression" dxfId="35" priority="35">
      <formula>AND($E58&gt;0,$P58=1)</formula>
    </cfRule>
  </conditionalFormatting>
  <conditionalFormatting sqref="B59">
    <cfRule type="expression" dxfId="34" priority="34">
      <formula>AND($E59&gt;0,$P59=1)</formula>
    </cfRule>
  </conditionalFormatting>
  <conditionalFormatting sqref="B59">
    <cfRule type="expression" dxfId="33" priority="33">
      <formula>AND($E59&gt;0,$P59=1)</formula>
    </cfRule>
  </conditionalFormatting>
  <conditionalFormatting sqref="B59">
    <cfRule type="expression" dxfId="32" priority="32">
      <formula>AND($E59&gt;0,$P59=1)</formula>
    </cfRule>
  </conditionalFormatting>
  <conditionalFormatting sqref="B59">
    <cfRule type="expression" dxfId="31" priority="31">
      <formula>AND($E59&gt;0,$P59=1)</formula>
    </cfRule>
  </conditionalFormatting>
  <conditionalFormatting sqref="B85">
    <cfRule type="expression" dxfId="30" priority="30">
      <formula>AND($E85&gt;0,$P85=1)</formula>
    </cfRule>
  </conditionalFormatting>
  <conditionalFormatting sqref="B86">
    <cfRule type="expression" dxfId="29" priority="29">
      <formula>AND($E86&gt;0,$P86=1)</formula>
    </cfRule>
  </conditionalFormatting>
  <conditionalFormatting sqref="B87">
    <cfRule type="expression" dxfId="28" priority="28">
      <formula>AND($E87&gt;0,$P87=1)</formula>
    </cfRule>
  </conditionalFormatting>
  <conditionalFormatting sqref="B89">
    <cfRule type="expression" dxfId="27" priority="27">
      <formula>AND($E89&gt;0,$P89=1)</formula>
    </cfRule>
  </conditionalFormatting>
  <conditionalFormatting sqref="B91">
    <cfRule type="expression" dxfId="26" priority="26">
      <formula>AND($E91&gt;0,$P91=1)</formula>
    </cfRule>
  </conditionalFormatting>
  <conditionalFormatting sqref="B103">
    <cfRule type="expression" dxfId="25" priority="25">
      <formula>AND($E103&gt;0,$P103=1)</formula>
    </cfRule>
  </conditionalFormatting>
  <conditionalFormatting sqref="B105">
    <cfRule type="expression" dxfId="24" priority="24">
      <formula>AND($E105&gt;0,$P105=1)</formula>
    </cfRule>
  </conditionalFormatting>
  <conditionalFormatting sqref="B104">
    <cfRule type="expression" dxfId="23" priority="23">
      <formula>AND($E104&gt;0,$P104=1)</formula>
    </cfRule>
  </conditionalFormatting>
  <conditionalFormatting sqref="B106">
    <cfRule type="expression" dxfId="22" priority="22">
      <formula>AND($E106&gt;0,$P106=1)</formula>
    </cfRule>
  </conditionalFormatting>
  <conditionalFormatting sqref="B107">
    <cfRule type="expression" dxfId="21" priority="21">
      <formula>AND($E107&gt;0,$P107=1)</formula>
    </cfRule>
  </conditionalFormatting>
  <conditionalFormatting sqref="B85">
    <cfRule type="expression" dxfId="20" priority="20">
      <formula>AND($E85&gt;0,$P85=1)</formula>
    </cfRule>
  </conditionalFormatting>
  <conditionalFormatting sqref="B86">
    <cfRule type="expression" dxfId="19" priority="19">
      <formula>AND($E86&gt;0,$P86=1)</formula>
    </cfRule>
  </conditionalFormatting>
  <conditionalFormatting sqref="B87">
    <cfRule type="expression" dxfId="18" priority="18">
      <formula>AND($E87&gt;0,$P87=1)</formula>
    </cfRule>
  </conditionalFormatting>
  <conditionalFormatting sqref="B89">
    <cfRule type="expression" dxfId="17" priority="17">
      <formula>AND($E89&gt;0,$P89=1)</formula>
    </cfRule>
  </conditionalFormatting>
  <conditionalFormatting sqref="B91">
    <cfRule type="expression" dxfId="16" priority="16">
      <formula>AND($E91&gt;0,$P91=1)</formula>
    </cfRule>
  </conditionalFormatting>
  <conditionalFormatting sqref="B93">
    <cfRule type="expression" dxfId="15" priority="15">
      <formula>AND($E93&gt;0,$P93=1)</formula>
    </cfRule>
  </conditionalFormatting>
  <conditionalFormatting sqref="B84">
    <cfRule type="expression" dxfId="14" priority="14">
      <formula>AND($E84&gt;0,$P84=1)</formula>
    </cfRule>
  </conditionalFormatting>
  <conditionalFormatting sqref="B85">
    <cfRule type="expression" dxfId="13" priority="13">
      <formula>AND($E85&gt;0,$P85=1)</formula>
    </cfRule>
  </conditionalFormatting>
  <conditionalFormatting sqref="B86">
    <cfRule type="expression" dxfId="12" priority="12">
      <formula>AND($E86&gt;0,$P86=1)</formula>
    </cfRule>
  </conditionalFormatting>
  <conditionalFormatting sqref="B88">
    <cfRule type="expression" dxfId="11" priority="11">
      <formula>AND($E88&gt;0,$P88=1)</formula>
    </cfRule>
  </conditionalFormatting>
  <conditionalFormatting sqref="B90">
    <cfRule type="expression" dxfId="10" priority="10">
      <formula>AND($E90&gt;0,$P90=1)</formula>
    </cfRule>
  </conditionalFormatting>
  <conditionalFormatting sqref="B102">
    <cfRule type="expression" dxfId="9" priority="9">
      <formula>AND($E102&gt;0,$P102=1)</formula>
    </cfRule>
  </conditionalFormatting>
  <conditionalFormatting sqref="B104">
    <cfRule type="expression" dxfId="8" priority="8">
      <formula>AND($E104&gt;0,$P104=1)</formula>
    </cfRule>
  </conditionalFormatting>
  <conditionalFormatting sqref="B103">
    <cfRule type="expression" dxfId="7" priority="7">
      <formula>AND($E103&gt;0,$P103=1)</formula>
    </cfRule>
  </conditionalFormatting>
  <conditionalFormatting sqref="B105">
    <cfRule type="expression" dxfId="6" priority="6">
      <formula>AND($E105&gt;0,$P105=1)</formula>
    </cfRule>
  </conditionalFormatting>
  <conditionalFormatting sqref="B106">
    <cfRule type="expression" dxfId="5" priority="5">
      <formula>AND($E106&gt;0,$P106=1)</formula>
    </cfRule>
  </conditionalFormatting>
  <conditionalFormatting sqref="B107">
    <cfRule type="expression" dxfId="4" priority="4">
      <formula>AND($E107&gt;0,$P107=1)</formula>
    </cfRule>
  </conditionalFormatting>
  <conditionalFormatting sqref="B108">
    <cfRule type="expression" dxfId="3" priority="3">
      <formula>AND($E108&gt;0,$P108=1)</formula>
    </cfRule>
  </conditionalFormatting>
  <conditionalFormatting sqref="B108">
    <cfRule type="expression" dxfId="2" priority="2">
      <formula>AND($E108&gt;0,$P108=1)</formula>
    </cfRule>
  </conditionalFormatting>
  <conditionalFormatting sqref="B109">
    <cfRule type="expression" dxfId="1" priority="1">
      <formula>AND($E109&gt;0,$P109=1)</formula>
    </cfRule>
  </conditionalFormatting>
  <conditionalFormatting sqref="B5:B10">
    <cfRule type="expression" dxfId="0" priority="336">
      <formula>AND($E5&gt;0,$O5=1)</formula>
    </cfRule>
  </conditionalFormatting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zoomScale="60" zoomScaleNormal="60" workbookViewId="0">
      <selection activeCell="I13" sqref="I13"/>
    </sheetView>
  </sheetViews>
  <sheetFormatPr defaultColWidth="9.140625" defaultRowHeight="15" x14ac:dyDescent="0.25"/>
  <cols>
    <col min="1" max="1" width="9.140625" style="68"/>
    <col min="2" max="2" width="9.140625" style="69"/>
    <col min="3" max="3" width="11" style="69" customWidth="1"/>
    <col min="4" max="4" width="14" style="69" customWidth="1"/>
    <col min="5" max="5" width="10" style="69" customWidth="1"/>
    <col min="6" max="6" width="10.5703125" style="69" customWidth="1"/>
    <col min="7" max="7" width="10" style="69" customWidth="1"/>
    <col min="8" max="8" width="10" style="72" customWidth="1"/>
    <col min="9" max="9" width="11.140625" style="69" customWidth="1"/>
    <col min="10" max="10" width="11.85546875" style="69" customWidth="1"/>
    <col min="11" max="11" width="16.7109375" style="69" customWidth="1"/>
    <col min="12" max="12" width="13.7109375" style="69" customWidth="1"/>
    <col min="13" max="13" width="9.7109375" style="69" customWidth="1"/>
    <col min="14" max="14" width="9.28515625" style="69" customWidth="1"/>
    <col min="15" max="15" width="15.42578125" style="69" customWidth="1"/>
    <col min="16" max="16" width="14.28515625" style="69" customWidth="1"/>
    <col min="17" max="17" width="9.42578125" style="69" customWidth="1"/>
    <col min="18" max="19" width="12.140625" style="69" customWidth="1"/>
    <col min="20" max="21" width="10.7109375" style="69" customWidth="1"/>
    <col min="22" max="22" width="11.28515625" style="69" customWidth="1"/>
    <col min="23" max="23" width="13.140625" style="69" customWidth="1"/>
    <col min="24" max="24" width="11.85546875" style="69" customWidth="1"/>
    <col min="25" max="25" width="9.5703125" style="69" customWidth="1"/>
    <col min="26" max="26" width="9.85546875" style="69" customWidth="1"/>
    <col min="27" max="27" width="9.42578125" style="69" customWidth="1"/>
    <col min="28" max="29" width="9.85546875" style="69" customWidth="1"/>
    <col min="30" max="30" width="11.140625" style="69" customWidth="1"/>
    <col min="31" max="31" width="3.42578125" style="69" customWidth="1"/>
    <col min="32" max="32" width="2.85546875" style="69" customWidth="1"/>
    <col min="33" max="16384" width="9.140625" style="69"/>
  </cols>
  <sheetData>
    <row r="1" spans="1:30" x14ac:dyDescent="0.25">
      <c r="C1" s="70" t="s">
        <v>8</v>
      </c>
      <c r="D1" s="71" t="s">
        <v>117</v>
      </c>
    </row>
    <row r="2" spans="1:30" x14ac:dyDescent="0.25">
      <c r="B2" s="73" t="s">
        <v>103</v>
      </c>
      <c r="C2" s="74"/>
      <c r="D2" s="74"/>
      <c r="E2" s="74"/>
      <c r="F2" s="74"/>
      <c r="G2" s="74"/>
      <c r="H2" s="75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x14ac:dyDescent="0.25">
      <c r="B3" s="73" t="s">
        <v>104</v>
      </c>
      <c r="C3" s="74"/>
      <c r="D3" s="74"/>
      <c r="E3" s="74"/>
      <c r="F3" s="74"/>
      <c r="G3" s="74"/>
      <c r="H3" s="75"/>
      <c r="I3" s="74"/>
      <c r="J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0" x14ac:dyDescent="0.25">
      <c r="B4" s="74"/>
      <c r="C4" s="74"/>
      <c r="D4" s="74"/>
      <c r="E4" s="74"/>
      <c r="F4" s="74"/>
      <c r="G4" s="74"/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30" x14ac:dyDescent="0.25">
      <c r="C5" s="76"/>
      <c r="D5" s="76"/>
      <c r="E5" s="76"/>
      <c r="F5" s="76"/>
      <c r="G5" s="76"/>
      <c r="H5" s="7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5" customHeight="1" x14ac:dyDescent="0.25">
      <c r="B6" s="78"/>
      <c r="C6" s="79" t="s">
        <v>105</v>
      </c>
      <c r="D6" s="80"/>
      <c r="E6" s="80"/>
      <c r="F6" s="80"/>
      <c r="G6" s="80"/>
      <c r="H6" s="80"/>
      <c r="I6" s="81" t="s">
        <v>106</v>
      </c>
      <c r="J6" s="82"/>
      <c r="K6" s="82"/>
      <c r="L6" s="83"/>
      <c r="M6" s="82"/>
      <c r="N6" s="84"/>
      <c r="O6" s="81" t="s">
        <v>107</v>
      </c>
      <c r="P6" s="82"/>
      <c r="Q6" s="82"/>
      <c r="R6" s="83"/>
      <c r="S6" s="82"/>
      <c r="T6" s="84"/>
      <c r="U6" s="85"/>
    </row>
    <row r="7" spans="1:30" ht="15" customHeight="1" x14ac:dyDescent="0.25">
      <c r="B7" s="86" t="s">
        <v>108</v>
      </c>
      <c r="C7" s="87" t="s">
        <v>109</v>
      </c>
      <c r="D7" s="88"/>
      <c r="E7" s="88"/>
      <c r="F7" s="88"/>
      <c r="G7" s="88"/>
      <c r="H7" s="88"/>
      <c r="I7" s="89" t="s">
        <v>110</v>
      </c>
      <c r="J7" s="90"/>
      <c r="K7" s="90"/>
      <c r="L7" s="91"/>
      <c r="M7" s="90"/>
      <c r="N7" s="92"/>
      <c r="O7" s="89"/>
      <c r="P7" s="93"/>
      <c r="Q7" s="90" t="s">
        <v>110</v>
      </c>
      <c r="R7" s="91"/>
      <c r="S7" s="90"/>
      <c r="T7" s="92"/>
      <c r="U7" s="85"/>
    </row>
    <row r="8" spans="1:30" s="101" customFormat="1" ht="57" customHeight="1" x14ac:dyDescent="0.25">
      <c r="A8" s="94"/>
      <c r="B8" s="95"/>
      <c r="C8" s="96" t="s">
        <v>111</v>
      </c>
      <c r="D8" s="97" t="s">
        <v>112</v>
      </c>
      <c r="E8" s="97" t="s">
        <v>113</v>
      </c>
      <c r="F8" s="97" t="s">
        <v>114</v>
      </c>
      <c r="G8" s="97" t="s">
        <v>115</v>
      </c>
      <c r="H8" s="97" t="s">
        <v>116</v>
      </c>
      <c r="I8" s="97" t="s">
        <v>117</v>
      </c>
      <c r="J8" s="97" t="s">
        <v>21</v>
      </c>
      <c r="K8" s="97" t="s">
        <v>12</v>
      </c>
      <c r="L8" s="98" t="s">
        <v>118</v>
      </c>
      <c r="M8" s="96" t="s">
        <v>119</v>
      </c>
      <c r="N8" s="96" t="s">
        <v>120</v>
      </c>
      <c r="O8" s="99" t="s">
        <v>121</v>
      </c>
      <c r="P8" s="97" t="s">
        <v>117</v>
      </c>
      <c r="Q8" s="100" t="s">
        <v>21</v>
      </c>
      <c r="R8" s="100" t="s">
        <v>12</v>
      </c>
      <c r="S8" s="98" t="s">
        <v>118</v>
      </c>
      <c r="T8" s="99" t="s">
        <v>119</v>
      </c>
      <c r="U8" s="99" t="s">
        <v>120</v>
      </c>
    </row>
    <row r="9" spans="1:30" x14ac:dyDescent="0.25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30" ht="6" customHeight="1" x14ac:dyDescent="0.25">
      <c r="H10" s="69"/>
      <c r="I10" s="103"/>
      <c r="P10" s="103"/>
    </row>
    <row r="11" spans="1:30" x14ac:dyDescent="0.25">
      <c r="B11" s="104">
        <v>2017</v>
      </c>
      <c r="C11" s="105">
        <v>0</v>
      </c>
      <c r="D11" s="105">
        <v>0</v>
      </c>
      <c r="E11" s="108">
        <v>0</v>
      </c>
      <c r="F11" s="112">
        <v>0</v>
      </c>
      <c r="G11" s="112">
        <v>500</v>
      </c>
      <c r="H11" s="112">
        <v>281</v>
      </c>
      <c r="I11" s="116">
        <v>0</v>
      </c>
      <c r="J11" s="116">
        <v>0</v>
      </c>
      <c r="K11" s="116">
        <v>0</v>
      </c>
      <c r="L11" s="116">
        <v>-3.24</v>
      </c>
      <c r="M11" s="117">
        <f t="shared" ref="M11:M36" si="0">MIN($G11,$L11)</f>
        <v>-3.24</v>
      </c>
      <c r="N11" s="118">
        <f t="shared" ref="N11:N36" si="1">MIN($H11,$L11)</f>
        <v>-3.24</v>
      </c>
      <c r="O11" s="116">
        <v>0</v>
      </c>
      <c r="P11" s="116">
        <v>0</v>
      </c>
      <c r="Q11" s="116">
        <v>0</v>
      </c>
      <c r="R11" s="116">
        <v>0</v>
      </c>
      <c r="S11" s="116">
        <v>-3.24</v>
      </c>
      <c r="T11" s="117">
        <f t="shared" ref="T11:T36" si="2">MIN($G11,$S11)</f>
        <v>-3.24</v>
      </c>
      <c r="U11" s="117">
        <f t="shared" ref="U11:U36" si="3">MIN($H11,$S11)</f>
        <v>-3.24</v>
      </c>
    </row>
    <row r="12" spans="1:30" x14ac:dyDescent="0.25">
      <c r="B12" s="119">
        <f t="shared" ref="B12:B36" si="4">B11+1</f>
        <v>2018</v>
      </c>
      <c r="C12" s="106">
        <v>0</v>
      </c>
      <c r="D12" s="106">
        <v>0</v>
      </c>
      <c r="E12" s="109">
        <v>0</v>
      </c>
      <c r="F12" s="113">
        <v>0</v>
      </c>
      <c r="G12" s="113">
        <v>521.1</v>
      </c>
      <c r="H12" s="120">
        <v>332.2</v>
      </c>
      <c r="I12" s="121">
        <v>0</v>
      </c>
      <c r="J12" s="121">
        <v>0</v>
      </c>
      <c r="K12" s="121">
        <v>0</v>
      </c>
      <c r="L12" s="122">
        <v>55.424080000000004</v>
      </c>
      <c r="M12" s="121">
        <f t="shared" si="0"/>
        <v>55.424080000000004</v>
      </c>
      <c r="N12" s="122">
        <f t="shared" si="1"/>
        <v>55.424080000000004</v>
      </c>
      <c r="O12" s="122">
        <v>100</v>
      </c>
      <c r="P12" s="121">
        <v>0</v>
      </c>
      <c r="Q12" s="121">
        <v>0</v>
      </c>
      <c r="R12" s="121">
        <v>0</v>
      </c>
      <c r="S12" s="122">
        <v>155.42408</v>
      </c>
      <c r="T12" s="121">
        <f t="shared" si="2"/>
        <v>155.42408</v>
      </c>
      <c r="U12" s="122">
        <f t="shared" si="3"/>
        <v>155.42408</v>
      </c>
    </row>
    <row r="13" spans="1:30" x14ac:dyDescent="0.25">
      <c r="B13" s="119">
        <f t="shared" si="4"/>
        <v>2019</v>
      </c>
      <c r="C13" s="106">
        <v>0</v>
      </c>
      <c r="D13" s="106">
        <v>0</v>
      </c>
      <c r="E13" s="110">
        <v>0</v>
      </c>
      <c r="F13" s="114">
        <v>0</v>
      </c>
      <c r="G13" s="114">
        <v>877.9</v>
      </c>
      <c r="H13" s="114">
        <v>272.7</v>
      </c>
      <c r="I13" s="121">
        <v>0</v>
      </c>
      <c r="J13" s="121">
        <v>0</v>
      </c>
      <c r="K13" s="121">
        <v>0</v>
      </c>
      <c r="L13" s="122">
        <v>496.91418923273579</v>
      </c>
      <c r="M13" s="121">
        <f t="shared" si="0"/>
        <v>496.91418923273579</v>
      </c>
      <c r="N13" s="122">
        <f t="shared" si="1"/>
        <v>272.7</v>
      </c>
      <c r="O13" s="122">
        <v>100</v>
      </c>
      <c r="P13" s="121">
        <v>0</v>
      </c>
      <c r="Q13" s="121">
        <v>0</v>
      </c>
      <c r="R13" s="121">
        <v>0</v>
      </c>
      <c r="S13" s="122">
        <v>596.91418923273591</v>
      </c>
      <c r="T13" s="121">
        <f t="shared" si="2"/>
        <v>596.91418923273591</v>
      </c>
      <c r="U13" s="122">
        <f t="shared" si="3"/>
        <v>272.7</v>
      </c>
    </row>
    <row r="14" spans="1:30" x14ac:dyDescent="0.25">
      <c r="B14" s="119">
        <f t="shared" si="4"/>
        <v>2020</v>
      </c>
      <c r="C14" s="106">
        <v>0</v>
      </c>
      <c r="D14" s="106">
        <v>0</v>
      </c>
      <c r="E14" s="110">
        <v>0</v>
      </c>
      <c r="F14" s="114">
        <v>0</v>
      </c>
      <c r="G14" s="114">
        <v>807.4</v>
      </c>
      <c r="H14" s="114">
        <v>307.3</v>
      </c>
      <c r="I14" s="121">
        <v>0</v>
      </c>
      <c r="J14" s="121">
        <v>0</v>
      </c>
      <c r="K14" s="121">
        <v>0</v>
      </c>
      <c r="L14" s="122">
        <v>2002.5490850794176</v>
      </c>
      <c r="M14" s="121">
        <f t="shared" si="0"/>
        <v>807.4</v>
      </c>
      <c r="N14" s="122">
        <f t="shared" si="1"/>
        <v>307.3</v>
      </c>
      <c r="O14" s="122">
        <v>100</v>
      </c>
      <c r="P14" s="121">
        <v>0</v>
      </c>
      <c r="Q14" s="121">
        <v>0</v>
      </c>
      <c r="R14" s="121">
        <v>0</v>
      </c>
      <c r="S14" s="122">
        <v>2102.5490850794176</v>
      </c>
      <c r="T14" s="121">
        <f t="shared" si="2"/>
        <v>807.4</v>
      </c>
      <c r="U14" s="122">
        <f t="shared" si="3"/>
        <v>307.3</v>
      </c>
    </row>
    <row r="15" spans="1:30" x14ac:dyDescent="0.25">
      <c r="B15" s="119">
        <f t="shared" si="4"/>
        <v>2021</v>
      </c>
      <c r="C15" s="106">
        <v>0</v>
      </c>
      <c r="D15" s="106">
        <v>0</v>
      </c>
      <c r="E15" s="110">
        <v>0</v>
      </c>
      <c r="F15" s="114">
        <v>1100</v>
      </c>
      <c r="G15" s="114">
        <v>799.1</v>
      </c>
      <c r="H15" s="114">
        <v>319.3</v>
      </c>
      <c r="I15" s="121">
        <v>0</v>
      </c>
      <c r="J15" s="121">
        <v>0</v>
      </c>
      <c r="K15" s="121">
        <v>169.704339457244</v>
      </c>
      <c r="L15" s="122">
        <v>2415.2121763051418</v>
      </c>
      <c r="M15" s="121">
        <f t="shared" si="0"/>
        <v>799.1</v>
      </c>
      <c r="N15" s="122">
        <f t="shared" si="1"/>
        <v>319.3</v>
      </c>
      <c r="O15" s="122">
        <v>100</v>
      </c>
      <c r="P15" s="121">
        <v>0</v>
      </c>
      <c r="Q15" s="121">
        <v>0</v>
      </c>
      <c r="R15" s="121">
        <v>169.704339457244</v>
      </c>
      <c r="S15" s="122">
        <v>2515.2121763051418</v>
      </c>
      <c r="T15" s="121">
        <f t="shared" si="2"/>
        <v>799.1</v>
      </c>
      <c r="U15" s="122">
        <f t="shared" si="3"/>
        <v>319.3</v>
      </c>
    </row>
    <row r="16" spans="1:30" x14ac:dyDescent="0.25">
      <c r="B16" s="119">
        <f t="shared" si="4"/>
        <v>2022</v>
      </c>
      <c r="C16" s="106">
        <v>0</v>
      </c>
      <c r="D16" s="106">
        <v>0</v>
      </c>
      <c r="E16" s="110">
        <v>0</v>
      </c>
      <c r="F16" s="114">
        <v>1100</v>
      </c>
      <c r="G16" s="114">
        <v>915.6</v>
      </c>
      <c r="H16" s="114">
        <v>307.60000000000002</v>
      </c>
      <c r="I16" s="121">
        <v>0</v>
      </c>
      <c r="J16" s="121">
        <v>0</v>
      </c>
      <c r="K16" s="121">
        <v>169.704339457244</v>
      </c>
      <c r="L16" s="122">
        <v>2403.2972180655629</v>
      </c>
      <c r="M16" s="121">
        <f t="shared" si="0"/>
        <v>915.6</v>
      </c>
      <c r="N16" s="122">
        <f t="shared" si="1"/>
        <v>307.60000000000002</v>
      </c>
      <c r="O16" s="122">
        <v>100</v>
      </c>
      <c r="P16" s="121">
        <v>0</v>
      </c>
      <c r="Q16" s="121">
        <v>0</v>
      </c>
      <c r="R16" s="121">
        <v>169.704339457244</v>
      </c>
      <c r="S16" s="122">
        <v>2503.2972180655629</v>
      </c>
      <c r="T16" s="121">
        <f t="shared" si="2"/>
        <v>915.6</v>
      </c>
      <c r="U16" s="122">
        <f t="shared" si="3"/>
        <v>307.60000000000002</v>
      </c>
    </row>
    <row r="17" spans="2:21" x14ac:dyDescent="0.25">
      <c r="B17" s="119">
        <f t="shared" si="4"/>
        <v>2023</v>
      </c>
      <c r="C17" s="106">
        <v>0</v>
      </c>
      <c r="D17" s="106">
        <v>0</v>
      </c>
      <c r="E17" s="110">
        <v>0</v>
      </c>
      <c r="F17" s="114">
        <v>1100</v>
      </c>
      <c r="G17" s="114">
        <v>844.2</v>
      </c>
      <c r="H17" s="114">
        <v>305.89999999999998</v>
      </c>
      <c r="I17" s="121">
        <v>0</v>
      </c>
      <c r="J17" s="121">
        <v>0</v>
      </c>
      <c r="K17" s="121">
        <v>169.704339457244</v>
      </c>
      <c r="L17" s="122">
        <v>2391.4365233353292</v>
      </c>
      <c r="M17" s="121">
        <f t="shared" si="0"/>
        <v>844.2</v>
      </c>
      <c r="N17" s="122">
        <f t="shared" si="1"/>
        <v>305.89999999999998</v>
      </c>
      <c r="O17" s="122">
        <v>100</v>
      </c>
      <c r="P17" s="121">
        <v>0</v>
      </c>
      <c r="Q17" s="121">
        <v>0</v>
      </c>
      <c r="R17" s="121">
        <v>169.704339457244</v>
      </c>
      <c r="S17" s="122">
        <v>2491.4365233353292</v>
      </c>
      <c r="T17" s="121">
        <f t="shared" si="2"/>
        <v>844.2</v>
      </c>
      <c r="U17" s="122">
        <f t="shared" si="3"/>
        <v>305.89999999999998</v>
      </c>
    </row>
    <row r="18" spans="2:21" x14ac:dyDescent="0.25">
      <c r="B18" s="119">
        <f t="shared" si="4"/>
        <v>2024</v>
      </c>
      <c r="C18" s="106">
        <v>0</v>
      </c>
      <c r="D18" s="106">
        <v>0</v>
      </c>
      <c r="E18" s="110">
        <v>0</v>
      </c>
      <c r="F18" s="114">
        <v>1100</v>
      </c>
      <c r="G18" s="114">
        <v>884.8</v>
      </c>
      <c r="H18" s="114">
        <v>287</v>
      </c>
      <c r="I18" s="121">
        <v>0</v>
      </c>
      <c r="J18" s="121">
        <v>0</v>
      </c>
      <c r="K18" s="121">
        <v>169.704339457244</v>
      </c>
      <c r="L18" s="122">
        <v>2379.6298203554366</v>
      </c>
      <c r="M18" s="121">
        <f t="shared" si="0"/>
        <v>884.8</v>
      </c>
      <c r="N18" s="122">
        <f t="shared" si="1"/>
        <v>287</v>
      </c>
      <c r="O18" s="122">
        <v>100</v>
      </c>
      <c r="P18" s="121">
        <v>0</v>
      </c>
      <c r="Q18" s="121">
        <v>0</v>
      </c>
      <c r="R18" s="121">
        <v>169.704339457244</v>
      </c>
      <c r="S18" s="122">
        <v>2479.6298203554366</v>
      </c>
      <c r="T18" s="121">
        <f t="shared" si="2"/>
        <v>884.8</v>
      </c>
      <c r="U18" s="122">
        <f t="shared" si="3"/>
        <v>287</v>
      </c>
    </row>
    <row r="19" spans="2:21" x14ac:dyDescent="0.25">
      <c r="B19" s="119">
        <f t="shared" si="4"/>
        <v>2025</v>
      </c>
      <c r="C19" s="106">
        <v>0</v>
      </c>
      <c r="D19" s="106">
        <v>0</v>
      </c>
      <c r="E19" s="110">
        <v>0</v>
      </c>
      <c r="F19" s="114">
        <v>1100</v>
      </c>
      <c r="G19" s="114">
        <v>1042.0999999999999</v>
      </c>
      <c r="H19" s="114">
        <v>347.5</v>
      </c>
      <c r="I19" s="121">
        <v>0</v>
      </c>
      <c r="J19" s="121">
        <v>0</v>
      </c>
      <c r="K19" s="121">
        <v>169.704339457244</v>
      </c>
      <c r="L19" s="122">
        <v>2367.876838736579</v>
      </c>
      <c r="M19" s="121">
        <f t="shared" si="0"/>
        <v>1042.0999999999999</v>
      </c>
      <c r="N19" s="122">
        <f t="shared" si="1"/>
        <v>347.5</v>
      </c>
      <c r="O19" s="122">
        <v>100</v>
      </c>
      <c r="P19" s="121">
        <v>0</v>
      </c>
      <c r="Q19" s="121">
        <v>0</v>
      </c>
      <c r="R19" s="121">
        <v>169.704339457244</v>
      </c>
      <c r="S19" s="122">
        <v>2467.876838736579</v>
      </c>
      <c r="T19" s="121">
        <f t="shared" si="2"/>
        <v>1042.0999999999999</v>
      </c>
      <c r="U19" s="122">
        <f t="shared" si="3"/>
        <v>347.5</v>
      </c>
    </row>
    <row r="20" spans="2:21" x14ac:dyDescent="0.25">
      <c r="B20" s="119">
        <f t="shared" si="4"/>
        <v>2026</v>
      </c>
      <c r="C20" s="106">
        <v>0</v>
      </c>
      <c r="D20" s="106">
        <v>0</v>
      </c>
      <c r="E20" s="110">
        <v>0</v>
      </c>
      <c r="F20" s="114">
        <v>1100</v>
      </c>
      <c r="G20" s="114">
        <v>978.1</v>
      </c>
      <c r="H20" s="114">
        <v>351.1</v>
      </c>
      <c r="I20" s="121">
        <v>0</v>
      </c>
      <c r="J20" s="121">
        <v>0</v>
      </c>
      <c r="K20" s="121">
        <v>169.704339457244</v>
      </c>
      <c r="L20" s="122">
        <v>2356.1773094521886</v>
      </c>
      <c r="M20" s="121">
        <f t="shared" si="0"/>
        <v>978.1</v>
      </c>
      <c r="N20" s="122">
        <f t="shared" si="1"/>
        <v>351.1</v>
      </c>
      <c r="O20" s="122">
        <v>100</v>
      </c>
      <c r="P20" s="121">
        <v>0</v>
      </c>
      <c r="Q20" s="121">
        <v>0</v>
      </c>
      <c r="R20" s="121">
        <v>169.704339457244</v>
      </c>
      <c r="S20" s="122">
        <v>2456.1773094521886</v>
      </c>
      <c r="T20" s="121">
        <f t="shared" si="2"/>
        <v>978.1</v>
      </c>
      <c r="U20" s="122">
        <f t="shared" si="3"/>
        <v>351.1</v>
      </c>
    </row>
    <row r="21" spans="2:21" x14ac:dyDescent="0.25">
      <c r="B21" s="119">
        <f t="shared" si="4"/>
        <v>2027</v>
      </c>
      <c r="C21" s="106">
        <v>0</v>
      </c>
      <c r="D21" s="106">
        <v>0</v>
      </c>
      <c r="E21" s="110">
        <v>0</v>
      </c>
      <c r="F21" s="114">
        <v>1100</v>
      </c>
      <c r="G21" s="114">
        <v>1039.5</v>
      </c>
      <c r="H21" s="114">
        <v>296.7</v>
      </c>
      <c r="I21" s="121">
        <v>0</v>
      </c>
      <c r="J21" s="121">
        <v>0</v>
      </c>
      <c r="K21" s="121">
        <v>169.704339457244</v>
      </c>
      <c r="L21" s="122">
        <v>2344.5309648315138</v>
      </c>
      <c r="M21" s="121">
        <f t="shared" si="0"/>
        <v>1039.5</v>
      </c>
      <c r="N21" s="122">
        <f t="shared" si="1"/>
        <v>296.7</v>
      </c>
      <c r="O21" s="122">
        <v>100</v>
      </c>
      <c r="P21" s="121">
        <v>0</v>
      </c>
      <c r="Q21" s="121">
        <v>0</v>
      </c>
      <c r="R21" s="121">
        <v>169.704339457244</v>
      </c>
      <c r="S21" s="122">
        <v>2444.5309648315138</v>
      </c>
      <c r="T21" s="121">
        <f t="shared" si="2"/>
        <v>1039.5</v>
      </c>
      <c r="U21" s="122">
        <f t="shared" si="3"/>
        <v>296.7</v>
      </c>
    </row>
    <row r="22" spans="2:21" x14ac:dyDescent="0.25">
      <c r="B22" s="119">
        <f t="shared" si="4"/>
        <v>2028</v>
      </c>
      <c r="C22" s="106">
        <v>0</v>
      </c>
      <c r="D22" s="106">
        <v>0</v>
      </c>
      <c r="E22" s="110">
        <v>11.44</v>
      </c>
      <c r="F22" s="114">
        <v>1100</v>
      </c>
      <c r="G22" s="114">
        <v>1575</v>
      </c>
      <c r="H22" s="114">
        <v>412.5</v>
      </c>
      <c r="I22" s="121">
        <v>0</v>
      </c>
      <c r="J22" s="121">
        <v>6.161744062342871</v>
      </c>
      <c r="K22" s="121">
        <v>169.704339457244</v>
      </c>
      <c r="L22" s="122">
        <v>2326.7757944903824</v>
      </c>
      <c r="M22" s="121">
        <f t="shared" si="0"/>
        <v>1575</v>
      </c>
      <c r="N22" s="122">
        <f t="shared" si="1"/>
        <v>412.5</v>
      </c>
      <c r="O22" s="122">
        <v>100</v>
      </c>
      <c r="P22" s="121">
        <v>0</v>
      </c>
      <c r="Q22" s="121">
        <v>6.161744062342871</v>
      </c>
      <c r="R22" s="121">
        <v>169.704339457244</v>
      </c>
      <c r="S22" s="122">
        <v>2426.7757944903824</v>
      </c>
      <c r="T22" s="121">
        <f t="shared" si="2"/>
        <v>1575</v>
      </c>
      <c r="U22" s="122">
        <f t="shared" si="3"/>
        <v>412.5</v>
      </c>
    </row>
    <row r="23" spans="2:21" x14ac:dyDescent="0.25">
      <c r="B23" s="119">
        <f t="shared" si="4"/>
        <v>2029</v>
      </c>
      <c r="C23" s="106">
        <v>200</v>
      </c>
      <c r="D23" s="106">
        <v>30</v>
      </c>
      <c r="E23" s="110">
        <v>108.315</v>
      </c>
      <c r="F23" s="114">
        <v>1100</v>
      </c>
      <c r="G23" s="114">
        <v>1575</v>
      </c>
      <c r="H23" s="114">
        <v>550.6</v>
      </c>
      <c r="I23" s="121">
        <v>200.00000000000003</v>
      </c>
      <c r="J23" s="121">
        <v>58.339974485373084</v>
      </c>
      <c r="K23" s="121">
        <v>169.704339457244</v>
      </c>
      <c r="L23" s="122">
        <v>2063.0875998710098</v>
      </c>
      <c r="M23" s="121">
        <f t="shared" si="0"/>
        <v>1575</v>
      </c>
      <c r="N23" s="122">
        <f t="shared" si="1"/>
        <v>550.6</v>
      </c>
      <c r="O23" s="122">
        <v>100</v>
      </c>
      <c r="P23" s="121">
        <v>200.00000000000003</v>
      </c>
      <c r="Q23" s="121">
        <v>58.339974485373084</v>
      </c>
      <c r="R23" s="121">
        <v>169.704339457244</v>
      </c>
      <c r="S23" s="122">
        <v>2163.0875998710098</v>
      </c>
      <c r="T23" s="121">
        <f t="shared" si="2"/>
        <v>1575</v>
      </c>
      <c r="U23" s="122">
        <f t="shared" si="3"/>
        <v>550.6</v>
      </c>
    </row>
    <row r="24" spans="2:21" x14ac:dyDescent="0.25">
      <c r="B24" s="119">
        <f t="shared" si="4"/>
        <v>2030</v>
      </c>
      <c r="C24" s="106">
        <v>636</v>
      </c>
      <c r="D24" s="106">
        <v>30</v>
      </c>
      <c r="E24" s="110">
        <v>108.315</v>
      </c>
      <c r="F24" s="114">
        <v>1100</v>
      </c>
      <c r="G24" s="114">
        <v>1565.7</v>
      </c>
      <c r="H24" s="114">
        <v>515.6</v>
      </c>
      <c r="I24" s="121">
        <v>636</v>
      </c>
      <c r="J24" s="121">
        <v>58.339974485373084</v>
      </c>
      <c r="K24" s="121">
        <v>169.704339457244</v>
      </c>
      <c r="L24" s="122">
        <v>1616.8564390591655</v>
      </c>
      <c r="M24" s="121">
        <f t="shared" si="0"/>
        <v>1565.7</v>
      </c>
      <c r="N24" s="122">
        <f t="shared" si="1"/>
        <v>515.6</v>
      </c>
      <c r="O24" s="122">
        <v>100</v>
      </c>
      <c r="P24" s="121">
        <v>636</v>
      </c>
      <c r="Q24" s="121">
        <v>58.339974485373084</v>
      </c>
      <c r="R24" s="121">
        <v>169.704339457244</v>
      </c>
      <c r="S24" s="122">
        <v>1716.8564390591655</v>
      </c>
      <c r="T24" s="121">
        <f t="shared" si="2"/>
        <v>1565.7</v>
      </c>
      <c r="U24" s="122">
        <f t="shared" si="3"/>
        <v>515.6</v>
      </c>
    </row>
    <row r="25" spans="2:21" x14ac:dyDescent="0.25">
      <c r="B25" s="119">
        <f t="shared" si="4"/>
        <v>2031</v>
      </c>
      <c r="C25" s="106">
        <v>636</v>
      </c>
      <c r="D25" s="106">
        <v>30</v>
      </c>
      <c r="E25" s="110">
        <v>226.24099999999999</v>
      </c>
      <c r="F25" s="114">
        <v>1185.499</v>
      </c>
      <c r="G25" s="114">
        <v>1575</v>
      </c>
      <c r="H25" s="114">
        <v>490.2</v>
      </c>
      <c r="I25" s="121">
        <v>636</v>
      </c>
      <c r="J25" s="121">
        <v>126.47280937609462</v>
      </c>
      <c r="K25" s="121">
        <v>169.704339457244</v>
      </c>
      <c r="L25" s="122">
        <v>1540.6074295599369</v>
      </c>
      <c r="M25" s="121">
        <f t="shared" si="0"/>
        <v>1540.6074295599369</v>
      </c>
      <c r="N25" s="122">
        <f t="shared" si="1"/>
        <v>490.2</v>
      </c>
      <c r="O25" s="122">
        <v>100</v>
      </c>
      <c r="P25" s="121">
        <v>636</v>
      </c>
      <c r="Q25" s="121">
        <v>126.47280937609462</v>
      </c>
      <c r="R25" s="121">
        <v>169.704339457244</v>
      </c>
      <c r="S25" s="122">
        <v>1640.6074295599369</v>
      </c>
      <c r="T25" s="121">
        <f t="shared" si="2"/>
        <v>1575</v>
      </c>
      <c r="U25" s="122">
        <f t="shared" si="3"/>
        <v>490.2</v>
      </c>
    </row>
    <row r="26" spans="2:21" x14ac:dyDescent="0.25">
      <c r="B26" s="119">
        <f t="shared" si="4"/>
        <v>2032</v>
      </c>
      <c r="C26" s="106">
        <v>636</v>
      </c>
      <c r="D26" s="106">
        <v>30</v>
      </c>
      <c r="E26" s="110">
        <v>462.87099999999998</v>
      </c>
      <c r="F26" s="114">
        <v>1185.499</v>
      </c>
      <c r="G26" s="114">
        <v>1575</v>
      </c>
      <c r="H26" s="114">
        <v>450.7</v>
      </c>
      <c r="I26" s="121">
        <v>636</v>
      </c>
      <c r="J26" s="121">
        <v>263.60758112898799</v>
      </c>
      <c r="K26" s="121">
        <v>169.704339457244</v>
      </c>
      <c r="L26" s="122">
        <v>1395.7421899911808</v>
      </c>
      <c r="M26" s="121">
        <f t="shared" si="0"/>
        <v>1395.7421899911808</v>
      </c>
      <c r="N26" s="122">
        <f t="shared" si="1"/>
        <v>450.7</v>
      </c>
      <c r="O26" s="122">
        <v>100</v>
      </c>
      <c r="P26" s="121">
        <v>636</v>
      </c>
      <c r="Q26" s="121">
        <v>263.60758112898799</v>
      </c>
      <c r="R26" s="121">
        <v>169.704339457244</v>
      </c>
      <c r="S26" s="122">
        <v>1495.7421899911808</v>
      </c>
      <c r="T26" s="121">
        <f t="shared" si="2"/>
        <v>1495.7421899911808</v>
      </c>
      <c r="U26" s="122">
        <f t="shared" si="3"/>
        <v>450.7</v>
      </c>
    </row>
    <row r="27" spans="2:21" x14ac:dyDescent="0.25">
      <c r="B27" s="119">
        <f t="shared" si="4"/>
        <v>2033</v>
      </c>
      <c r="C27" s="106">
        <v>1313</v>
      </c>
      <c r="D27" s="106">
        <v>30</v>
      </c>
      <c r="E27" s="110">
        <v>688.71600000000001</v>
      </c>
      <c r="F27" s="114">
        <v>1185.499</v>
      </c>
      <c r="G27" s="114">
        <v>1575</v>
      </c>
      <c r="H27" s="114">
        <v>436.6</v>
      </c>
      <c r="I27" s="121">
        <v>1312.9999999999998</v>
      </c>
      <c r="J27" s="121">
        <v>397.45338992734963</v>
      </c>
      <c r="K27" s="121">
        <v>169.704339457244</v>
      </c>
      <c r="L27" s="122">
        <v>578.03736387621393</v>
      </c>
      <c r="M27" s="121">
        <f t="shared" si="0"/>
        <v>578.03736387621393</v>
      </c>
      <c r="N27" s="122">
        <f t="shared" si="1"/>
        <v>436.6</v>
      </c>
      <c r="O27" s="122">
        <v>100</v>
      </c>
      <c r="P27" s="121">
        <v>1312.9999999999998</v>
      </c>
      <c r="Q27" s="121">
        <v>397.45338992734963</v>
      </c>
      <c r="R27" s="121">
        <v>169.704339457244</v>
      </c>
      <c r="S27" s="122">
        <v>678.03736387621393</v>
      </c>
      <c r="T27" s="121">
        <f t="shared" si="2"/>
        <v>678.03736387621393</v>
      </c>
      <c r="U27" s="122">
        <f t="shared" si="3"/>
        <v>436.6</v>
      </c>
    </row>
    <row r="28" spans="2:21" x14ac:dyDescent="0.25">
      <c r="B28" s="119">
        <f t="shared" si="4"/>
        <v>2034</v>
      </c>
      <c r="C28" s="106">
        <v>1313</v>
      </c>
      <c r="D28" s="106">
        <v>30</v>
      </c>
      <c r="E28" s="110">
        <v>737.00700000000006</v>
      </c>
      <c r="F28" s="114">
        <v>1185.499</v>
      </c>
      <c r="G28" s="114">
        <v>1575</v>
      </c>
      <c r="H28" s="114">
        <v>477</v>
      </c>
      <c r="I28" s="121">
        <v>1313</v>
      </c>
      <c r="J28" s="121">
        <v>425.83325711829974</v>
      </c>
      <c r="K28" s="121">
        <v>169.704339457244</v>
      </c>
      <c r="L28" s="122">
        <v>505.38910968673002</v>
      </c>
      <c r="M28" s="121">
        <f t="shared" si="0"/>
        <v>505.38910968673002</v>
      </c>
      <c r="N28" s="122">
        <f t="shared" si="1"/>
        <v>477</v>
      </c>
      <c r="O28" s="122">
        <v>100</v>
      </c>
      <c r="P28" s="121">
        <v>1313</v>
      </c>
      <c r="Q28" s="121">
        <v>425.83325711829974</v>
      </c>
      <c r="R28" s="121">
        <v>169.704339457244</v>
      </c>
      <c r="S28" s="122">
        <v>605.38910968673008</v>
      </c>
      <c r="T28" s="121">
        <f t="shared" si="2"/>
        <v>605.38910968673008</v>
      </c>
      <c r="U28" s="122">
        <f t="shared" si="3"/>
        <v>477</v>
      </c>
    </row>
    <row r="29" spans="2:21" x14ac:dyDescent="0.25">
      <c r="B29" s="119">
        <f t="shared" si="4"/>
        <v>2035</v>
      </c>
      <c r="C29" s="106">
        <v>1313</v>
      </c>
      <c r="D29" s="106">
        <v>30</v>
      </c>
      <c r="E29" s="110">
        <v>1027.5830000000001</v>
      </c>
      <c r="F29" s="114">
        <v>1185.499</v>
      </c>
      <c r="G29" s="114">
        <v>1575</v>
      </c>
      <c r="H29" s="114">
        <v>479.4</v>
      </c>
      <c r="I29" s="121">
        <v>1312.9999999999998</v>
      </c>
      <c r="J29" s="121">
        <v>503.09312923284273</v>
      </c>
      <c r="K29" s="121">
        <v>169.704339457244</v>
      </c>
      <c r="L29" s="122">
        <v>292.63567559097834</v>
      </c>
      <c r="M29" s="121">
        <f t="shared" si="0"/>
        <v>292.63567559097834</v>
      </c>
      <c r="N29" s="122">
        <f t="shared" si="1"/>
        <v>292.63567559097834</v>
      </c>
      <c r="O29" s="122">
        <v>100</v>
      </c>
      <c r="P29" s="121">
        <v>1312.9999999999998</v>
      </c>
      <c r="Q29" s="121">
        <v>503.09312923284273</v>
      </c>
      <c r="R29" s="121">
        <v>169.704339457244</v>
      </c>
      <c r="S29" s="122">
        <v>392.63567559097834</v>
      </c>
      <c r="T29" s="121">
        <f t="shared" si="2"/>
        <v>392.63567559097834</v>
      </c>
      <c r="U29" s="122">
        <f t="shared" si="3"/>
        <v>392.63567559097834</v>
      </c>
    </row>
    <row r="30" spans="2:21" x14ac:dyDescent="0.25">
      <c r="B30" s="119">
        <f t="shared" si="4"/>
        <v>2036</v>
      </c>
      <c r="C30" s="106">
        <v>1313</v>
      </c>
      <c r="D30" s="106">
        <v>30</v>
      </c>
      <c r="E30" s="110">
        <v>1040.172</v>
      </c>
      <c r="F30" s="114">
        <v>1959.4870000000001</v>
      </c>
      <c r="G30" s="114">
        <v>1538.6</v>
      </c>
      <c r="H30" s="114">
        <v>766.4</v>
      </c>
      <c r="I30" s="121">
        <v>1312.9999999999998</v>
      </c>
      <c r="J30" s="121">
        <v>503.09312923284273</v>
      </c>
      <c r="K30" s="121">
        <v>169.704339457244</v>
      </c>
      <c r="L30" s="122">
        <v>230.60513439008915</v>
      </c>
      <c r="M30" s="121">
        <f t="shared" si="0"/>
        <v>230.60513439008915</v>
      </c>
      <c r="N30" s="122">
        <f t="shared" si="1"/>
        <v>230.60513439008915</v>
      </c>
      <c r="O30" s="122">
        <v>100</v>
      </c>
      <c r="P30" s="121">
        <v>1312.9999999999998</v>
      </c>
      <c r="Q30" s="121">
        <v>503.09312923284273</v>
      </c>
      <c r="R30" s="121">
        <v>169.704339457244</v>
      </c>
      <c r="S30" s="122">
        <v>330.60513439008918</v>
      </c>
      <c r="T30" s="121">
        <f t="shared" si="2"/>
        <v>330.60513439008918</v>
      </c>
      <c r="U30" s="122">
        <f t="shared" si="3"/>
        <v>330.60513439008918</v>
      </c>
    </row>
    <row r="31" spans="2:21" x14ac:dyDescent="0.25">
      <c r="B31" s="119">
        <f t="shared" si="4"/>
        <v>2037</v>
      </c>
      <c r="C31" s="106">
        <v>1313</v>
      </c>
      <c r="D31" s="106">
        <v>30</v>
      </c>
      <c r="E31" s="110">
        <v>1040.172</v>
      </c>
      <c r="F31" s="114">
        <v>1959.4870000000001</v>
      </c>
      <c r="G31" s="114">
        <v>0</v>
      </c>
      <c r="H31" s="114">
        <v>0</v>
      </c>
      <c r="I31" s="121">
        <v>1312.9999999999998</v>
      </c>
      <c r="J31" s="121">
        <v>503.09312923284273</v>
      </c>
      <c r="K31" s="121">
        <v>169.704339457244</v>
      </c>
      <c r="L31" s="122">
        <v>229.34900217604536</v>
      </c>
      <c r="M31" s="121">
        <f t="shared" si="0"/>
        <v>0</v>
      </c>
      <c r="N31" s="122">
        <f t="shared" si="1"/>
        <v>0</v>
      </c>
      <c r="O31" s="122">
        <v>100</v>
      </c>
      <c r="P31" s="121">
        <v>1312.9999999999998</v>
      </c>
      <c r="Q31" s="121">
        <v>503.09312923284273</v>
      </c>
      <c r="R31" s="121">
        <v>169.704339457244</v>
      </c>
      <c r="S31" s="122">
        <v>329.34900217604542</v>
      </c>
      <c r="T31" s="121">
        <f t="shared" si="2"/>
        <v>0</v>
      </c>
      <c r="U31" s="122">
        <f t="shared" si="3"/>
        <v>0</v>
      </c>
    </row>
    <row r="32" spans="2:21" x14ac:dyDescent="0.25">
      <c r="B32" s="119">
        <f t="shared" si="4"/>
        <v>2038</v>
      </c>
      <c r="C32" s="106">
        <v>1313</v>
      </c>
      <c r="D32" s="106">
        <v>30</v>
      </c>
      <c r="E32" s="110">
        <v>1040.172</v>
      </c>
      <c r="F32" s="114">
        <v>1959.4870000000001</v>
      </c>
      <c r="G32" s="114">
        <v>0</v>
      </c>
      <c r="H32" s="114">
        <v>0</v>
      </c>
      <c r="I32" s="121">
        <v>1312.9999999999998</v>
      </c>
      <c r="J32" s="121">
        <v>503.09312923284273</v>
      </c>
      <c r="K32" s="121">
        <v>169.704339457244</v>
      </c>
      <c r="L32" s="122">
        <v>228.09629940869257</v>
      </c>
      <c r="M32" s="121">
        <f t="shared" si="0"/>
        <v>0</v>
      </c>
      <c r="N32" s="122">
        <f t="shared" si="1"/>
        <v>0</v>
      </c>
      <c r="O32" s="122">
        <v>100</v>
      </c>
      <c r="P32" s="121">
        <v>1312.9999999999998</v>
      </c>
      <c r="Q32" s="121">
        <v>503.09312923284273</v>
      </c>
      <c r="R32" s="121">
        <v>169.704339457244</v>
      </c>
      <c r="S32" s="122">
        <v>228.09629940869257</v>
      </c>
      <c r="T32" s="121">
        <f t="shared" si="2"/>
        <v>0</v>
      </c>
      <c r="U32" s="122">
        <f t="shared" si="3"/>
        <v>0</v>
      </c>
    </row>
    <row r="33" spans="1:21" x14ac:dyDescent="0.25">
      <c r="B33" s="119">
        <f t="shared" si="4"/>
        <v>2039</v>
      </c>
      <c r="C33" s="106">
        <v>1313</v>
      </c>
      <c r="D33" s="106">
        <v>30</v>
      </c>
      <c r="E33" s="110">
        <v>1040.172</v>
      </c>
      <c r="F33" s="114">
        <v>1959.4870000000001</v>
      </c>
      <c r="G33" s="114">
        <v>0</v>
      </c>
      <c r="H33" s="114">
        <v>0</v>
      </c>
      <c r="I33" s="121">
        <v>1312.9999999999998</v>
      </c>
      <c r="J33" s="121">
        <v>503.09312923284273</v>
      </c>
      <c r="K33" s="121">
        <v>169.704339457244</v>
      </c>
      <c r="L33" s="122">
        <v>189.07973207688329</v>
      </c>
      <c r="M33" s="121">
        <f t="shared" si="0"/>
        <v>0</v>
      </c>
      <c r="N33" s="122">
        <f t="shared" si="1"/>
        <v>0</v>
      </c>
      <c r="O33" s="122">
        <v>100</v>
      </c>
      <c r="P33" s="121">
        <v>1312.9999999999998</v>
      </c>
      <c r="Q33" s="121">
        <v>503.09312923284273</v>
      </c>
      <c r="R33" s="121">
        <v>169.704339457244</v>
      </c>
      <c r="S33" s="122">
        <v>189.07973207688329</v>
      </c>
      <c r="T33" s="121">
        <f t="shared" si="2"/>
        <v>0</v>
      </c>
      <c r="U33" s="122">
        <f t="shared" si="3"/>
        <v>0</v>
      </c>
    </row>
    <row r="34" spans="1:21" x14ac:dyDescent="0.25">
      <c r="B34" s="119">
        <f t="shared" si="4"/>
        <v>2040</v>
      </c>
      <c r="C34" s="106">
        <v>1313</v>
      </c>
      <c r="D34" s="106">
        <v>30</v>
      </c>
      <c r="E34" s="110">
        <v>1040.172</v>
      </c>
      <c r="F34" s="114">
        <v>1959.4870000000001</v>
      </c>
      <c r="G34" s="114">
        <v>0</v>
      </c>
      <c r="H34" s="114">
        <v>0</v>
      </c>
      <c r="I34" s="121">
        <v>1312.9999999999998</v>
      </c>
      <c r="J34" s="121">
        <v>503.09312923284273</v>
      </c>
      <c r="K34" s="121">
        <v>169.704339457244</v>
      </c>
      <c r="L34" s="122">
        <v>54.225199823621018</v>
      </c>
      <c r="M34" s="121">
        <f t="shared" si="0"/>
        <v>0</v>
      </c>
      <c r="N34" s="122">
        <f t="shared" si="1"/>
        <v>0</v>
      </c>
      <c r="O34" s="122">
        <v>100</v>
      </c>
      <c r="P34" s="121">
        <v>1312.9999999999998</v>
      </c>
      <c r="Q34" s="121">
        <v>503.09312923284273</v>
      </c>
      <c r="R34" s="121">
        <v>169.704339457244</v>
      </c>
      <c r="S34" s="122">
        <v>52.779600000000016</v>
      </c>
      <c r="T34" s="121">
        <f t="shared" si="2"/>
        <v>0</v>
      </c>
      <c r="U34" s="122">
        <f t="shared" si="3"/>
        <v>0</v>
      </c>
    </row>
    <row r="35" spans="1:21" x14ac:dyDescent="0.25">
      <c r="B35" s="119">
        <f t="shared" si="4"/>
        <v>2041</v>
      </c>
      <c r="C35" s="106">
        <v>1313</v>
      </c>
      <c r="D35" s="106">
        <v>30</v>
      </c>
      <c r="E35" s="110">
        <v>1040.172</v>
      </c>
      <c r="F35" s="114">
        <v>1959.4870000000001</v>
      </c>
      <c r="G35" s="114">
        <v>0</v>
      </c>
      <c r="H35" s="114">
        <v>0</v>
      </c>
      <c r="I35" s="121">
        <v>1312.9999999999998</v>
      </c>
      <c r="J35" s="121">
        <v>503.09312923284273</v>
      </c>
      <c r="K35" s="121">
        <v>169.704339457244</v>
      </c>
      <c r="L35" s="122">
        <v>0</v>
      </c>
      <c r="M35" s="121">
        <f t="shared" si="0"/>
        <v>0</v>
      </c>
      <c r="N35" s="122">
        <f t="shared" si="1"/>
        <v>0</v>
      </c>
      <c r="O35" s="122">
        <v>100</v>
      </c>
      <c r="P35" s="121">
        <v>1312.9999999999998</v>
      </c>
      <c r="Q35" s="121">
        <v>503.09312923284273</v>
      </c>
      <c r="R35" s="121">
        <v>169.704339457244</v>
      </c>
      <c r="S35" s="122">
        <v>0</v>
      </c>
      <c r="T35" s="121">
        <f t="shared" si="2"/>
        <v>0</v>
      </c>
      <c r="U35" s="122">
        <f t="shared" si="3"/>
        <v>0</v>
      </c>
    </row>
    <row r="36" spans="1:21" x14ac:dyDescent="0.25">
      <c r="B36" s="123">
        <f t="shared" si="4"/>
        <v>2042</v>
      </c>
      <c r="C36" s="107">
        <v>1313</v>
      </c>
      <c r="D36" s="107">
        <v>30</v>
      </c>
      <c r="E36" s="111">
        <v>1040.172</v>
      </c>
      <c r="F36" s="115">
        <v>1959.4870000000001</v>
      </c>
      <c r="G36" s="115">
        <v>0</v>
      </c>
      <c r="H36" s="115">
        <v>0</v>
      </c>
      <c r="I36" s="124">
        <v>1312.9999999999998</v>
      </c>
      <c r="J36" s="124">
        <v>503.09312923284273</v>
      </c>
      <c r="K36" s="124">
        <v>169.704339457244</v>
      </c>
      <c r="L36" s="125">
        <v>0</v>
      </c>
      <c r="M36" s="124">
        <f t="shared" si="0"/>
        <v>0</v>
      </c>
      <c r="N36" s="125">
        <f t="shared" si="1"/>
        <v>0</v>
      </c>
      <c r="O36" s="125">
        <v>100</v>
      </c>
      <c r="P36" s="124">
        <v>1312.9999999999998</v>
      </c>
      <c r="Q36" s="124">
        <v>503.09312923284273</v>
      </c>
      <c r="R36" s="124">
        <v>169.704339457244</v>
      </c>
      <c r="S36" s="125">
        <v>0</v>
      </c>
      <c r="T36" s="124">
        <f t="shared" si="2"/>
        <v>0</v>
      </c>
      <c r="U36" s="125">
        <f t="shared" si="3"/>
        <v>0</v>
      </c>
    </row>
    <row r="37" spans="1:21" ht="20.25" customHeight="1" thickBot="1" x14ac:dyDescent="0.3">
      <c r="J37" s="70"/>
    </row>
    <row r="38" spans="1:21" ht="15.75" thickBot="1" x14ac:dyDescent="0.3">
      <c r="A38" s="126"/>
      <c r="B38" s="127" t="s">
        <v>101</v>
      </c>
      <c r="C38" s="128"/>
      <c r="D38" s="128"/>
      <c r="E38" s="128"/>
      <c r="F38" s="128"/>
      <c r="G38" s="128"/>
      <c r="H38" s="129" t="s">
        <v>122</v>
      </c>
      <c r="I38" s="130" t="s">
        <v>123</v>
      </c>
      <c r="M38" s="131"/>
      <c r="N38" s="131"/>
    </row>
    <row r="39" spans="1:21" x14ac:dyDescent="0.25">
      <c r="B39" s="132" t="s">
        <v>124</v>
      </c>
      <c r="C39" s="133"/>
      <c r="D39" s="133"/>
      <c r="E39" s="133"/>
      <c r="F39" s="133"/>
      <c r="G39" s="133"/>
      <c r="H39" s="134">
        <v>2662.04</v>
      </c>
      <c r="I39" s="134">
        <v>2762.04</v>
      </c>
      <c r="M39" s="135"/>
      <c r="N39" s="135"/>
    </row>
    <row r="40" spans="1:21" x14ac:dyDescent="0.25">
      <c r="B40" s="136" t="s">
        <v>125</v>
      </c>
      <c r="C40" s="137"/>
      <c r="D40" s="137"/>
      <c r="E40" s="137"/>
      <c r="F40" s="137"/>
      <c r="G40" s="137"/>
      <c r="H40" s="138">
        <f>+H43+H49+H52</f>
        <v>1985.7974686900868</v>
      </c>
      <c r="I40" s="138">
        <f>+I43+I49+I52</f>
        <v>1985.7974686900868</v>
      </c>
      <c r="M40" s="135"/>
      <c r="N40" s="135"/>
    </row>
    <row r="41" spans="1:21" ht="15.75" thickBot="1" x14ac:dyDescent="0.3">
      <c r="H41" s="69"/>
    </row>
    <row r="42" spans="1:21" s="101" customFormat="1" ht="33.75" customHeight="1" thickBot="1" x14ac:dyDescent="0.3">
      <c r="A42" s="139"/>
      <c r="B42" s="127" t="str">
        <f>"CCCT Partial Displacement in  "&amp;A42</f>
        <v xml:space="preserve">CCCT Partial Displacement in  </v>
      </c>
      <c r="C42" s="140"/>
      <c r="D42" s="140"/>
      <c r="E42" s="140"/>
      <c r="F42" s="140"/>
      <c r="G42" s="140"/>
      <c r="H42" s="141" t="s">
        <v>122</v>
      </c>
      <c r="I42" s="142" t="s">
        <v>123</v>
      </c>
      <c r="M42" s="143"/>
      <c r="N42" s="143"/>
    </row>
    <row r="43" spans="1:21" x14ac:dyDescent="0.25">
      <c r="A43" s="68" t="s">
        <v>126</v>
      </c>
      <c r="B43" s="136" t="s">
        <v>125</v>
      </c>
      <c r="C43" s="137"/>
      <c r="D43" s="137"/>
      <c r="E43" s="137"/>
      <c r="F43" s="137"/>
      <c r="G43" s="137"/>
      <c r="H43" s="138">
        <f>MAX($I$11:$I$36)</f>
        <v>1313</v>
      </c>
      <c r="I43" s="138">
        <f>MAX($P$11:$P$36)</f>
        <v>1313</v>
      </c>
      <c r="J43" s="69">
        <f>I43-H43</f>
        <v>0</v>
      </c>
      <c r="M43" s="135"/>
      <c r="N43" s="135"/>
    </row>
    <row r="44" spans="1:21" x14ac:dyDescent="0.25">
      <c r="H44" s="69"/>
    </row>
    <row r="45" spans="1:21" s="101" customFormat="1" ht="33.75" hidden="1" customHeight="1" thickBot="1" x14ac:dyDescent="0.3">
      <c r="A45" s="139"/>
      <c r="B45" s="144" t="str">
        <f>"Geothermal Partial Displacement in  "&amp;A45</f>
        <v xml:space="preserve">Geothermal Partial Displacement in  </v>
      </c>
      <c r="C45" s="140"/>
      <c r="D45" s="140"/>
      <c r="E45" s="140"/>
      <c r="F45" s="140"/>
      <c r="G45" s="140"/>
      <c r="H45" s="141" t="s">
        <v>122</v>
      </c>
      <c r="I45" s="142" t="s">
        <v>123</v>
      </c>
    </row>
    <row r="46" spans="1:21" ht="15" hidden="1" customHeight="1" x14ac:dyDescent="0.25">
      <c r="A46" s="68" t="s">
        <v>127</v>
      </c>
      <c r="B46" s="136" t="s">
        <v>125</v>
      </c>
      <c r="C46" s="137"/>
      <c r="D46" s="137"/>
      <c r="E46" s="137"/>
      <c r="F46" s="137"/>
      <c r="G46" s="137"/>
      <c r="H46" s="138" t="e">
        <f>ROUND(INDEX(#REF!,MATCH($A$45,$B$11:$B$36,0),1),2)</f>
        <v>#REF!</v>
      </c>
      <c r="I46" s="138" t="e">
        <f>ROUND(INDEX(#REF!,MATCH($A$45,$B$11:$B$36,0),1),2)</f>
        <v>#REF!</v>
      </c>
    </row>
    <row r="47" spans="1:21" ht="15.75" thickBot="1" x14ac:dyDescent="0.3">
      <c r="H47" s="69"/>
      <c r="N47" s="69" t="s">
        <v>128</v>
      </c>
      <c r="P47" s="69" t="s">
        <v>129</v>
      </c>
    </row>
    <row r="48" spans="1:21" ht="15.75" customHeight="1" thickBot="1" x14ac:dyDescent="0.3">
      <c r="A48" s="145"/>
      <c r="B48" s="127" t="str">
        <f>"Solar Partial Displacement in  "&amp;A48</f>
        <v xml:space="preserve">Solar Partial Displacement in  </v>
      </c>
      <c r="C48" s="140"/>
      <c r="D48" s="140"/>
      <c r="E48" s="140"/>
      <c r="F48" s="140"/>
      <c r="G48" s="140"/>
      <c r="H48" s="129" t="s">
        <v>122</v>
      </c>
      <c r="I48" s="130" t="s">
        <v>123</v>
      </c>
      <c r="N48" s="129" t="s">
        <v>122</v>
      </c>
      <c r="O48" s="130" t="s">
        <v>123</v>
      </c>
      <c r="P48" s="129" t="s">
        <v>122</v>
      </c>
      <c r="Q48" s="130" t="s">
        <v>123</v>
      </c>
    </row>
    <row r="49" spans="1:19" x14ac:dyDescent="0.25">
      <c r="A49" s="68" t="s">
        <v>21</v>
      </c>
      <c r="B49" s="136" t="s">
        <v>125</v>
      </c>
      <c r="C49" s="137"/>
      <c r="D49" s="137"/>
      <c r="E49" s="137"/>
      <c r="F49" s="137"/>
      <c r="G49" s="137"/>
      <c r="H49" s="138">
        <f>MAX($J$11:$J$36)</f>
        <v>503.09312923284273</v>
      </c>
      <c r="I49" s="138">
        <f>MAX($Q$11:$Q$36)</f>
        <v>503.09312923284273</v>
      </c>
      <c r="J49" s="69">
        <f>I49-H49</f>
        <v>0</v>
      </c>
      <c r="N49" s="69">
        <v>129.35999955778078</v>
      </c>
      <c r="O49" s="69">
        <v>129.35999955778078</v>
      </c>
      <c r="P49" s="69">
        <v>373.73312967506195</v>
      </c>
      <c r="Q49" s="69">
        <v>373.73312967506195</v>
      </c>
    </row>
    <row r="50" spans="1:19" ht="15.75" thickBot="1" x14ac:dyDescent="0.3">
      <c r="H50" s="69"/>
      <c r="O50" s="69">
        <f>O49-N49</f>
        <v>0</v>
      </c>
      <c r="Q50" s="69">
        <f>Q49-P49</f>
        <v>0</v>
      </c>
    </row>
    <row r="51" spans="1:19" ht="15.75" customHeight="1" thickBot="1" x14ac:dyDescent="0.3">
      <c r="A51" s="145"/>
      <c r="B51" s="127" t="str">
        <f>"Wind Partial Displacement in  "&amp;A51</f>
        <v xml:space="preserve">Wind Partial Displacement in  </v>
      </c>
      <c r="C51" s="128"/>
      <c r="D51" s="128"/>
      <c r="E51" s="128"/>
      <c r="F51" s="128"/>
      <c r="G51" s="128"/>
      <c r="H51" s="129" t="s">
        <v>122</v>
      </c>
      <c r="I51" s="130" t="s">
        <v>123</v>
      </c>
      <c r="N51" s="146" t="s">
        <v>130</v>
      </c>
      <c r="P51" s="146" t="s">
        <v>131</v>
      </c>
      <c r="R51" s="147" t="s">
        <v>132</v>
      </c>
    </row>
    <row r="52" spans="1:19" ht="15.75" thickBot="1" x14ac:dyDescent="0.3">
      <c r="A52" s="68" t="s">
        <v>12</v>
      </c>
      <c r="B52" s="136" t="s">
        <v>125</v>
      </c>
      <c r="C52" s="137"/>
      <c r="D52" s="137"/>
      <c r="E52" s="137"/>
      <c r="F52" s="137"/>
      <c r="G52" s="137"/>
      <c r="H52" s="138">
        <f>MAX($K$11:$K$36)</f>
        <v>169.704339457244</v>
      </c>
      <c r="I52" s="138">
        <f>MAX(R11:R36)</f>
        <v>169.704339457244</v>
      </c>
      <c r="J52" s="69">
        <f>I52-H52</f>
        <v>0</v>
      </c>
      <c r="N52" s="129" t="s">
        <v>122</v>
      </c>
      <c r="O52" s="130" t="s">
        <v>123</v>
      </c>
      <c r="P52" s="129" t="s">
        <v>122</v>
      </c>
      <c r="Q52" s="130" t="s">
        <v>123</v>
      </c>
      <c r="R52" s="129" t="s">
        <v>122</v>
      </c>
      <c r="S52" s="130" t="s">
        <v>123</v>
      </c>
    </row>
    <row r="53" spans="1:19" x14ac:dyDescent="0.25">
      <c r="N53" s="69">
        <v>169.704339457244</v>
      </c>
      <c r="O53" s="69">
        <v>169.704339457244</v>
      </c>
      <c r="P53" s="69">
        <v>0</v>
      </c>
      <c r="Q53" s="69">
        <v>0</v>
      </c>
      <c r="R53" s="69">
        <v>0</v>
      </c>
      <c r="S53" s="69">
        <v>0</v>
      </c>
    </row>
    <row r="54" spans="1:19" x14ac:dyDescent="0.25">
      <c r="E54" s="70" t="s">
        <v>156</v>
      </c>
      <c r="M54" s="148"/>
      <c r="N54" s="148"/>
      <c r="O54" s="69">
        <f>O53-N53</f>
        <v>0</v>
      </c>
      <c r="Q54" s="69">
        <f>Q53-P53</f>
        <v>0</v>
      </c>
      <c r="S54" s="69">
        <f>S53-R53</f>
        <v>0</v>
      </c>
    </row>
    <row r="55" spans="1:19" ht="15" customHeight="1" x14ac:dyDescent="0.25">
      <c r="A55" s="156" t="s">
        <v>157</v>
      </c>
      <c r="B55" s="156"/>
      <c r="C55" s="156"/>
      <c r="D55" s="157"/>
      <c r="E55" s="70"/>
      <c r="I55" s="158">
        <v>750</v>
      </c>
      <c r="J55" s="69" t="s">
        <v>158</v>
      </c>
      <c r="M55" s="148"/>
      <c r="N55" s="148"/>
    </row>
    <row r="56" spans="1:19" ht="15" customHeight="1" x14ac:dyDescent="0.25">
      <c r="A56" s="156" t="s">
        <v>159</v>
      </c>
      <c r="B56" s="156"/>
      <c r="C56" s="156"/>
      <c r="D56" s="159"/>
      <c r="E56" s="70"/>
      <c r="I56" s="158">
        <v>36.5</v>
      </c>
      <c r="M56" s="148"/>
      <c r="N56" s="148"/>
    </row>
    <row r="57" spans="1:19" x14ac:dyDescent="0.25">
      <c r="E57" s="160" t="s">
        <v>122</v>
      </c>
      <c r="F57" s="160" t="s">
        <v>123</v>
      </c>
      <c r="G57" s="155" t="s">
        <v>160</v>
      </c>
    </row>
    <row r="58" spans="1:19" ht="48.75" customHeight="1" x14ac:dyDescent="0.25">
      <c r="A58" s="180" t="s">
        <v>161</v>
      </c>
      <c r="B58" s="180"/>
      <c r="C58" s="180"/>
      <c r="D58" s="181"/>
      <c r="E58" s="161">
        <v>0.80099999999999993</v>
      </c>
      <c r="F58" s="162">
        <v>0.80099999999999993</v>
      </c>
      <c r="G58" s="155"/>
      <c r="H58" s="163"/>
    </row>
    <row r="59" spans="1:19" ht="27.75" customHeight="1" x14ac:dyDescent="0.25">
      <c r="A59" s="182" t="s">
        <v>162</v>
      </c>
      <c r="B59" s="182"/>
      <c r="C59" s="182"/>
      <c r="D59" s="183"/>
      <c r="E59" s="160">
        <f>$I$55*E58-($I$56*(1-E58))</f>
        <v>593.48649999999998</v>
      </c>
      <c r="F59" s="160">
        <f>$I$55*F58-($I$56*(1-F58))</f>
        <v>593.48649999999998</v>
      </c>
      <c r="G59" s="155">
        <f>F59-E59</f>
        <v>0</v>
      </c>
    </row>
    <row r="61" spans="1:19" x14ac:dyDescent="0.25">
      <c r="A61" s="164" t="s">
        <v>163</v>
      </c>
      <c r="B61" s="165"/>
      <c r="C61" s="165"/>
      <c r="D61" s="165"/>
      <c r="E61" s="165"/>
      <c r="F61" s="165"/>
      <c r="G61" s="165"/>
      <c r="H61" s="166"/>
    </row>
    <row r="62" spans="1:19" x14ac:dyDescent="0.25">
      <c r="A62" s="167"/>
      <c r="B62" s="165"/>
      <c r="C62" s="165"/>
      <c r="D62" s="165"/>
      <c r="E62" s="166">
        <f>880+$I$55</f>
        <v>1630</v>
      </c>
      <c r="F62" s="166">
        <f>880+$I$55</f>
        <v>1630</v>
      </c>
      <c r="G62" s="165"/>
      <c r="H62" s="166"/>
      <c r="J62" s="72"/>
    </row>
    <row r="63" spans="1:19" x14ac:dyDescent="0.25">
      <c r="A63" s="164" t="s">
        <v>164</v>
      </c>
      <c r="B63" s="165"/>
      <c r="C63" s="165"/>
      <c r="D63" s="165"/>
      <c r="E63" s="165"/>
      <c r="F63" s="165"/>
      <c r="G63" s="165"/>
      <c r="H63" s="166"/>
    </row>
    <row r="64" spans="1:19" x14ac:dyDescent="0.25">
      <c r="A64" s="167"/>
      <c r="B64" s="165"/>
      <c r="C64" s="165"/>
      <c r="D64" s="165"/>
      <c r="E64" s="166">
        <f>400+$I$55</f>
        <v>1150</v>
      </c>
      <c r="F64" s="166">
        <f>400+$I$55</f>
        <v>1150</v>
      </c>
      <c r="G64" s="165"/>
      <c r="H64" s="166"/>
    </row>
    <row r="65" spans="1:10" x14ac:dyDescent="0.25">
      <c r="A65" s="168" t="s">
        <v>165</v>
      </c>
      <c r="B65" s="169"/>
      <c r="C65" s="169"/>
      <c r="D65" s="169"/>
      <c r="E65" s="169"/>
      <c r="F65" s="169"/>
      <c r="G65" s="169"/>
      <c r="H65" s="170"/>
    </row>
    <row r="66" spans="1:10" x14ac:dyDescent="0.25">
      <c r="A66" s="171"/>
      <c r="B66" s="169"/>
      <c r="C66" s="169"/>
      <c r="D66" s="169"/>
      <c r="E66" s="170">
        <f>880+E59</f>
        <v>1473.4865</v>
      </c>
      <c r="F66" s="170">
        <f>880+F59</f>
        <v>1473.4865</v>
      </c>
      <c r="G66" s="169"/>
      <c r="H66" s="170"/>
      <c r="J66" s="72"/>
    </row>
    <row r="67" spans="1:10" x14ac:dyDescent="0.25">
      <c r="A67" s="168" t="s">
        <v>166</v>
      </c>
      <c r="B67" s="169"/>
      <c r="C67" s="169"/>
      <c r="D67" s="169"/>
      <c r="E67" s="169"/>
      <c r="F67" s="169"/>
      <c r="G67" s="169"/>
      <c r="H67" s="170"/>
    </row>
    <row r="68" spans="1:10" x14ac:dyDescent="0.25">
      <c r="A68" s="171"/>
      <c r="B68" s="169"/>
      <c r="C68" s="169"/>
      <c r="D68" s="169"/>
      <c r="E68" s="170">
        <f>400+E59</f>
        <v>993.48649999999998</v>
      </c>
      <c r="F68" s="170">
        <f>400+F59</f>
        <v>993.48649999999998</v>
      </c>
      <c r="G68" s="169"/>
      <c r="H68" s="170"/>
    </row>
  </sheetData>
  <mergeCells count="2">
    <mergeCell ref="A58:D58"/>
    <mergeCell ref="A59:D59"/>
  </mergeCells>
  <pageMargins left="0.7" right="0.7" top="0.75" bottom="0.75" header="0.3" footer="0.3"/>
  <pageSetup paperSize="3" scale="5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Queue</vt:lpstr>
      <vt:lpstr>Displacement</vt:lpstr>
      <vt:lpstr>Queue!Print_Area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2018-02-22T23:06:34Z</dcterms:created>
  <dcterms:modified xsi:type="dcterms:W3CDTF">2018-02-22T23:06:37Z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