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60" windowHeight="7680"/>
  </bookViews>
  <sheets>
    <sheet name="Figure 1" sheetId="20" r:id="rId1"/>
    <sheet name="Summer Peaks" sheetId="1" r:id="rId2"/>
    <sheet name="Energy" sheetId="4" r:id="rId3"/>
  </sheets>
  <calcPr calcId="152511"/>
</workbook>
</file>

<file path=xl/calcChain.xml><?xml version="1.0" encoding="utf-8"?>
<calcChain xmlns="http://schemas.openxmlformats.org/spreadsheetml/2006/main">
  <c r="H23" i="4" l="1"/>
  <c r="H22" i="4"/>
  <c r="H21" i="4"/>
  <c r="H20" i="4"/>
  <c r="H19" i="4"/>
  <c r="H18" i="4"/>
  <c r="H17" i="4"/>
  <c r="H66" i="4" s="1"/>
  <c r="H16" i="4"/>
  <c r="H15" i="4"/>
  <c r="H14" i="4"/>
  <c r="H13" i="4"/>
  <c r="H62" i="4" s="1"/>
  <c r="H12" i="4"/>
  <c r="H11" i="4"/>
  <c r="H10" i="4"/>
  <c r="H9" i="4"/>
  <c r="H8" i="4"/>
  <c r="H7" i="4"/>
  <c r="H6" i="4"/>
  <c r="H5" i="4"/>
  <c r="H54" i="4" s="1"/>
  <c r="H4" i="4"/>
  <c r="H52" i="4"/>
  <c r="H58" i="4"/>
  <c r="H64" i="4"/>
  <c r="H70" i="4"/>
  <c r="H56" i="4" l="1"/>
  <c r="H72" i="4"/>
  <c r="H71" i="4"/>
  <c r="H67" i="4"/>
  <c r="H63" i="4"/>
  <c r="H59" i="4"/>
  <c r="H55" i="4"/>
  <c r="H53" i="4"/>
  <c r="H57" i="4"/>
  <c r="H61" i="4"/>
  <c r="H65" i="4"/>
  <c r="H69" i="4"/>
  <c r="H60" i="4"/>
  <c r="H68" i="4"/>
  <c r="J47" i="1"/>
  <c r="I47" i="4"/>
  <c r="I46" i="4"/>
  <c r="J47" i="4"/>
  <c r="J46" i="4"/>
  <c r="I47" i="1"/>
  <c r="I46" i="1"/>
  <c r="J46" i="1"/>
  <c r="P47" i="1"/>
  <c r="P46" i="1"/>
  <c r="G72" i="4"/>
  <c r="F72" i="4"/>
  <c r="E72" i="4"/>
  <c r="D72" i="4"/>
  <c r="C72" i="4"/>
  <c r="B72" i="4"/>
  <c r="G71" i="4"/>
  <c r="F71" i="4"/>
  <c r="E71" i="4"/>
  <c r="D71" i="4"/>
  <c r="C71" i="4"/>
  <c r="B71" i="4"/>
  <c r="G71" i="1"/>
  <c r="F71" i="1"/>
  <c r="E71" i="1"/>
  <c r="D71" i="1"/>
  <c r="C71" i="1"/>
  <c r="B71" i="1"/>
  <c r="G70" i="1"/>
  <c r="F70" i="1"/>
  <c r="E70" i="1"/>
  <c r="D70" i="1"/>
  <c r="C70" i="1"/>
  <c r="B70" i="1"/>
  <c r="K47" i="1" l="1"/>
  <c r="J71" i="1"/>
  <c r="I71" i="4"/>
  <c r="K46" i="4"/>
  <c r="D22" i="20" s="1"/>
  <c r="K47" i="4"/>
  <c r="J71" i="4"/>
  <c r="I72" i="4"/>
  <c r="J72" i="4"/>
  <c r="K46" i="1"/>
  <c r="F22" i="20" s="1"/>
  <c r="I71" i="1"/>
  <c r="J70" i="1"/>
  <c r="I70" i="1"/>
  <c r="K71" i="4" l="1"/>
  <c r="K71" i="1"/>
  <c r="K72" i="4"/>
  <c r="K70" i="1"/>
  <c r="B62" i="4" l="1"/>
  <c r="F62" i="4"/>
  <c r="E63" i="4"/>
  <c r="G63" i="4"/>
  <c r="D64" i="4"/>
  <c r="F64" i="4"/>
  <c r="G65" i="4"/>
  <c r="B68" i="4"/>
  <c r="B69" i="4"/>
  <c r="C69" i="4"/>
  <c r="I45" i="4"/>
  <c r="C70" i="4"/>
  <c r="D70" i="4"/>
  <c r="C62" i="4"/>
  <c r="D62" i="4"/>
  <c r="J13" i="4"/>
  <c r="G62" i="4"/>
  <c r="I13" i="4"/>
  <c r="B63" i="4"/>
  <c r="C63" i="4"/>
  <c r="D63" i="4"/>
  <c r="F63" i="4"/>
  <c r="I15" i="4"/>
  <c r="C64" i="4"/>
  <c r="E64" i="4"/>
  <c r="G64" i="4"/>
  <c r="C65" i="4"/>
  <c r="D65" i="4"/>
  <c r="D66" i="4"/>
  <c r="E66" i="4"/>
  <c r="D67" i="4"/>
  <c r="E67" i="4"/>
  <c r="E68" i="4"/>
  <c r="F68" i="4"/>
  <c r="F69" i="4"/>
  <c r="G69" i="4"/>
  <c r="G70" i="4"/>
  <c r="I37" i="1"/>
  <c r="D61" i="1"/>
  <c r="E61" i="1"/>
  <c r="F61" i="1"/>
  <c r="B62" i="1"/>
  <c r="C62" i="1"/>
  <c r="D62" i="1"/>
  <c r="F62" i="1"/>
  <c r="G62" i="1"/>
  <c r="I38" i="1"/>
  <c r="D63" i="1"/>
  <c r="E63" i="1"/>
  <c r="B64" i="1"/>
  <c r="C64" i="1"/>
  <c r="F64" i="1"/>
  <c r="G64" i="1"/>
  <c r="D65" i="1"/>
  <c r="E65" i="1"/>
  <c r="B66" i="1"/>
  <c r="C66" i="1"/>
  <c r="F66" i="1"/>
  <c r="G66" i="1"/>
  <c r="D67" i="1"/>
  <c r="E67" i="1"/>
  <c r="B68" i="1"/>
  <c r="C68" i="1"/>
  <c r="F68" i="1"/>
  <c r="G68" i="1"/>
  <c r="D69" i="1"/>
  <c r="E69" i="1"/>
  <c r="B61" i="1"/>
  <c r="C61" i="1"/>
  <c r="G61" i="1"/>
  <c r="E62" i="1"/>
  <c r="B63" i="1"/>
  <c r="C63" i="1"/>
  <c r="F63" i="1"/>
  <c r="G63" i="1"/>
  <c r="D64" i="1"/>
  <c r="E64" i="1"/>
  <c r="B65" i="1"/>
  <c r="C65" i="1"/>
  <c r="F65" i="1"/>
  <c r="G65" i="1"/>
  <c r="D66" i="1"/>
  <c r="E66" i="1"/>
  <c r="B67" i="1"/>
  <c r="C67" i="1"/>
  <c r="F67" i="1"/>
  <c r="G67" i="1"/>
  <c r="D68" i="1"/>
  <c r="E68" i="1"/>
  <c r="B69" i="1"/>
  <c r="C69" i="1"/>
  <c r="F69" i="1"/>
  <c r="G69" i="1"/>
  <c r="J45" i="1" l="1"/>
  <c r="I45" i="1"/>
  <c r="J41" i="1"/>
  <c r="I41" i="1"/>
  <c r="J39" i="1"/>
  <c r="J45" i="4"/>
  <c r="K45" i="4" s="1"/>
  <c r="D21" i="20" s="1"/>
  <c r="I43" i="4"/>
  <c r="J67" i="1"/>
  <c r="J69" i="1"/>
  <c r="J37" i="1"/>
  <c r="I37" i="4"/>
  <c r="J63" i="1"/>
  <c r="J66" i="1"/>
  <c r="J62" i="1"/>
  <c r="I69" i="1"/>
  <c r="K69" i="1" s="1"/>
  <c r="I67" i="1"/>
  <c r="I65" i="1"/>
  <c r="I61" i="1"/>
  <c r="I63" i="1"/>
  <c r="J65" i="1"/>
  <c r="J61" i="1"/>
  <c r="J68" i="1"/>
  <c r="I68" i="1"/>
  <c r="I66" i="1"/>
  <c r="J64" i="1"/>
  <c r="I64" i="1"/>
  <c r="I62" i="1"/>
  <c r="P43" i="1"/>
  <c r="P39" i="1"/>
  <c r="F70" i="4"/>
  <c r="B70" i="4"/>
  <c r="I70" i="4" s="1"/>
  <c r="E69" i="4"/>
  <c r="D68" i="4"/>
  <c r="J42" i="4"/>
  <c r="C67" i="4"/>
  <c r="F66" i="4"/>
  <c r="I41" i="4"/>
  <c r="E65" i="4"/>
  <c r="I39" i="1"/>
  <c r="K39" i="1" s="1"/>
  <c r="F15" i="20" s="1"/>
  <c r="P44" i="1"/>
  <c r="P40" i="1"/>
  <c r="D69" i="4"/>
  <c r="I69" i="4" s="1"/>
  <c r="G68" i="4"/>
  <c r="F67" i="4"/>
  <c r="P45" i="1"/>
  <c r="P41" i="1"/>
  <c r="P37" i="1"/>
  <c r="I39" i="4"/>
  <c r="J37" i="4"/>
  <c r="J13" i="1"/>
  <c r="P21" i="1"/>
  <c r="P17" i="1"/>
  <c r="P13" i="1"/>
  <c r="J42" i="1"/>
  <c r="I42" i="1"/>
  <c r="P42" i="1"/>
  <c r="P38" i="1"/>
  <c r="G66" i="4"/>
  <c r="C66" i="4"/>
  <c r="F65" i="4"/>
  <c r="I40" i="4"/>
  <c r="J64" i="4"/>
  <c r="J63" i="4"/>
  <c r="I63" i="4"/>
  <c r="I62" i="4"/>
  <c r="E70" i="4"/>
  <c r="G67" i="4"/>
  <c r="B65" i="4"/>
  <c r="I65" i="4" s="1"/>
  <c r="B64" i="4"/>
  <c r="I64" i="4" s="1"/>
  <c r="E62" i="4"/>
  <c r="J62" i="4" s="1"/>
  <c r="I42" i="4"/>
  <c r="J39" i="4"/>
  <c r="C68" i="4"/>
  <c r="B67" i="4"/>
  <c r="B66" i="4"/>
  <c r="I44" i="4"/>
  <c r="J41" i="4"/>
  <c r="J38" i="4"/>
  <c r="J44" i="4"/>
  <c r="J43" i="4"/>
  <c r="J40" i="4"/>
  <c r="I38" i="4"/>
  <c r="K38" i="4" s="1"/>
  <c r="D14" i="20" s="1"/>
  <c r="I21" i="4"/>
  <c r="I16" i="4"/>
  <c r="J18" i="4"/>
  <c r="I17" i="4"/>
  <c r="I23" i="4"/>
  <c r="J21" i="4"/>
  <c r="I19" i="4"/>
  <c r="K13" i="4"/>
  <c r="E13" i="20" s="1"/>
  <c r="J23" i="4"/>
  <c r="J20" i="4"/>
  <c r="I18" i="4"/>
  <c r="K18" i="4" s="1"/>
  <c r="E18" i="20" s="1"/>
  <c r="J15" i="4"/>
  <c r="K15" i="4" s="1"/>
  <c r="E15" i="20" s="1"/>
  <c r="J22" i="4"/>
  <c r="I20" i="4"/>
  <c r="J17" i="4"/>
  <c r="J14" i="4"/>
  <c r="I22" i="4"/>
  <c r="K22" i="4" s="1"/>
  <c r="E22" i="20" s="1"/>
  <c r="I22" i="20" s="1"/>
  <c r="J19" i="4"/>
  <c r="J16" i="4"/>
  <c r="I14" i="4"/>
  <c r="K14" i="4" s="1"/>
  <c r="E14" i="20" s="1"/>
  <c r="I14" i="20" s="1"/>
  <c r="I43" i="1"/>
  <c r="J40" i="1"/>
  <c r="I40" i="1"/>
  <c r="J43" i="1"/>
  <c r="J44" i="1"/>
  <c r="I44" i="1"/>
  <c r="J38" i="1"/>
  <c r="K38" i="1" s="1"/>
  <c r="F14" i="20" s="1"/>
  <c r="K37" i="1"/>
  <c r="F13" i="20" s="1"/>
  <c r="P22" i="1"/>
  <c r="P18" i="1"/>
  <c r="P14" i="1"/>
  <c r="P23" i="1"/>
  <c r="P19" i="1"/>
  <c r="P15" i="1"/>
  <c r="I13" i="1"/>
  <c r="P20" i="1"/>
  <c r="P16" i="1"/>
  <c r="I14" i="1"/>
  <c r="J21" i="1"/>
  <c r="J17" i="1"/>
  <c r="I17" i="1"/>
  <c r="J15" i="1"/>
  <c r="I15" i="1"/>
  <c r="J22" i="1"/>
  <c r="I22" i="1"/>
  <c r="I20" i="1"/>
  <c r="I18" i="1"/>
  <c r="I21" i="1"/>
  <c r="J19" i="1"/>
  <c r="I19" i="1"/>
  <c r="J23" i="1"/>
  <c r="I23" i="1"/>
  <c r="J16" i="1"/>
  <c r="I16" i="1"/>
  <c r="J14" i="1"/>
  <c r="J20" i="1"/>
  <c r="J18" i="1"/>
  <c r="K41" i="1" l="1"/>
  <c r="F17" i="20" s="1"/>
  <c r="I68" i="4"/>
  <c r="J66" i="4"/>
  <c r="J67" i="4"/>
  <c r="K45" i="1"/>
  <c r="F21" i="20" s="1"/>
  <c r="K44" i="1"/>
  <c r="F20" i="20" s="1"/>
  <c r="I66" i="4"/>
  <c r="K16" i="4"/>
  <c r="E16" i="20" s="1"/>
  <c r="K44" i="4"/>
  <c r="D20" i="20" s="1"/>
  <c r="K39" i="4"/>
  <c r="D15" i="20" s="1"/>
  <c r="I15" i="20" s="1"/>
  <c r="K20" i="4"/>
  <c r="E20" i="20" s="1"/>
  <c r="K43" i="4"/>
  <c r="D19" i="20" s="1"/>
  <c r="K42" i="4"/>
  <c r="D18" i="20" s="1"/>
  <c r="I18" i="20" s="1"/>
  <c r="K13" i="1"/>
  <c r="G13" i="20" s="1"/>
  <c r="J13" i="20" s="1"/>
  <c r="J70" i="4"/>
  <c r="K70" i="4" s="1"/>
  <c r="K40" i="4"/>
  <c r="D16" i="20" s="1"/>
  <c r="K41" i="4"/>
  <c r="D17" i="20" s="1"/>
  <c r="K63" i="1"/>
  <c r="K42" i="1"/>
  <c r="F18" i="20" s="1"/>
  <c r="K43" i="1"/>
  <c r="F19" i="20" s="1"/>
  <c r="K40" i="1"/>
  <c r="F16" i="20" s="1"/>
  <c r="J68" i="4"/>
  <c r="K37" i="4"/>
  <c r="D13" i="20" s="1"/>
  <c r="I13" i="20" s="1"/>
  <c r="J69" i="4"/>
  <c r="K69" i="4" s="1"/>
  <c r="I67" i="4"/>
  <c r="K67" i="4" s="1"/>
  <c r="K61" i="1"/>
  <c r="K65" i="1"/>
  <c r="K67" i="1"/>
  <c r="J65" i="4"/>
  <c r="K65" i="4" s="1"/>
  <c r="K64" i="1"/>
  <c r="K62" i="1"/>
  <c r="K68" i="1"/>
  <c r="K21" i="4"/>
  <c r="E21" i="20" s="1"/>
  <c r="I21" i="20" s="1"/>
  <c r="K64" i="4"/>
  <c r="K17" i="1"/>
  <c r="G17" i="20" s="1"/>
  <c r="K66" i="1"/>
  <c r="K62" i="4"/>
  <c r="K63" i="4"/>
  <c r="K17" i="4"/>
  <c r="E17" i="20" s="1"/>
  <c r="K19" i="4"/>
  <c r="E19" i="20" s="1"/>
  <c r="I19" i="20" s="1"/>
  <c r="K23" i="4"/>
  <c r="K16" i="1"/>
  <c r="G16" i="20" s="1"/>
  <c r="K18" i="1"/>
  <c r="G18" i="20" s="1"/>
  <c r="J18" i="20" s="1"/>
  <c r="K23" i="1"/>
  <c r="K21" i="1"/>
  <c r="G21" i="20" s="1"/>
  <c r="J21" i="20" s="1"/>
  <c r="K14" i="1"/>
  <c r="G14" i="20" s="1"/>
  <c r="J14" i="20" s="1"/>
  <c r="K15" i="1"/>
  <c r="G15" i="20" s="1"/>
  <c r="J15" i="20" s="1"/>
  <c r="K22" i="1"/>
  <c r="G22" i="20" s="1"/>
  <c r="J22" i="20" s="1"/>
  <c r="K19" i="1"/>
  <c r="G19" i="20" s="1"/>
  <c r="J19" i="20" s="1"/>
  <c r="K20" i="1"/>
  <c r="G20" i="20" s="1"/>
  <c r="J20" i="20" s="1"/>
  <c r="I16" i="20" l="1"/>
  <c r="I17" i="20"/>
  <c r="J17" i="20"/>
  <c r="I20" i="20"/>
  <c r="J16" i="20"/>
  <c r="K68" i="4"/>
  <c r="K66" i="4"/>
  <c r="J12" i="4" l="1"/>
  <c r="J11" i="4"/>
  <c r="J10" i="4"/>
  <c r="J9" i="4"/>
  <c r="J8" i="4"/>
  <c r="J7" i="4"/>
  <c r="J6" i="4"/>
  <c r="J5" i="4"/>
  <c r="J4" i="4"/>
  <c r="J3" i="4"/>
  <c r="J12" i="1"/>
  <c r="J11" i="1"/>
  <c r="J10" i="1"/>
  <c r="J9" i="1"/>
  <c r="J8" i="1"/>
  <c r="J7" i="1"/>
  <c r="J6" i="1"/>
  <c r="J5" i="1"/>
  <c r="J4" i="1"/>
  <c r="J3" i="1"/>
  <c r="J29" i="4" l="1"/>
  <c r="J33" i="4"/>
  <c r="J28" i="1"/>
  <c r="J30" i="1"/>
  <c r="J32" i="1"/>
  <c r="J36" i="1"/>
  <c r="J34" i="1"/>
  <c r="J28" i="4"/>
  <c r="J32" i="4"/>
  <c r="J36" i="4"/>
  <c r="J27" i="1"/>
  <c r="J29" i="1"/>
  <c r="J31" i="1"/>
  <c r="J33" i="1"/>
  <c r="J35" i="1"/>
  <c r="J27" i="4"/>
  <c r="J31" i="4"/>
  <c r="J35" i="4"/>
  <c r="J30" i="4"/>
  <c r="J34" i="4"/>
  <c r="F61" i="4" l="1"/>
  <c r="E61" i="4"/>
  <c r="B61" i="4"/>
  <c r="G60" i="4"/>
  <c r="F60" i="4"/>
  <c r="C60" i="4"/>
  <c r="B60" i="4"/>
  <c r="G59" i="4"/>
  <c r="D59" i="4"/>
  <c r="C59" i="4"/>
  <c r="E58" i="4"/>
  <c r="D58" i="4"/>
  <c r="F57" i="4"/>
  <c r="E57" i="4"/>
  <c r="B57" i="4"/>
  <c r="G56" i="4"/>
  <c r="F56" i="4"/>
  <c r="C56" i="4"/>
  <c r="B56" i="4"/>
  <c r="G55" i="4"/>
  <c r="D55" i="4"/>
  <c r="C55" i="4"/>
  <c r="E54" i="4"/>
  <c r="D54" i="4"/>
  <c r="F53" i="4"/>
  <c r="E53" i="4"/>
  <c r="B53" i="4"/>
  <c r="G52" i="4"/>
  <c r="F52" i="4"/>
  <c r="C52" i="4"/>
  <c r="B52" i="4"/>
  <c r="I36" i="4"/>
  <c r="K36" i="4" s="1"/>
  <c r="D12" i="20" s="1"/>
  <c r="I35" i="4"/>
  <c r="I34" i="4"/>
  <c r="I33" i="4"/>
  <c r="I32" i="4"/>
  <c r="K32" i="4" s="1"/>
  <c r="D8" i="20" s="1"/>
  <c r="I31" i="4"/>
  <c r="I30" i="4"/>
  <c r="K30" i="4" s="1"/>
  <c r="D6" i="20" s="1"/>
  <c r="I29" i="4"/>
  <c r="I28" i="4"/>
  <c r="K28" i="4" s="1"/>
  <c r="D4" i="20" s="1"/>
  <c r="I27" i="4"/>
  <c r="G61" i="4"/>
  <c r="D61" i="4"/>
  <c r="C61" i="4"/>
  <c r="I11" i="4"/>
  <c r="E60" i="4"/>
  <c r="D60" i="4"/>
  <c r="F59" i="4"/>
  <c r="B59" i="4"/>
  <c r="G58" i="4"/>
  <c r="F58" i="4"/>
  <c r="C58" i="4"/>
  <c r="B58" i="4"/>
  <c r="G57" i="4"/>
  <c r="D57" i="4"/>
  <c r="C57" i="4"/>
  <c r="E56" i="4"/>
  <c r="D56" i="4"/>
  <c r="F55" i="4"/>
  <c r="B55" i="4"/>
  <c r="G54" i="4"/>
  <c r="F54" i="4"/>
  <c r="C54" i="4"/>
  <c r="B54" i="4"/>
  <c r="G53" i="4"/>
  <c r="D53" i="4"/>
  <c r="I4" i="4"/>
  <c r="E52" i="4"/>
  <c r="I3" i="4"/>
  <c r="J54" i="4" l="1"/>
  <c r="J52" i="4"/>
  <c r="J53" i="4"/>
  <c r="J58" i="4"/>
  <c r="J60" i="4"/>
  <c r="J57" i="4"/>
  <c r="J61" i="4"/>
  <c r="J56" i="4"/>
  <c r="I54" i="4"/>
  <c r="I56" i="4"/>
  <c r="I59" i="4"/>
  <c r="K27" i="4"/>
  <c r="D3" i="20" s="1"/>
  <c r="K29" i="4"/>
  <c r="D5" i="20" s="1"/>
  <c r="K35" i="4"/>
  <c r="D11" i="20" s="1"/>
  <c r="K4" i="4"/>
  <c r="E4" i="20" s="1"/>
  <c r="I4" i="20" s="1"/>
  <c r="I55" i="4"/>
  <c r="K31" i="4"/>
  <c r="D7" i="20" s="1"/>
  <c r="K33" i="4"/>
  <c r="D9" i="20" s="1"/>
  <c r="K34" i="4"/>
  <c r="D10" i="20" s="1"/>
  <c r="I57" i="4"/>
  <c r="I60" i="4"/>
  <c r="I61" i="4"/>
  <c r="I58" i="4"/>
  <c r="I7" i="4"/>
  <c r="K3" i="4"/>
  <c r="E3" i="20" s="1"/>
  <c r="I3" i="20" s="1"/>
  <c r="I8" i="4"/>
  <c r="K8" i="4" s="1"/>
  <c r="E8" i="20" s="1"/>
  <c r="I8" i="20" s="1"/>
  <c r="I12" i="4"/>
  <c r="K12" i="4" s="1"/>
  <c r="E12" i="20" s="1"/>
  <c r="I12" i="20" s="1"/>
  <c r="I5" i="4"/>
  <c r="K5" i="4" s="1"/>
  <c r="E5" i="20" s="1"/>
  <c r="I5" i="20" s="1"/>
  <c r="I9" i="4"/>
  <c r="K9" i="4" s="1"/>
  <c r="E9" i="20" s="1"/>
  <c r="I9" i="20" s="1"/>
  <c r="D52" i="4"/>
  <c r="I52" i="4" s="1"/>
  <c r="C53" i="4"/>
  <c r="I53" i="4" s="1"/>
  <c r="E55" i="4"/>
  <c r="J55" i="4" s="1"/>
  <c r="E59" i="4"/>
  <c r="K11" i="4"/>
  <c r="E11" i="20" s="1"/>
  <c r="I11" i="20" s="1"/>
  <c r="I6" i="4"/>
  <c r="K6" i="4" s="1"/>
  <c r="E6" i="20" s="1"/>
  <c r="I6" i="20" s="1"/>
  <c r="I10" i="4"/>
  <c r="K10" i="4" s="1"/>
  <c r="E10" i="20" s="1"/>
  <c r="I10" i="20" s="1"/>
  <c r="K54" i="4" l="1"/>
  <c r="K53" i="4"/>
  <c r="J59" i="4"/>
  <c r="K59" i="4" s="1"/>
  <c r="K52" i="4"/>
  <c r="K60" i="4"/>
  <c r="K56" i="4"/>
  <c r="K55" i="4"/>
  <c r="K61" i="4"/>
  <c r="K7" i="4"/>
  <c r="E7" i="20" s="1"/>
  <c r="I7" i="20" s="1"/>
  <c r="K58" i="4"/>
  <c r="K57" i="4"/>
  <c r="F58" i="1"/>
  <c r="C57" i="1"/>
  <c r="E55" i="1"/>
  <c r="G53" i="1"/>
  <c r="D52" i="1"/>
  <c r="B56" i="1"/>
  <c r="P35" i="1"/>
  <c r="I31" i="1"/>
  <c r="I35" i="1"/>
  <c r="I33" i="1"/>
  <c r="I29" i="1"/>
  <c r="I27" i="1"/>
  <c r="P10" i="1"/>
  <c r="P6" i="1"/>
  <c r="G60" i="1"/>
  <c r="F60" i="1"/>
  <c r="D60" i="1"/>
  <c r="C60" i="1"/>
  <c r="G59" i="1"/>
  <c r="F59" i="1"/>
  <c r="E59" i="1"/>
  <c r="D59" i="1"/>
  <c r="I11" i="1"/>
  <c r="G58" i="1"/>
  <c r="E58" i="1"/>
  <c r="D58" i="1"/>
  <c r="C58" i="1"/>
  <c r="G57" i="1"/>
  <c r="F57" i="1"/>
  <c r="D57" i="1"/>
  <c r="G56" i="1"/>
  <c r="F56" i="1"/>
  <c r="E56" i="1"/>
  <c r="D56" i="1"/>
  <c r="C56" i="1"/>
  <c r="G55" i="1"/>
  <c r="F55" i="1"/>
  <c r="D55" i="1"/>
  <c r="I7" i="1"/>
  <c r="G54" i="1"/>
  <c r="F54" i="1"/>
  <c r="E54" i="1"/>
  <c r="D54" i="1"/>
  <c r="C54" i="1"/>
  <c r="F53" i="1"/>
  <c r="D53" i="1"/>
  <c r="C53" i="1"/>
  <c r="G52" i="1"/>
  <c r="F52" i="1"/>
  <c r="E52" i="1"/>
  <c r="C52" i="1"/>
  <c r="G51" i="1"/>
  <c r="F51" i="1"/>
  <c r="E51" i="1"/>
  <c r="D51" i="1"/>
  <c r="I3" i="1"/>
  <c r="B60" i="1"/>
  <c r="B59" i="1"/>
  <c r="I10" i="1"/>
  <c r="B55" i="1"/>
  <c r="I6" i="1"/>
  <c r="B51" i="1"/>
  <c r="J51" i="1" l="1"/>
  <c r="J52" i="1"/>
  <c r="J54" i="1"/>
  <c r="J56" i="1"/>
  <c r="J58" i="1"/>
  <c r="J59" i="1"/>
  <c r="J55" i="1"/>
  <c r="I4" i="1"/>
  <c r="K4" i="1" s="1"/>
  <c r="G4" i="20" s="1"/>
  <c r="B52" i="1"/>
  <c r="I52" i="1" s="1"/>
  <c r="I5" i="1"/>
  <c r="K5" i="1" s="1"/>
  <c r="G5" i="20" s="1"/>
  <c r="I9" i="1"/>
  <c r="K9" i="1" s="1"/>
  <c r="G9" i="20" s="1"/>
  <c r="P29" i="1"/>
  <c r="I8" i="1"/>
  <c r="K8" i="1" s="1"/>
  <c r="G8" i="20" s="1"/>
  <c r="P28" i="1"/>
  <c r="P32" i="1"/>
  <c r="P36" i="1"/>
  <c r="E60" i="1"/>
  <c r="J60" i="1" s="1"/>
  <c r="P30" i="1"/>
  <c r="P34" i="1"/>
  <c r="I12" i="1"/>
  <c r="B53" i="1"/>
  <c r="I53" i="1" s="1"/>
  <c r="B57" i="1"/>
  <c r="I57" i="1" s="1"/>
  <c r="K10" i="1"/>
  <c r="G10" i="20" s="1"/>
  <c r="J10" i="20" s="1"/>
  <c r="P3" i="1"/>
  <c r="P7" i="1"/>
  <c r="P11" i="1"/>
  <c r="B54" i="1"/>
  <c r="I54" i="1" s="1"/>
  <c r="B58" i="1"/>
  <c r="I58" i="1" s="1"/>
  <c r="C51" i="1"/>
  <c r="I51" i="1" s="1"/>
  <c r="E53" i="1"/>
  <c r="J53" i="1" s="1"/>
  <c r="C55" i="1"/>
  <c r="I55" i="1" s="1"/>
  <c r="E57" i="1"/>
  <c r="J57" i="1" s="1"/>
  <c r="C59" i="1"/>
  <c r="I59" i="1" s="1"/>
  <c r="I56" i="1"/>
  <c r="I60" i="1"/>
  <c r="P27" i="1"/>
  <c r="P31" i="1"/>
  <c r="P5" i="1"/>
  <c r="P9" i="1"/>
  <c r="K3" i="1"/>
  <c r="G3" i="20" s="1"/>
  <c r="J3" i="20" s="1"/>
  <c r="K7" i="1"/>
  <c r="G7" i="20" s="1"/>
  <c r="K11" i="1"/>
  <c r="G11" i="20" s="1"/>
  <c r="P4" i="1"/>
  <c r="P8" i="1"/>
  <c r="P12" i="1"/>
  <c r="K27" i="1"/>
  <c r="F3" i="20" s="1"/>
  <c r="I30" i="1"/>
  <c r="K30" i="1" s="1"/>
  <c r="F6" i="20" s="1"/>
  <c r="K31" i="1"/>
  <c r="F7" i="20" s="1"/>
  <c r="I34" i="1"/>
  <c r="K34" i="1" s="1"/>
  <c r="F10" i="20" s="1"/>
  <c r="K35" i="1"/>
  <c r="F11" i="20" s="1"/>
  <c r="P33" i="1"/>
  <c r="I28" i="1"/>
  <c r="I32" i="1"/>
  <c r="I36" i="1"/>
  <c r="K33" i="1"/>
  <c r="F9" i="20" s="1"/>
  <c r="K6" i="1"/>
  <c r="G6" i="20" s="1"/>
  <c r="K29" i="1"/>
  <c r="F5" i="20" s="1"/>
  <c r="J6" i="20" l="1"/>
  <c r="J9" i="20"/>
  <c r="J11" i="20"/>
  <c r="J5" i="20"/>
  <c r="J7" i="20"/>
  <c r="J8" i="20"/>
  <c r="K12" i="1"/>
  <c r="G12" i="20" s="1"/>
  <c r="J12" i="20" s="1"/>
  <c r="K59" i="1"/>
  <c r="K36" i="1"/>
  <c r="F12" i="20" s="1"/>
  <c r="K28" i="1"/>
  <c r="F4" i="20" s="1"/>
  <c r="J4" i="20" s="1"/>
  <c r="K60" i="1"/>
  <c r="K55" i="1"/>
  <c r="K58" i="1"/>
  <c r="K51" i="1"/>
  <c r="K57" i="1"/>
  <c r="K53" i="1"/>
  <c r="K52" i="1"/>
  <c r="K54" i="1"/>
  <c r="K56" i="1"/>
  <c r="K32" i="1"/>
  <c r="F8" i="20" s="1"/>
</calcChain>
</file>

<file path=xl/sharedStrings.xml><?xml version="1.0" encoding="utf-8"?>
<sst xmlns="http://schemas.openxmlformats.org/spreadsheetml/2006/main" count="91" uniqueCount="28">
  <si>
    <t>Year</t>
  </si>
  <si>
    <t>CA</t>
  </si>
  <si>
    <t>OR</t>
  </si>
  <si>
    <t>WA</t>
  </si>
  <si>
    <t>UT</t>
  </si>
  <si>
    <t>WY</t>
  </si>
  <si>
    <t>ID</t>
  </si>
  <si>
    <t>WEST</t>
  </si>
  <si>
    <t>EAST</t>
  </si>
  <si>
    <t>TOTAL</t>
  </si>
  <si>
    <t>Month</t>
  </si>
  <si>
    <t>Day</t>
  </si>
  <si>
    <t>Hour</t>
  </si>
  <si>
    <t>Date</t>
  </si>
  <si>
    <t>SE-ID</t>
  </si>
  <si>
    <t>These numbers are pre-DSM, post-DG, at generation</t>
  </si>
  <si>
    <t>Change in Annual Energy (MWh)</t>
  </si>
  <si>
    <t>Change in SUMMER Coincident Peaks (MW)</t>
  </si>
  <si>
    <t>2017 IRP</t>
  </si>
  <si>
    <t>Annual Energy (Direct) (MWh)</t>
  </si>
  <si>
    <t>Energy (GWh)</t>
  </si>
  <si>
    <t>Peak (MW)</t>
  </si>
  <si>
    <t>Summer Peak (Direct) MW</t>
  </si>
  <si>
    <t>% Chng</t>
  </si>
  <si>
    <t>Figure 1</t>
  </si>
  <si>
    <t>Summer Peak (Supplemental Direct) MW</t>
  </si>
  <si>
    <t>Supplemental Direct</t>
  </si>
  <si>
    <t>Annual Energy (Supplemental Direct)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</si>
</sst>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4" fontId="2" fillId="0" borderId="2" xfId="0" applyNumberFormat="1" applyFont="1" applyFill="1" applyBorder="1"/>
    <xf numFmtId="14" fontId="2" fillId="0" borderId="2" xfId="0" applyNumberFormat="1" applyFont="1" applyBorder="1"/>
    <xf numFmtId="0" fontId="3" fillId="5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5" borderId="0" xfId="0" applyNumberFormat="1" applyFont="1" applyFill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Energy (GWh)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1'!$D$2</c:f>
              <c:strCache>
                <c:ptCount val="1"/>
                <c:pt idx="0">
                  <c:v>2017 IRP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1'!$D$3:$D$22</c:f>
              <c:numCache>
                <c:formatCode>#,##0</c:formatCode>
                <c:ptCount val="20"/>
                <c:pt idx="0">
                  <c:v>60061.416473999991</c:v>
                </c:pt>
                <c:pt idx="1">
                  <c:v>60670.448670000005</c:v>
                </c:pt>
                <c:pt idx="2">
                  <c:v>61301.355701000008</c:v>
                </c:pt>
                <c:pt idx="3">
                  <c:v>61863.305109000001</c:v>
                </c:pt>
                <c:pt idx="4">
                  <c:v>62297.194364000003</c:v>
                </c:pt>
                <c:pt idx="5">
                  <c:v>63007.033293</c:v>
                </c:pt>
                <c:pt idx="6">
                  <c:v>63799.741923000009</c:v>
                </c:pt>
                <c:pt idx="7">
                  <c:v>64610.371611000002</c:v>
                </c:pt>
                <c:pt idx="8">
                  <c:v>65171.551033999996</c:v>
                </c:pt>
                <c:pt idx="9">
                  <c:v>65182.972935000005</c:v>
                </c:pt>
                <c:pt idx="10">
                  <c:v>65683.651327</c:v>
                </c:pt>
                <c:pt idx="11">
                  <c:v>66405.196060000002</c:v>
                </c:pt>
                <c:pt idx="12">
                  <c:v>67030.958400999996</c:v>
                </c:pt>
                <c:pt idx="13">
                  <c:v>67587.833794000006</c:v>
                </c:pt>
                <c:pt idx="14">
                  <c:v>68227.277854</c:v>
                </c:pt>
                <c:pt idx="15">
                  <c:v>69064.299495999992</c:v>
                </c:pt>
                <c:pt idx="16">
                  <c:v>69512.841064000007</c:v>
                </c:pt>
                <c:pt idx="17">
                  <c:v>70162.329469000018</c:v>
                </c:pt>
                <c:pt idx="18">
                  <c:v>70904.557969000001</c:v>
                </c:pt>
                <c:pt idx="19">
                  <c:v>71697.054837000018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1'!$E$2</c:f>
              <c:strCache>
                <c:ptCount val="1"/>
                <c:pt idx="0">
                  <c:v>Supplemental Direct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1'!$E$3:$E$22</c:f>
              <c:numCache>
                <c:formatCode>#,##0</c:formatCode>
                <c:ptCount val="20"/>
                <c:pt idx="0">
                  <c:v>59901.75</c:v>
                </c:pt>
                <c:pt idx="1">
                  <c:v>59876.34</c:v>
                </c:pt>
                <c:pt idx="2">
                  <c:v>60448.53</c:v>
                </c:pt>
                <c:pt idx="3">
                  <c:v>60684.39</c:v>
                </c:pt>
                <c:pt idx="4">
                  <c:v>60952.639999999999</c:v>
                </c:pt>
                <c:pt idx="5">
                  <c:v>61451.78</c:v>
                </c:pt>
                <c:pt idx="6">
                  <c:v>61983.040000000001</c:v>
                </c:pt>
                <c:pt idx="7">
                  <c:v>62662</c:v>
                </c:pt>
                <c:pt idx="8">
                  <c:v>63004.77</c:v>
                </c:pt>
                <c:pt idx="9">
                  <c:v>62578.26</c:v>
                </c:pt>
                <c:pt idx="10">
                  <c:v>62922.46</c:v>
                </c:pt>
                <c:pt idx="11">
                  <c:v>63445.05</c:v>
                </c:pt>
                <c:pt idx="12">
                  <c:v>63845.88</c:v>
                </c:pt>
                <c:pt idx="13">
                  <c:v>64322.31</c:v>
                </c:pt>
                <c:pt idx="14">
                  <c:v>64770.98</c:v>
                </c:pt>
                <c:pt idx="15">
                  <c:v>65354.9</c:v>
                </c:pt>
                <c:pt idx="16">
                  <c:v>65647.92</c:v>
                </c:pt>
                <c:pt idx="17">
                  <c:v>66096.09</c:v>
                </c:pt>
                <c:pt idx="18">
                  <c:v>66564.41</c:v>
                </c:pt>
                <c:pt idx="19">
                  <c:v>67214.070000000007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33472"/>
        <c:axId val="207832296"/>
      </c:lineChart>
      <c:catAx>
        <c:axId val="2078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832296"/>
        <c:crosses val="autoZero"/>
        <c:auto val="1"/>
        <c:lblAlgn val="ctr"/>
        <c:lblOffset val="100"/>
        <c:noMultiLvlLbl val="0"/>
      </c:catAx>
      <c:valAx>
        <c:axId val="207832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83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Summer Coincident</a:t>
            </a:r>
            <a:r>
              <a:rPr lang="en-US" baseline="0">
                <a:solidFill>
                  <a:sysClr val="windowText" lastClr="000000"/>
                </a:solidFill>
              </a:rPr>
              <a:t> Peak </a:t>
            </a:r>
            <a:r>
              <a:rPr lang="en-US">
                <a:solidFill>
                  <a:sysClr val="windowText" lastClr="000000"/>
                </a:solidFill>
              </a:rPr>
              <a:t>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1'!$F$2</c:f>
              <c:strCache>
                <c:ptCount val="1"/>
                <c:pt idx="0">
                  <c:v>2017 IRP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1'!$F$3:$F$22</c:f>
              <c:numCache>
                <c:formatCode>#,##0</c:formatCode>
                <c:ptCount val="20"/>
                <c:pt idx="0">
                  <c:v>10129.885</c:v>
                </c:pt>
                <c:pt idx="1">
                  <c:v>10224.713</c:v>
                </c:pt>
                <c:pt idx="2">
                  <c:v>10310.015000000001</c:v>
                </c:pt>
                <c:pt idx="3">
                  <c:v>10403.217999999999</c:v>
                </c:pt>
                <c:pt idx="4">
                  <c:v>10518.418000000001</c:v>
                </c:pt>
                <c:pt idx="5">
                  <c:v>10624.16</c:v>
                </c:pt>
                <c:pt idx="6">
                  <c:v>10706.387999999999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10931.280999999999</c:v>
                </c:pt>
                <c:pt idx="10">
                  <c:v>11020.807999999999</c:v>
                </c:pt>
                <c:pt idx="11">
                  <c:v>11096.123</c:v>
                </c:pt>
                <c:pt idx="12">
                  <c:v>11207.37</c:v>
                </c:pt>
                <c:pt idx="13">
                  <c:v>11295.158000000001</c:v>
                </c:pt>
                <c:pt idx="14">
                  <c:v>11397.05</c:v>
                </c:pt>
                <c:pt idx="15">
                  <c:v>11535.764999999999</c:v>
                </c:pt>
                <c:pt idx="16">
                  <c:v>11621.797</c:v>
                </c:pt>
                <c:pt idx="17">
                  <c:v>11676.522000000001</c:v>
                </c:pt>
                <c:pt idx="18">
                  <c:v>11793.029000000002</c:v>
                </c:pt>
                <c:pt idx="19">
                  <c:v>11924.57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1'!$G$2</c:f>
              <c:strCache>
                <c:ptCount val="1"/>
                <c:pt idx="0">
                  <c:v>Supplemental Direct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1'!$G$3:$G$22</c:f>
              <c:numCache>
                <c:formatCode>#,##0</c:formatCode>
                <c:ptCount val="20"/>
                <c:pt idx="0">
                  <c:v>9934.7530000000006</c:v>
                </c:pt>
                <c:pt idx="1">
                  <c:v>9952.0969999999998</c:v>
                </c:pt>
                <c:pt idx="2">
                  <c:v>9985.643</c:v>
                </c:pt>
                <c:pt idx="3">
                  <c:v>10018.034</c:v>
                </c:pt>
                <c:pt idx="4">
                  <c:v>10090.171</c:v>
                </c:pt>
                <c:pt idx="5">
                  <c:v>10170.928</c:v>
                </c:pt>
                <c:pt idx="6">
                  <c:v>10246.209999999999</c:v>
                </c:pt>
                <c:pt idx="7">
                  <c:v>10322.472999999998</c:v>
                </c:pt>
                <c:pt idx="8">
                  <c:v>10397.748</c:v>
                </c:pt>
                <c:pt idx="9">
                  <c:v>10399.686000000002</c:v>
                </c:pt>
                <c:pt idx="10">
                  <c:v>10440.588</c:v>
                </c:pt>
                <c:pt idx="11">
                  <c:v>10514.296</c:v>
                </c:pt>
                <c:pt idx="12">
                  <c:v>10612.888999999999</c:v>
                </c:pt>
                <c:pt idx="13">
                  <c:v>10655.219000000001</c:v>
                </c:pt>
                <c:pt idx="14">
                  <c:v>10723.956</c:v>
                </c:pt>
                <c:pt idx="15">
                  <c:v>10807.879000000001</c:v>
                </c:pt>
                <c:pt idx="16">
                  <c:v>10874.151000000002</c:v>
                </c:pt>
                <c:pt idx="17">
                  <c:v>10932.046999999999</c:v>
                </c:pt>
                <c:pt idx="18">
                  <c:v>11023.221000000001</c:v>
                </c:pt>
                <c:pt idx="19">
                  <c:v>11064.014999999999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35432"/>
        <c:axId val="207834648"/>
      </c:lineChart>
      <c:catAx>
        <c:axId val="20783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834648"/>
        <c:crosses val="autoZero"/>
        <c:auto val="1"/>
        <c:lblAlgn val="ctr"/>
        <c:lblOffset val="100"/>
        <c:noMultiLvlLbl val="0"/>
      </c:catAx>
      <c:valAx>
        <c:axId val="2078346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83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17</xdr:col>
      <xdr:colOff>238125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1</xdr:row>
      <xdr:rowOff>19050</xdr:rowOff>
    </xdr:from>
    <xdr:to>
      <xdr:col>23</xdr:col>
      <xdr:colOff>457200</xdr:colOff>
      <xdr:row>15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L22"/>
  <sheetViews>
    <sheetView tabSelected="1" zoomScaleNormal="100" workbookViewId="0">
      <selection activeCell="T28" sqref="T28"/>
    </sheetView>
  </sheetViews>
  <sheetFormatPr defaultRowHeight="15" x14ac:dyDescent="0.25"/>
  <cols>
    <col min="1" max="4" width="9.140625" style="1"/>
    <col min="5" max="5" width="18.85546875" style="1" customWidth="1"/>
    <col min="6" max="6" width="9.140625" style="1"/>
    <col min="7" max="7" width="17.28515625" style="1" customWidth="1"/>
    <col min="8" max="16384" width="9.140625" style="1"/>
  </cols>
  <sheetData>
    <row r="1" spans="3:12" x14ac:dyDescent="0.25">
      <c r="D1" s="2" t="s">
        <v>20</v>
      </c>
      <c r="E1" s="2"/>
      <c r="F1" s="2" t="s">
        <v>21</v>
      </c>
      <c r="G1" s="2"/>
      <c r="L1" s="7" t="s">
        <v>24</v>
      </c>
    </row>
    <row r="2" spans="3:12" ht="15.75" thickBot="1" x14ac:dyDescent="0.3">
      <c r="C2" s="3" t="s">
        <v>0</v>
      </c>
      <c r="D2" s="4" t="s">
        <v>18</v>
      </c>
      <c r="E2" s="4" t="s">
        <v>26</v>
      </c>
      <c r="F2" s="4" t="s">
        <v>18</v>
      </c>
      <c r="G2" s="4" t="s">
        <v>26</v>
      </c>
      <c r="I2" s="4" t="s">
        <v>23</v>
      </c>
      <c r="J2" s="4" t="s">
        <v>23</v>
      </c>
    </row>
    <row r="3" spans="3:12" ht="15.75" thickTop="1" x14ac:dyDescent="0.25">
      <c r="C3" s="4">
        <v>2017</v>
      </c>
      <c r="D3" s="5">
        <f>Energy!K27/1000</f>
        <v>60061.416473999991</v>
      </c>
      <c r="E3" s="5">
        <f>Energy!K3/1000</f>
        <v>59901.75</v>
      </c>
      <c r="F3" s="5">
        <f>'Summer Peaks'!K27</f>
        <v>10129.885</v>
      </c>
      <c r="G3" s="5">
        <f>'Summer Peaks'!K3</f>
        <v>9934.7530000000006</v>
      </c>
      <c r="I3" s="6">
        <f>E3/D3-1</f>
        <v>-2.6583867543168438E-3</v>
      </c>
      <c r="J3" s="6">
        <f>G3/F3-1</f>
        <v>-1.9263002492130865E-2</v>
      </c>
    </row>
    <row r="4" spans="3:12" x14ac:dyDescent="0.25">
      <c r="C4" s="4">
        <v>2018</v>
      </c>
      <c r="D4" s="5">
        <f>Energy!K28/1000</f>
        <v>60670.448670000005</v>
      </c>
      <c r="E4" s="5">
        <f>Energy!K4/1000</f>
        <v>59876.34</v>
      </c>
      <c r="F4" s="5">
        <f>'Summer Peaks'!K28</f>
        <v>10224.713</v>
      </c>
      <c r="G4" s="5">
        <f>'Summer Peaks'!K4</f>
        <v>9952.0969999999998</v>
      </c>
      <c r="I4" s="6">
        <f t="shared" ref="I4:I22" si="0">E4/D4-1</f>
        <v>-1.3088887381059955E-2</v>
      </c>
      <c r="J4" s="6">
        <f t="shared" ref="J4:J22" si="1">G4/F4-1</f>
        <v>-2.6662459865621657E-2</v>
      </c>
    </row>
    <row r="5" spans="3:12" x14ac:dyDescent="0.25">
      <c r="C5" s="4">
        <v>2019</v>
      </c>
      <c r="D5" s="5">
        <f>Energy!K29/1000</f>
        <v>61301.355701000008</v>
      </c>
      <c r="E5" s="5">
        <f>Energy!K5/1000</f>
        <v>60448.53</v>
      </c>
      <c r="F5" s="5">
        <f>'Summer Peaks'!K29</f>
        <v>10310.015000000001</v>
      </c>
      <c r="G5" s="5">
        <f>'Summer Peaks'!K5</f>
        <v>9985.643</v>
      </c>
      <c r="I5" s="6">
        <f t="shared" si="0"/>
        <v>-1.391202023589333E-2</v>
      </c>
      <c r="J5" s="6">
        <f t="shared" si="1"/>
        <v>-3.1461835894516232E-2</v>
      </c>
    </row>
    <row r="6" spans="3:12" x14ac:dyDescent="0.25">
      <c r="C6" s="4">
        <v>2020</v>
      </c>
      <c r="D6" s="5">
        <f>Energy!K30/1000</f>
        <v>61863.305109000001</v>
      </c>
      <c r="E6" s="5">
        <f>Energy!K6/1000</f>
        <v>60684.39</v>
      </c>
      <c r="F6" s="5">
        <f>'Summer Peaks'!K30</f>
        <v>10403.217999999999</v>
      </c>
      <c r="G6" s="5">
        <f>'Summer Peaks'!K6</f>
        <v>10018.034</v>
      </c>
      <c r="I6" s="6">
        <f t="shared" si="0"/>
        <v>-1.9056775368254453E-2</v>
      </c>
      <c r="J6" s="6">
        <f t="shared" si="1"/>
        <v>-3.7025466543140761E-2</v>
      </c>
    </row>
    <row r="7" spans="3:12" x14ac:dyDescent="0.25">
      <c r="C7" s="4">
        <v>2021</v>
      </c>
      <c r="D7" s="5">
        <f>Energy!K31/1000</f>
        <v>62297.194364000003</v>
      </c>
      <c r="E7" s="5">
        <f>Energy!K7/1000</f>
        <v>60952.639999999999</v>
      </c>
      <c r="F7" s="5">
        <f>'Summer Peaks'!K31</f>
        <v>10518.418000000001</v>
      </c>
      <c r="G7" s="5">
        <f>'Summer Peaks'!K7</f>
        <v>10090.171</v>
      </c>
      <c r="I7" s="6">
        <f t="shared" si="0"/>
        <v>-2.1582903977084844E-2</v>
      </c>
      <c r="J7" s="6">
        <f t="shared" si="1"/>
        <v>-4.0714012316300896E-2</v>
      </c>
    </row>
    <row r="8" spans="3:12" x14ac:dyDescent="0.25">
      <c r="C8" s="4">
        <v>2022</v>
      </c>
      <c r="D8" s="5">
        <f>Energy!K32/1000</f>
        <v>63007.033293</v>
      </c>
      <c r="E8" s="5">
        <f>Energy!K8/1000</f>
        <v>61451.78</v>
      </c>
      <c r="F8" s="5">
        <f>'Summer Peaks'!K32</f>
        <v>10624.16</v>
      </c>
      <c r="G8" s="5">
        <f>'Summer Peaks'!K8</f>
        <v>10170.928</v>
      </c>
      <c r="I8" s="6">
        <f t="shared" si="0"/>
        <v>-2.4683804516991703E-2</v>
      </c>
      <c r="J8" s="6">
        <f t="shared" si="1"/>
        <v>-4.2660502100872022E-2</v>
      </c>
    </row>
    <row r="9" spans="3:12" x14ac:dyDescent="0.25">
      <c r="C9" s="4">
        <v>2023</v>
      </c>
      <c r="D9" s="5">
        <f>Energy!K33/1000</f>
        <v>63799.741923000009</v>
      </c>
      <c r="E9" s="5">
        <f>Energy!K9/1000</f>
        <v>61983.040000000001</v>
      </c>
      <c r="F9" s="5">
        <f>'Summer Peaks'!K33</f>
        <v>10706.387999999999</v>
      </c>
      <c r="G9" s="5">
        <f>'Summer Peaks'!K9</f>
        <v>10246.209999999999</v>
      </c>
      <c r="I9" s="6">
        <f t="shared" si="0"/>
        <v>-2.8475066955483741E-2</v>
      </c>
      <c r="J9" s="6">
        <f t="shared" si="1"/>
        <v>-4.2981629285245404E-2</v>
      </c>
    </row>
    <row r="10" spans="3:12" x14ac:dyDescent="0.25">
      <c r="C10" s="4">
        <v>2024</v>
      </c>
      <c r="D10" s="5">
        <f>Energy!K34/1000</f>
        <v>64610.371611000002</v>
      </c>
      <c r="E10" s="5">
        <f>Energy!K10/1000</f>
        <v>62662</v>
      </c>
      <c r="F10" s="5">
        <f>'Summer Peaks'!K34</f>
        <v>10804.439</v>
      </c>
      <c r="G10" s="5">
        <f>'Summer Peaks'!K10</f>
        <v>10322.472999999998</v>
      </c>
      <c r="I10" s="6">
        <f t="shared" si="0"/>
        <v>-3.0155709716863655E-2</v>
      </c>
      <c r="J10" s="6">
        <f t="shared" si="1"/>
        <v>-4.460814670710822E-2</v>
      </c>
    </row>
    <row r="11" spans="3:12" x14ac:dyDescent="0.25">
      <c r="C11" s="4">
        <v>2025</v>
      </c>
      <c r="D11" s="5">
        <f>Energy!K35/1000</f>
        <v>65171.551033999996</v>
      </c>
      <c r="E11" s="5">
        <f>Energy!K11/1000</f>
        <v>63004.77</v>
      </c>
      <c r="F11" s="5">
        <f>'Summer Peaks'!K35</f>
        <v>10919.630999999999</v>
      </c>
      <c r="G11" s="5">
        <f>'Summer Peaks'!K11</f>
        <v>10397.748</v>
      </c>
      <c r="I11" s="6">
        <f t="shared" si="0"/>
        <v>-3.3247344886261687E-2</v>
      </c>
      <c r="J11" s="6">
        <f t="shared" si="1"/>
        <v>-4.7793098503053799E-2</v>
      </c>
    </row>
    <row r="12" spans="3:12" x14ac:dyDescent="0.25">
      <c r="C12" s="4">
        <v>2026</v>
      </c>
      <c r="D12" s="5">
        <f>Energy!K36/1000</f>
        <v>65182.972935000005</v>
      </c>
      <c r="E12" s="5">
        <f>Energy!K12/1000</f>
        <v>62578.26</v>
      </c>
      <c r="F12" s="5">
        <f>'Summer Peaks'!K36</f>
        <v>10931.280999999999</v>
      </c>
      <c r="G12" s="5">
        <f>'Summer Peaks'!K12</f>
        <v>10399.686000000002</v>
      </c>
      <c r="I12" s="6">
        <f t="shared" si="0"/>
        <v>-3.9960020504087868E-2</v>
      </c>
      <c r="J12" s="6">
        <f t="shared" si="1"/>
        <v>-4.863062252264827E-2</v>
      </c>
    </row>
    <row r="13" spans="3:12" x14ac:dyDescent="0.25">
      <c r="C13" s="4">
        <v>2027</v>
      </c>
      <c r="D13" s="5">
        <f>Energy!K37/1000</f>
        <v>65683.651327</v>
      </c>
      <c r="E13" s="5">
        <f>Energy!K13/1000</f>
        <v>62922.46</v>
      </c>
      <c r="F13" s="5">
        <f>'Summer Peaks'!K37</f>
        <v>11020.807999999999</v>
      </c>
      <c r="G13" s="5">
        <f>'Summer Peaks'!K13</f>
        <v>10440.588</v>
      </c>
      <c r="I13" s="6">
        <f t="shared" si="0"/>
        <v>-4.2037725845258889E-2</v>
      </c>
      <c r="J13" s="6">
        <f t="shared" si="1"/>
        <v>-5.2647682456676392E-2</v>
      </c>
    </row>
    <row r="14" spans="3:12" x14ac:dyDescent="0.25">
      <c r="C14" s="4">
        <v>2028</v>
      </c>
      <c r="D14" s="5">
        <f>Energy!K38/1000</f>
        <v>66405.196060000002</v>
      </c>
      <c r="E14" s="5">
        <f>Energy!K14/1000</f>
        <v>63445.05</v>
      </c>
      <c r="F14" s="5">
        <f>'Summer Peaks'!K38</f>
        <v>11096.123</v>
      </c>
      <c r="G14" s="5">
        <f>'Summer Peaks'!K14</f>
        <v>10514.296</v>
      </c>
      <c r="I14" s="6">
        <f t="shared" si="0"/>
        <v>-4.4577024625081729E-2</v>
      </c>
      <c r="J14" s="6">
        <f t="shared" si="1"/>
        <v>-5.2435161362216265E-2</v>
      </c>
    </row>
    <row r="15" spans="3:12" x14ac:dyDescent="0.25">
      <c r="C15" s="4">
        <v>2029</v>
      </c>
      <c r="D15" s="5">
        <f>Energy!K39/1000</f>
        <v>67030.958400999996</v>
      </c>
      <c r="E15" s="5">
        <f>Energy!K15/1000</f>
        <v>63845.88</v>
      </c>
      <c r="F15" s="5">
        <f>'Summer Peaks'!K39</f>
        <v>11207.37</v>
      </c>
      <c r="G15" s="5">
        <f>'Summer Peaks'!K15</f>
        <v>10612.888999999999</v>
      </c>
      <c r="I15" s="6">
        <f t="shared" si="0"/>
        <v>-4.7516527839955303E-2</v>
      </c>
      <c r="J15" s="6">
        <f t="shared" si="1"/>
        <v>-5.304375602839928E-2</v>
      </c>
    </row>
    <row r="16" spans="3:12" x14ac:dyDescent="0.25">
      <c r="C16" s="4">
        <v>2030</v>
      </c>
      <c r="D16" s="5">
        <f>Energy!K40/1000</f>
        <v>67587.833794000006</v>
      </c>
      <c r="E16" s="5">
        <f>Energy!K16/1000</f>
        <v>64322.31</v>
      </c>
      <c r="F16" s="5">
        <f>'Summer Peaks'!K40</f>
        <v>11295.158000000001</v>
      </c>
      <c r="G16" s="5">
        <f>'Summer Peaks'!K16</f>
        <v>10655.219000000001</v>
      </c>
      <c r="I16" s="6">
        <f t="shared" si="0"/>
        <v>-4.831526046467105E-2</v>
      </c>
      <c r="J16" s="6">
        <f t="shared" si="1"/>
        <v>-5.6656046776857871E-2</v>
      </c>
    </row>
    <row r="17" spans="3:10" x14ac:dyDescent="0.25">
      <c r="C17" s="4">
        <v>2031</v>
      </c>
      <c r="D17" s="5">
        <f>Energy!K41/1000</f>
        <v>68227.277854</v>
      </c>
      <c r="E17" s="5">
        <f>Energy!K17/1000</f>
        <v>64770.98</v>
      </c>
      <c r="F17" s="5">
        <f>'Summer Peaks'!K41</f>
        <v>11397.05</v>
      </c>
      <c r="G17" s="5">
        <f>'Summer Peaks'!K17</f>
        <v>10723.956</v>
      </c>
      <c r="I17" s="6">
        <f t="shared" si="0"/>
        <v>-5.0658592321331519E-2</v>
      </c>
      <c r="J17" s="6">
        <f t="shared" si="1"/>
        <v>-5.9058616045380097E-2</v>
      </c>
    </row>
    <row r="18" spans="3:10" x14ac:dyDescent="0.25">
      <c r="C18" s="4">
        <v>2032</v>
      </c>
      <c r="D18" s="5">
        <f>Energy!K42/1000</f>
        <v>69064.299495999992</v>
      </c>
      <c r="E18" s="5">
        <f>Energy!K18/1000</f>
        <v>65354.9</v>
      </c>
      <c r="F18" s="5">
        <f>'Summer Peaks'!K42</f>
        <v>11535.764999999999</v>
      </c>
      <c r="G18" s="5">
        <f>'Summer Peaks'!K18</f>
        <v>10807.879000000001</v>
      </c>
      <c r="I18" s="6">
        <f t="shared" si="0"/>
        <v>-5.3709362479160916E-2</v>
      </c>
      <c r="J18" s="6">
        <f t="shared" si="1"/>
        <v>-6.3098199382528919E-2</v>
      </c>
    </row>
    <row r="19" spans="3:10" x14ac:dyDescent="0.25">
      <c r="C19" s="4">
        <v>2033</v>
      </c>
      <c r="D19" s="5">
        <f>Energy!K43/1000</f>
        <v>69512.841064000007</v>
      </c>
      <c r="E19" s="5">
        <f>Energy!K19/1000</f>
        <v>65647.92</v>
      </c>
      <c r="F19" s="5">
        <f>'Summer Peaks'!K43</f>
        <v>11621.797</v>
      </c>
      <c r="G19" s="5">
        <f>'Summer Peaks'!K19</f>
        <v>10874.151000000002</v>
      </c>
      <c r="I19" s="6">
        <f t="shared" si="0"/>
        <v>-5.5600102151509012E-2</v>
      </c>
      <c r="J19" s="6">
        <f t="shared" si="1"/>
        <v>-6.4331359427461932E-2</v>
      </c>
    </row>
    <row r="20" spans="3:10" x14ac:dyDescent="0.25">
      <c r="C20" s="4">
        <v>2034</v>
      </c>
      <c r="D20" s="5">
        <f>Energy!K44/1000</f>
        <v>70162.329469000018</v>
      </c>
      <c r="E20" s="5">
        <f>Energy!K20/1000</f>
        <v>66096.09</v>
      </c>
      <c r="F20" s="5">
        <f>'Summer Peaks'!K44</f>
        <v>11676.522000000001</v>
      </c>
      <c r="G20" s="5">
        <f>'Summer Peaks'!K20</f>
        <v>10932.046999999999</v>
      </c>
      <c r="I20" s="6">
        <f t="shared" si="0"/>
        <v>-5.7954738672076456E-2</v>
      </c>
      <c r="J20" s="6">
        <f t="shared" si="1"/>
        <v>-6.3758283502570512E-2</v>
      </c>
    </row>
    <row r="21" spans="3:10" x14ac:dyDescent="0.25">
      <c r="C21" s="4">
        <v>2035</v>
      </c>
      <c r="D21" s="5">
        <f>Energy!K45/1000</f>
        <v>70904.557969000001</v>
      </c>
      <c r="E21" s="5">
        <f>Energy!K21/1000</f>
        <v>66564.41</v>
      </c>
      <c r="F21" s="5">
        <f>'Summer Peaks'!K45</f>
        <v>11793.029000000002</v>
      </c>
      <c r="G21" s="5">
        <f>'Summer Peaks'!K21</f>
        <v>11023.221000000001</v>
      </c>
      <c r="I21" s="6">
        <f t="shared" si="0"/>
        <v>-6.1211127934787224E-2</v>
      </c>
      <c r="J21" s="6">
        <f t="shared" si="1"/>
        <v>-6.5276529041012332E-2</v>
      </c>
    </row>
    <row r="22" spans="3:10" x14ac:dyDescent="0.25">
      <c r="C22" s="4">
        <v>2036</v>
      </c>
      <c r="D22" s="5">
        <f>Energy!K46/1000</f>
        <v>71697.054837000018</v>
      </c>
      <c r="E22" s="5">
        <f>Energy!K22/1000</f>
        <v>67214.070000000007</v>
      </c>
      <c r="F22" s="5">
        <f>'Summer Peaks'!K46</f>
        <v>11924.57</v>
      </c>
      <c r="G22" s="5">
        <f>'Summer Peaks'!K22</f>
        <v>11064.014999999999</v>
      </c>
      <c r="I22" s="6">
        <f t="shared" si="0"/>
        <v>-6.2526764135456769E-2</v>
      </c>
      <c r="J22" s="6">
        <f t="shared" si="1"/>
        <v>-7.2166543531548721E-2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1"/>
  <sheetViews>
    <sheetView zoomScaleNormal="100" workbookViewId="0">
      <selection activeCell="P65" sqref="P65"/>
    </sheetView>
  </sheetViews>
  <sheetFormatPr defaultRowHeight="15" x14ac:dyDescent="0.25"/>
  <cols>
    <col min="1" max="10" width="9.28515625" style="1" bestFit="1" customWidth="1"/>
    <col min="11" max="11" width="9.5703125" style="1" bestFit="1" customWidth="1"/>
    <col min="12" max="12" width="9.140625" style="1"/>
    <col min="13" max="15" width="9.28515625" style="1" bestFit="1" customWidth="1"/>
    <col min="16" max="16" width="11.7109375" style="1" bestFit="1" customWidth="1"/>
    <col min="17" max="16384" width="9.140625" style="1"/>
  </cols>
  <sheetData>
    <row r="1" spans="1:19" x14ac:dyDescent="0.25">
      <c r="A1" s="7" t="s">
        <v>25</v>
      </c>
      <c r="M1" s="7"/>
    </row>
    <row r="2" spans="1:19" ht="15.75" thickBot="1" x14ac:dyDescent="0.3">
      <c r="A2" s="3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5</v>
      </c>
      <c r="G2" s="8" t="s">
        <v>6</v>
      </c>
      <c r="H2" s="8" t="s">
        <v>14</v>
      </c>
      <c r="I2" s="9" t="s">
        <v>7</v>
      </c>
      <c r="J2" s="10" t="s">
        <v>8</v>
      </c>
      <c r="K2" s="11" t="s">
        <v>9</v>
      </c>
      <c r="M2" s="3" t="s">
        <v>10</v>
      </c>
      <c r="N2" s="3" t="s">
        <v>11</v>
      </c>
      <c r="O2" s="3" t="s">
        <v>12</v>
      </c>
      <c r="P2" s="12" t="s">
        <v>13</v>
      </c>
    </row>
    <row r="3" spans="1:19" ht="15.75" thickTop="1" x14ac:dyDescent="0.25">
      <c r="A3" s="4">
        <v>2017</v>
      </c>
      <c r="B3" s="13">
        <v>2298.6819999999998</v>
      </c>
      <c r="C3" s="13">
        <v>746.49400000000003</v>
      </c>
      <c r="D3" s="13">
        <v>149.685</v>
      </c>
      <c r="E3" s="13">
        <v>4715.6570000000002</v>
      </c>
      <c r="F3" s="13">
        <v>1271.328</v>
      </c>
      <c r="G3" s="13">
        <v>752.90700000000004</v>
      </c>
      <c r="H3" s="14">
        <v>0</v>
      </c>
      <c r="I3" s="15">
        <f t="shared" ref="I3:I23" si="0">SUM(B3:D3)</f>
        <v>3194.8609999999999</v>
      </c>
      <c r="J3" s="16">
        <f t="shared" ref="J3:J23" si="1">SUM(E3:H3)</f>
        <v>6739.8920000000007</v>
      </c>
      <c r="K3" s="17">
        <f t="shared" ref="K3:K12" si="2">SUM(I3:J3)</f>
        <v>9934.7530000000006</v>
      </c>
      <c r="M3" s="4">
        <v>7</v>
      </c>
      <c r="N3" s="4">
        <v>17</v>
      </c>
      <c r="O3" s="4">
        <v>16</v>
      </c>
      <c r="P3" s="18">
        <f t="shared" ref="P3:P23" si="3">DATE(A3,M3,N3)</f>
        <v>42933</v>
      </c>
      <c r="S3" s="28"/>
    </row>
    <row r="4" spans="1:19" x14ac:dyDescent="0.25">
      <c r="A4" s="4">
        <v>2018</v>
      </c>
      <c r="B4" s="13">
        <v>2325.9830000000002</v>
      </c>
      <c r="C4" s="13">
        <v>751.72</v>
      </c>
      <c r="D4" s="13">
        <v>148.29400000000001</v>
      </c>
      <c r="E4" s="13">
        <v>4684.723</v>
      </c>
      <c r="F4" s="13">
        <v>1283.0250000000001</v>
      </c>
      <c r="G4" s="13">
        <v>758.35199999999998</v>
      </c>
      <c r="H4" s="14">
        <v>0</v>
      </c>
      <c r="I4" s="15">
        <f t="shared" si="0"/>
        <v>3225.9970000000003</v>
      </c>
      <c r="J4" s="16">
        <f t="shared" si="1"/>
        <v>6726.0999999999995</v>
      </c>
      <c r="K4" s="17">
        <f t="shared" si="2"/>
        <v>9952.0969999999998</v>
      </c>
      <c r="M4" s="4">
        <v>7</v>
      </c>
      <c r="N4" s="4">
        <v>16</v>
      </c>
      <c r="O4" s="4">
        <v>16</v>
      </c>
      <c r="P4" s="18">
        <f t="shared" si="3"/>
        <v>43297</v>
      </c>
      <c r="S4" s="28"/>
    </row>
    <row r="5" spans="1:19" x14ac:dyDescent="0.25">
      <c r="A5" s="4">
        <v>2019</v>
      </c>
      <c r="B5" s="13">
        <v>2355.2139999999999</v>
      </c>
      <c r="C5" s="13">
        <v>757.226</v>
      </c>
      <c r="D5" s="13">
        <v>147.417</v>
      </c>
      <c r="E5" s="13">
        <v>4682.6170000000002</v>
      </c>
      <c r="F5" s="13">
        <v>1280.279</v>
      </c>
      <c r="G5" s="13">
        <v>762.89</v>
      </c>
      <c r="H5" s="14">
        <v>0</v>
      </c>
      <c r="I5" s="15">
        <f t="shared" si="0"/>
        <v>3259.857</v>
      </c>
      <c r="J5" s="16">
        <f t="shared" si="1"/>
        <v>6725.786000000001</v>
      </c>
      <c r="K5" s="17">
        <f t="shared" si="2"/>
        <v>9985.643</v>
      </c>
      <c r="M5" s="4">
        <v>7</v>
      </c>
      <c r="N5" s="4">
        <v>15</v>
      </c>
      <c r="O5" s="4">
        <v>16</v>
      </c>
      <c r="P5" s="18">
        <f t="shared" si="3"/>
        <v>43661</v>
      </c>
      <c r="S5" s="28"/>
    </row>
    <row r="6" spans="1:19" x14ac:dyDescent="0.25">
      <c r="A6" s="4">
        <v>2020</v>
      </c>
      <c r="B6" s="13">
        <v>2358.788</v>
      </c>
      <c r="C6" s="13">
        <v>763.26700000000005</v>
      </c>
      <c r="D6" s="13">
        <v>145.68299999999999</v>
      </c>
      <c r="E6" s="13">
        <v>4702.2039999999997</v>
      </c>
      <c r="F6" s="13">
        <v>1283.71</v>
      </c>
      <c r="G6" s="13">
        <v>764.38199999999995</v>
      </c>
      <c r="H6" s="14">
        <v>0</v>
      </c>
      <c r="I6" s="15">
        <f t="shared" si="0"/>
        <v>3267.7380000000003</v>
      </c>
      <c r="J6" s="16">
        <f t="shared" si="1"/>
        <v>6750.2959999999994</v>
      </c>
      <c r="K6" s="17">
        <f t="shared" si="2"/>
        <v>10018.034</v>
      </c>
      <c r="M6" s="4">
        <v>7</v>
      </c>
      <c r="N6" s="4">
        <v>20</v>
      </c>
      <c r="O6" s="4">
        <v>16</v>
      </c>
      <c r="P6" s="18">
        <f t="shared" si="3"/>
        <v>44032</v>
      </c>
      <c r="S6" s="28"/>
    </row>
    <row r="7" spans="1:19" x14ac:dyDescent="0.25">
      <c r="A7" s="4">
        <v>2021</v>
      </c>
      <c r="B7" s="13">
        <v>2368.09</v>
      </c>
      <c r="C7" s="13">
        <v>767.55399999999997</v>
      </c>
      <c r="D7" s="13">
        <v>145.167</v>
      </c>
      <c r="E7" s="13">
        <v>4748.3779999999997</v>
      </c>
      <c r="F7" s="13">
        <v>1288.7059999999999</v>
      </c>
      <c r="G7" s="13">
        <v>772.27599999999995</v>
      </c>
      <c r="H7" s="14">
        <v>0</v>
      </c>
      <c r="I7" s="15">
        <f t="shared" si="0"/>
        <v>3280.8110000000001</v>
      </c>
      <c r="J7" s="16">
        <f t="shared" si="1"/>
        <v>6809.36</v>
      </c>
      <c r="K7" s="17">
        <f t="shared" si="2"/>
        <v>10090.171</v>
      </c>
      <c r="M7" s="4">
        <v>7</v>
      </c>
      <c r="N7" s="4">
        <v>19</v>
      </c>
      <c r="O7" s="4">
        <v>16</v>
      </c>
      <c r="P7" s="18">
        <f t="shared" si="3"/>
        <v>44396</v>
      </c>
      <c r="S7" s="28"/>
    </row>
    <row r="8" spans="1:19" x14ac:dyDescent="0.25">
      <c r="A8" s="4">
        <v>2022</v>
      </c>
      <c r="B8" s="13">
        <v>2377.277</v>
      </c>
      <c r="C8" s="13">
        <v>772.46600000000001</v>
      </c>
      <c r="D8" s="13">
        <v>144.73500000000001</v>
      </c>
      <c r="E8" s="13">
        <v>4800.7939999999999</v>
      </c>
      <c r="F8" s="13">
        <v>1298.1020000000001</v>
      </c>
      <c r="G8" s="13">
        <v>777.55399999999997</v>
      </c>
      <c r="H8" s="14">
        <v>0</v>
      </c>
      <c r="I8" s="15">
        <f t="shared" si="0"/>
        <v>3294.4780000000001</v>
      </c>
      <c r="J8" s="16">
        <f t="shared" si="1"/>
        <v>6876.45</v>
      </c>
      <c r="K8" s="17">
        <f t="shared" si="2"/>
        <v>10170.928</v>
      </c>
      <c r="M8" s="4">
        <v>7</v>
      </c>
      <c r="N8" s="4">
        <v>18</v>
      </c>
      <c r="O8" s="4">
        <v>16</v>
      </c>
      <c r="P8" s="18">
        <f t="shared" si="3"/>
        <v>44760</v>
      </c>
      <c r="S8" s="28"/>
    </row>
    <row r="9" spans="1:19" x14ac:dyDescent="0.25">
      <c r="A9" s="4">
        <v>2023</v>
      </c>
      <c r="B9" s="13">
        <v>2385.8220000000001</v>
      </c>
      <c r="C9" s="13">
        <v>777.50800000000004</v>
      </c>
      <c r="D9" s="13">
        <v>145.91800000000001</v>
      </c>
      <c r="E9" s="13">
        <v>4848.1719999999996</v>
      </c>
      <c r="F9" s="13">
        <v>1306.425</v>
      </c>
      <c r="G9" s="13">
        <v>782.36500000000001</v>
      </c>
      <c r="H9" s="14">
        <v>0</v>
      </c>
      <c r="I9" s="15">
        <f t="shared" si="0"/>
        <v>3309.248</v>
      </c>
      <c r="J9" s="16">
        <f t="shared" si="1"/>
        <v>6936.9619999999995</v>
      </c>
      <c r="K9" s="17">
        <f t="shared" si="2"/>
        <v>10246.209999999999</v>
      </c>
      <c r="M9" s="4">
        <v>7</v>
      </c>
      <c r="N9" s="4">
        <v>17</v>
      </c>
      <c r="O9" s="4">
        <v>16</v>
      </c>
      <c r="P9" s="19">
        <f t="shared" si="3"/>
        <v>45124</v>
      </c>
      <c r="S9" s="28"/>
    </row>
    <row r="10" spans="1:19" x14ac:dyDescent="0.25">
      <c r="A10" s="4">
        <v>2024</v>
      </c>
      <c r="B10" s="13">
        <v>2391.1970000000001</v>
      </c>
      <c r="C10" s="13">
        <v>782.976</v>
      </c>
      <c r="D10" s="13">
        <v>143.77799999999999</v>
      </c>
      <c r="E10" s="13">
        <v>4900.1589999999997</v>
      </c>
      <c r="F10" s="13">
        <v>1317.454</v>
      </c>
      <c r="G10" s="13">
        <v>786.90899999999999</v>
      </c>
      <c r="H10" s="14">
        <v>0</v>
      </c>
      <c r="I10" s="15">
        <f t="shared" si="0"/>
        <v>3317.951</v>
      </c>
      <c r="J10" s="16">
        <f t="shared" si="1"/>
        <v>7004.521999999999</v>
      </c>
      <c r="K10" s="17">
        <f t="shared" si="2"/>
        <v>10322.472999999998</v>
      </c>
      <c r="M10" s="4">
        <v>7</v>
      </c>
      <c r="N10" s="4">
        <v>15</v>
      </c>
      <c r="O10" s="4">
        <v>16</v>
      </c>
      <c r="P10" s="19">
        <f t="shared" si="3"/>
        <v>45488</v>
      </c>
      <c r="S10" s="28"/>
    </row>
    <row r="11" spans="1:19" x14ac:dyDescent="0.25">
      <c r="A11" s="4">
        <v>2025</v>
      </c>
      <c r="B11" s="13">
        <v>2406.41</v>
      </c>
      <c r="C11" s="13">
        <v>790.98599999999999</v>
      </c>
      <c r="D11" s="13">
        <v>142.833</v>
      </c>
      <c r="E11" s="13">
        <v>4959.0039999999999</v>
      </c>
      <c r="F11" s="13">
        <v>1324.1030000000001</v>
      </c>
      <c r="G11" s="13">
        <v>774.41200000000003</v>
      </c>
      <c r="H11" s="14">
        <v>0</v>
      </c>
      <c r="I11" s="15">
        <f t="shared" si="0"/>
        <v>3340.2289999999998</v>
      </c>
      <c r="J11" s="16">
        <f t="shared" si="1"/>
        <v>7057.5190000000002</v>
      </c>
      <c r="K11" s="17">
        <f t="shared" si="2"/>
        <v>10397.748</v>
      </c>
      <c r="M11" s="4">
        <v>7</v>
      </c>
      <c r="N11" s="4">
        <v>21</v>
      </c>
      <c r="O11" s="4">
        <v>16</v>
      </c>
      <c r="P11" s="19">
        <f t="shared" si="3"/>
        <v>45859</v>
      </c>
      <c r="S11" s="28"/>
    </row>
    <row r="12" spans="1:19" x14ac:dyDescent="0.25">
      <c r="A12" s="4">
        <v>2026</v>
      </c>
      <c r="B12" s="13">
        <v>2413.4969999999998</v>
      </c>
      <c r="C12" s="13">
        <v>796.73599999999999</v>
      </c>
      <c r="D12" s="13">
        <v>142.26599999999999</v>
      </c>
      <c r="E12" s="13">
        <v>4919.6670000000004</v>
      </c>
      <c r="F12" s="13">
        <v>1332.086</v>
      </c>
      <c r="G12" s="13">
        <v>795.43399999999997</v>
      </c>
      <c r="H12" s="14">
        <v>0</v>
      </c>
      <c r="I12" s="15">
        <f t="shared" si="0"/>
        <v>3352.4989999999998</v>
      </c>
      <c r="J12" s="16">
        <f t="shared" si="1"/>
        <v>7047.1870000000008</v>
      </c>
      <c r="K12" s="17">
        <f t="shared" si="2"/>
        <v>10399.686000000002</v>
      </c>
      <c r="M12" s="4">
        <v>7</v>
      </c>
      <c r="N12" s="4">
        <v>20</v>
      </c>
      <c r="O12" s="4">
        <v>16</v>
      </c>
      <c r="P12" s="19">
        <f t="shared" si="3"/>
        <v>46223</v>
      </c>
      <c r="S12" s="28"/>
    </row>
    <row r="13" spans="1:19" x14ac:dyDescent="0.25">
      <c r="A13" s="4">
        <v>2027</v>
      </c>
      <c r="B13" s="13">
        <v>2421.1289999999999</v>
      </c>
      <c r="C13" s="13">
        <v>802.57899999999995</v>
      </c>
      <c r="D13" s="13">
        <v>141.87899999999999</v>
      </c>
      <c r="E13" s="13">
        <v>4930.701</v>
      </c>
      <c r="F13" s="13">
        <v>1340.2149999999999</v>
      </c>
      <c r="G13" s="13">
        <v>804.08500000000004</v>
      </c>
      <c r="H13" s="14">
        <v>0</v>
      </c>
      <c r="I13" s="15">
        <f t="shared" si="0"/>
        <v>3365.5869999999995</v>
      </c>
      <c r="J13" s="16">
        <f t="shared" si="1"/>
        <v>7075.0010000000002</v>
      </c>
      <c r="K13" s="17">
        <f t="shared" ref="K13:K23" si="4">SUM(I13:J13)</f>
        <v>10440.588</v>
      </c>
      <c r="M13" s="4">
        <v>7</v>
      </c>
      <c r="N13" s="4">
        <v>19</v>
      </c>
      <c r="O13" s="4">
        <v>16</v>
      </c>
      <c r="P13" s="19">
        <f t="shared" si="3"/>
        <v>46587</v>
      </c>
      <c r="S13" s="28"/>
    </row>
    <row r="14" spans="1:19" x14ac:dyDescent="0.25">
      <c r="A14" s="4">
        <v>2028</v>
      </c>
      <c r="B14" s="13">
        <v>2428.1439999999998</v>
      </c>
      <c r="C14" s="13">
        <v>807.99800000000005</v>
      </c>
      <c r="D14" s="13">
        <v>143.24199999999999</v>
      </c>
      <c r="E14" s="13">
        <v>4976.1909999999998</v>
      </c>
      <c r="F14" s="13">
        <v>1350.674</v>
      </c>
      <c r="G14" s="13">
        <v>808.04700000000003</v>
      </c>
      <c r="H14" s="14">
        <v>0</v>
      </c>
      <c r="I14" s="15">
        <f t="shared" si="0"/>
        <v>3379.384</v>
      </c>
      <c r="J14" s="16">
        <f t="shared" si="1"/>
        <v>7134.9120000000003</v>
      </c>
      <c r="K14" s="17">
        <f t="shared" si="4"/>
        <v>10514.296</v>
      </c>
      <c r="M14" s="4">
        <v>7</v>
      </c>
      <c r="N14" s="4">
        <v>17</v>
      </c>
      <c r="O14" s="4">
        <v>16</v>
      </c>
      <c r="P14" s="19">
        <f t="shared" si="3"/>
        <v>46951</v>
      </c>
      <c r="S14" s="28"/>
    </row>
    <row r="15" spans="1:19" x14ac:dyDescent="0.25">
      <c r="A15" s="4">
        <v>2029</v>
      </c>
      <c r="B15" s="13">
        <v>2436.0059999999999</v>
      </c>
      <c r="C15" s="13">
        <v>840.54899999999998</v>
      </c>
      <c r="D15" s="13">
        <v>141.20400000000001</v>
      </c>
      <c r="E15" s="13">
        <v>5026.0649999999996</v>
      </c>
      <c r="F15" s="13">
        <v>1357.048</v>
      </c>
      <c r="G15" s="13">
        <v>812.01700000000005</v>
      </c>
      <c r="H15" s="14">
        <v>0</v>
      </c>
      <c r="I15" s="15">
        <f t="shared" si="0"/>
        <v>3417.759</v>
      </c>
      <c r="J15" s="16">
        <f t="shared" si="1"/>
        <v>7195.1299999999992</v>
      </c>
      <c r="K15" s="17">
        <f t="shared" si="4"/>
        <v>10612.888999999999</v>
      </c>
      <c r="M15" s="4">
        <v>7</v>
      </c>
      <c r="N15" s="4">
        <v>16</v>
      </c>
      <c r="O15" s="4">
        <v>16</v>
      </c>
      <c r="P15" s="19">
        <f t="shared" si="3"/>
        <v>47315</v>
      </c>
      <c r="S15" s="28"/>
    </row>
    <row r="16" spans="1:19" x14ac:dyDescent="0.25">
      <c r="A16" s="4">
        <v>2030</v>
      </c>
      <c r="B16" s="13">
        <v>2441.4969999999998</v>
      </c>
      <c r="C16" s="13">
        <v>819.27200000000005</v>
      </c>
      <c r="D16" s="13">
        <v>140.61000000000001</v>
      </c>
      <c r="E16" s="13">
        <v>5073.5860000000002</v>
      </c>
      <c r="F16" s="13">
        <v>1364.962</v>
      </c>
      <c r="G16" s="13">
        <v>815.29200000000003</v>
      </c>
      <c r="H16" s="14">
        <v>0</v>
      </c>
      <c r="I16" s="15">
        <f t="shared" si="0"/>
        <v>3401.3789999999999</v>
      </c>
      <c r="J16" s="16">
        <f t="shared" si="1"/>
        <v>7253.8400000000011</v>
      </c>
      <c r="K16" s="17">
        <f t="shared" si="4"/>
        <v>10655.219000000001</v>
      </c>
      <c r="M16" s="4">
        <v>7</v>
      </c>
      <c r="N16" s="4">
        <v>15</v>
      </c>
      <c r="O16" s="4">
        <v>16</v>
      </c>
      <c r="P16" s="19">
        <f t="shared" si="3"/>
        <v>47679</v>
      </c>
      <c r="S16" s="28"/>
    </row>
    <row r="17" spans="1:19" x14ac:dyDescent="0.25">
      <c r="A17" s="4">
        <v>2031</v>
      </c>
      <c r="B17" s="13">
        <v>2476.0700000000002</v>
      </c>
      <c r="C17" s="13">
        <v>822.86900000000003</v>
      </c>
      <c r="D17" s="13">
        <v>141.99700000000001</v>
      </c>
      <c r="E17" s="13">
        <v>5118.8419999999996</v>
      </c>
      <c r="F17" s="13">
        <v>1358.203</v>
      </c>
      <c r="G17" s="13">
        <v>805.97500000000002</v>
      </c>
      <c r="H17" s="14">
        <v>0</v>
      </c>
      <c r="I17" s="15">
        <f t="shared" si="0"/>
        <v>3440.9360000000001</v>
      </c>
      <c r="J17" s="16">
        <f t="shared" si="1"/>
        <v>7283.02</v>
      </c>
      <c r="K17" s="17">
        <f t="shared" si="4"/>
        <v>10723.956</v>
      </c>
      <c r="M17" s="4">
        <v>7</v>
      </c>
      <c r="N17" s="4">
        <v>21</v>
      </c>
      <c r="O17" s="4">
        <v>17</v>
      </c>
      <c r="P17" s="19">
        <f t="shared" si="3"/>
        <v>48050</v>
      </c>
      <c r="S17" s="28"/>
    </row>
    <row r="18" spans="1:19" x14ac:dyDescent="0.25">
      <c r="A18" s="4">
        <v>2032</v>
      </c>
      <c r="B18" s="13">
        <v>2482.2620000000002</v>
      </c>
      <c r="C18" s="13">
        <v>827.81200000000001</v>
      </c>
      <c r="D18" s="13">
        <v>141.74</v>
      </c>
      <c r="E18" s="13">
        <v>5158.616</v>
      </c>
      <c r="F18" s="13">
        <v>1367.7280000000001</v>
      </c>
      <c r="G18" s="13">
        <v>829.721</v>
      </c>
      <c r="H18" s="14">
        <v>0</v>
      </c>
      <c r="I18" s="15">
        <f t="shared" si="0"/>
        <v>3451.8140000000003</v>
      </c>
      <c r="J18" s="16">
        <f t="shared" si="1"/>
        <v>7356.0650000000005</v>
      </c>
      <c r="K18" s="17">
        <f t="shared" si="4"/>
        <v>10807.879000000001</v>
      </c>
      <c r="M18" s="4">
        <v>7</v>
      </c>
      <c r="N18" s="4">
        <v>19</v>
      </c>
      <c r="O18" s="4">
        <v>17</v>
      </c>
      <c r="P18" s="19">
        <f t="shared" si="3"/>
        <v>48414</v>
      </c>
      <c r="S18" s="28"/>
    </row>
    <row r="19" spans="1:19" x14ac:dyDescent="0.25">
      <c r="A19" s="4">
        <v>2033</v>
      </c>
      <c r="B19" s="13">
        <v>2490.114</v>
      </c>
      <c r="C19" s="13">
        <v>833.53599999999994</v>
      </c>
      <c r="D19" s="13">
        <v>141.34200000000001</v>
      </c>
      <c r="E19" s="13">
        <v>5201.4290000000001</v>
      </c>
      <c r="F19" s="13">
        <v>1373.8679999999999</v>
      </c>
      <c r="G19" s="13">
        <v>833.86199999999997</v>
      </c>
      <c r="H19" s="14">
        <v>0</v>
      </c>
      <c r="I19" s="15">
        <f t="shared" si="0"/>
        <v>3464.9920000000002</v>
      </c>
      <c r="J19" s="16">
        <f t="shared" si="1"/>
        <v>7409.1590000000006</v>
      </c>
      <c r="K19" s="17">
        <f t="shared" si="4"/>
        <v>10874.151000000002</v>
      </c>
      <c r="M19" s="4">
        <v>7</v>
      </c>
      <c r="N19" s="4">
        <v>18</v>
      </c>
      <c r="O19" s="4">
        <v>17</v>
      </c>
      <c r="P19" s="19">
        <f t="shared" si="3"/>
        <v>48778</v>
      </c>
      <c r="S19" s="28"/>
    </row>
    <row r="20" spans="1:19" x14ac:dyDescent="0.25">
      <c r="A20" s="4">
        <v>2034</v>
      </c>
      <c r="B20" s="13">
        <v>2493.1979999999999</v>
      </c>
      <c r="C20" s="13">
        <v>838.86699999999996</v>
      </c>
      <c r="D20" s="13">
        <v>142.65899999999999</v>
      </c>
      <c r="E20" s="13">
        <v>5238.7299999999996</v>
      </c>
      <c r="F20" s="13">
        <v>1381.317</v>
      </c>
      <c r="G20" s="13">
        <v>837.27599999999995</v>
      </c>
      <c r="H20" s="14">
        <v>0</v>
      </c>
      <c r="I20" s="15">
        <f t="shared" si="0"/>
        <v>3474.7239999999997</v>
      </c>
      <c r="J20" s="16">
        <f t="shared" si="1"/>
        <v>7457.3229999999994</v>
      </c>
      <c r="K20" s="17">
        <f t="shared" si="4"/>
        <v>10932.046999999999</v>
      </c>
      <c r="M20" s="4">
        <v>7</v>
      </c>
      <c r="N20" s="4">
        <v>17</v>
      </c>
      <c r="O20" s="4">
        <v>17</v>
      </c>
      <c r="P20" s="19">
        <f t="shared" si="3"/>
        <v>49142</v>
      </c>
      <c r="S20" s="28"/>
    </row>
    <row r="21" spans="1:19" x14ac:dyDescent="0.25">
      <c r="A21" s="4">
        <v>2035</v>
      </c>
      <c r="B21" s="13">
        <v>2496.6840000000002</v>
      </c>
      <c r="C21" s="13">
        <v>871.15800000000002</v>
      </c>
      <c r="D21" s="13">
        <v>140.595</v>
      </c>
      <c r="E21" s="13">
        <v>5283.64</v>
      </c>
      <c r="F21" s="13">
        <v>1389.8040000000001</v>
      </c>
      <c r="G21" s="13">
        <v>841.34</v>
      </c>
      <c r="H21" s="14">
        <v>0</v>
      </c>
      <c r="I21" s="15">
        <f t="shared" si="0"/>
        <v>3508.4369999999999</v>
      </c>
      <c r="J21" s="16">
        <f t="shared" si="1"/>
        <v>7514.7840000000006</v>
      </c>
      <c r="K21" s="17">
        <f t="shared" si="4"/>
        <v>11023.221000000001</v>
      </c>
      <c r="M21" s="4">
        <v>7</v>
      </c>
      <c r="N21" s="4">
        <v>16</v>
      </c>
      <c r="O21" s="4">
        <v>17</v>
      </c>
      <c r="P21" s="19">
        <f t="shared" si="3"/>
        <v>49506</v>
      </c>
      <c r="S21" s="28"/>
    </row>
    <row r="22" spans="1:19" x14ac:dyDescent="0.25">
      <c r="A22" s="4">
        <v>2036</v>
      </c>
      <c r="B22" s="13">
        <v>2500.1669999999999</v>
      </c>
      <c r="C22" s="13">
        <v>850.29399999999998</v>
      </c>
      <c r="D22" s="13">
        <v>140.239</v>
      </c>
      <c r="E22" s="13">
        <v>5328.6779999999999</v>
      </c>
      <c r="F22" s="13">
        <v>1399.7560000000001</v>
      </c>
      <c r="G22" s="13">
        <v>844.88099999999997</v>
      </c>
      <c r="H22" s="14">
        <v>0</v>
      </c>
      <c r="I22" s="15">
        <f t="shared" si="0"/>
        <v>3490.7</v>
      </c>
      <c r="J22" s="16">
        <f t="shared" si="1"/>
        <v>7573.3150000000005</v>
      </c>
      <c r="K22" s="17">
        <f t="shared" si="4"/>
        <v>11064.014999999999</v>
      </c>
      <c r="M22" s="4">
        <v>7</v>
      </c>
      <c r="N22" s="4">
        <v>14</v>
      </c>
      <c r="O22" s="4">
        <v>17</v>
      </c>
      <c r="P22" s="19">
        <f t="shared" si="3"/>
        <v>49870</v>
      </c>
      <c r="S22" s="28"/>
    </row>
    <row r="23" spans="1:19" x14ac:dyDescent="0.25">
      <c r="A23" s="4">
        <v>2037</v>
      </c>
      <c r="B23" s="13">
        <v>2511.4879999999998</v>
      </c>
      <c r="C23" s="13">
        <v>858.63400000000001</v>
      </c>
      <c r="D23" s="13">
        <v>139.542</v>
      </c>
      <c r="E23" s="13">
        <v>5393.1149999999998</v>
      </c>
      <c r="F23" s="13">
        <v>1407.0250000000001</v>
      </c>
      <c r="G23" s="13">
        <v>848.58100000000002</v>
      </c>
      <c r="H23" s="14">
        <v>0</v>
      </c>
      <c r="I23" s="15">
        <f t="shared" si="0"/>
        <v>3509.6639999999998</v>
      </c>
      <c r="J23" s="16">
        <f t="shared" si="1"/>
        <v>7648.7209999999995</v>
      </c>
      <c r="K23" s="17">
        <f t="shared" si="4"/>
        <v>11158.384999999998</v>
      </c>
      <c r="M23" s="4">
        <v>7</v>
      </c>
      <c r="N23" s="4">
        <v>20</v>
      </c>
      <c r="O23" s="4">
        <v>17</v>
      </c>
      <c r="P23" s="19">
        <f t="shared" si="3"/>
        <v>50241</v>
      </c>
      <c r="S23" s="28"/>
    </row>
    <row r="25" spans="1:19" x14ac:dyDescent="0.25">
      <c r="A25" s="7" t="s">
        <v>22</v>
      </c>
      <c r="M25" s="7"/>
    </row>
    <row r="26" spans="1:19" ht="15.75" thickBot="1" x14ac:dyDescent="0.3">
      <c r="A26" s="3" t="s">
        <v>0</v>
      </c>
      <c r="B26" s="8" t="s">
        <v>2</v>
      </c>
      <c r="C26" s="8" t="s">
        <v>3</v>
      </c>
      <c r="D26" s="8" t="s">
        <v>1</v>
      </c>
      <c r="E26" s="8" t="s">
        <v>4</v>
      </c>
      <c r="F26" s="8" t="s">
        <v>5</v>
      </c>
      <c r="G26" s="8" t="s">
        <v>6</v>
      </c>
      <c r="H26" s="20" t="s">
        <v>14</v>
      </c>
      <c r="I26" s="9" t="s">
        <v>7</v>
      </c>
      <c r="J26" s="10" t="s">
        <v>8</v>
      </c>
      <c r="K26" s="11" t="s">
        <v>9</v>
      </c>
      <c r="M26" s="3" t="s">
        <v>10</v>
      </c>
      <c r="N26" s="3" t="s">
        <v>11</v>
      </c>
      <c r="O26" s="3" t="s">
        <v>12</v>
      </c>
      <c r="P26" s="12" t="s">
        <v>13</v>
      </c>
    </row>
    <row r="27" spans="1:19" ht="15.75" thickTop="1" x14ac:dyDescent="0.25">
      <c r="A27" s="4">
        <v>2017</v>
      </c>
      <c r="B27" s="21">
        <v>2284.7080000000001</v>
      </c>
      <c r="C27" s="21">
        <v>717.95699999999999</v>
      </c>
      <c r="D27" s="21">
        <v>151.29300000000001</v>
      </c>
      <c r="E27" s="21">
        <v>5011.7520000000004</v>
      </c>
      <c r="F27" s="21">
        <v>1245.655</v>
      </c>
      <c r="G27" s="21">
        <v>718.52</v>
      </c>
      <c r="H27" s="14">
        <v>0</v>
      </c>
      <c r="I27" s="15">
        <f t="shared" ref="I27:I47" si="5">SUM(B27:D27)</f>
        <v>3153.9580000000001</v>
      </c>
      <c r="J27" s="16">
        <f t="shared" ref="J27:J47" si="6">SUM(E27:H27)</f>
        <v>6975.9269999999997</v>
      </c>
      <c r="K27" s="17">
        <f t="shared" ref="K27:K36" si="7">SUM(I27:J27)</f>
        <v>10129.885</v>
      </c>
      <c r="M27" s="4">
        <v>7</v>
      </c>
      <c r="N27" s="4">
        <v>12</v>
      </c>
      <c r="O27" s="4">
        <v>15</v>
      </c>
      <c r="P27" s="19">
        <f t="shared" ref="P27:P47" si="8">DATE(A27,M27,N27)</f>
        <v>42928</v>
      </c>
      <c r="S27" s="28"/>
    </row>
    <row r="28" spans="1:19" x14ac:dyDescent="0.25">
      <c r="A28" s="4">
        <v>2018</v>
      </c>
      <c r="B28" s="21">
        <v>2307.9609999999998</v>
      </c>
      <c r="C28" s="21">
        <v>723.51900000000001</v>
      </c>
      <c r="D28" s="21">
        <v>151.46899999999999</v>
      </c>
      <c r="E28" s="21">
        <v>5070.5309999999999</v>
      </c>
      <c r="F28" s="21">
        <v>1247.5239999999999</v>
      </c>
      <c r="G28" s="21">
        <v>723.70899999999995</v>
      </c>
      <c r="H28" s="14">
        <v>0</v>
      </c>
      <c r="I28" s="15">
        <f t="shared" si="5"/>
        <v>3182.9489999999996</v>
      </c>
      <c r="J28" s="16">
        <f t="shared" si="6"/>
        <v>7041.7640000000001</v>
      </c>
      <c r="K28" s="17">
        <f t="shared" si="7"/>
        <v>10224.713</v>
      </c>
      <c r="M28" s="4">
        <v>7</v>
      </c>
      <c r="N28" s="4">
        <v>11</v>
      </c>
      <c r="O28" s="4">
        <v>15</v>
      </c>
      <c r="P28" s="19">
        <f t="shared" si="8"/>
        <v>43292</v>
      </c>
      <c r="S28" s="28"/>
    </row>
    <row r="29" spans="1:19" x14ac:dyDescent="0.25">
      <c r="A29" s="4">
        <v>2019</v>
      </c>
      <c r="B29" s="21">
        <v>2349.2020000000002</v>
      </c>
      <c r="C29" s="21">
        <v>739.12900000000002</v>
      </c>
      <c r="D29" s="21">
        <v>152.292</v>
      </c>
      <c r="E29" s="21">
        <v>5096.7340000000004</v>
      </c>
      <c r="F29" s="21">
        <v>1245.2639999999999</v>
      </c>
      <c r="G29" s="21">
        <v>727.39400000000001</v>
      </c>
      <c r="H29" s="14">
        <v>0</v>
      </c>
      <c r="I29" s="15">
        <f t="shared" si="5"/>
        <v>3240.623</v>
      </c>
      <c r="J29" s="16">
        <f t="shared" si="6"/>
        <v>7069.3920000000007</v>
      </c>
      <c r="K29" s="17">
        <f t="shared" si="7"/>
        <v>10310.015000000001</v>
      </c>
      <c r="M29" s="4">
        <v>7</v>
      </c>
      <c r="N29" s="4">
        <v>10</v>
      </c>
      <c r="O29" s="4">
        <v>16</v>
      </c>
      <c r="P29" s="19">
        <f t="shared" si="8"/>
        <v>43656</v>
      </c>
      <c r="S29" s="28"/>
    </row>
    <row r="30" spans="1:19" x14ac:dyDescent="0.25">
      <c r="A30" s="4">
        <v>2020</v>
      </c>
      <c r="B30" s="21">
        <v>2358.8739999999998</v>
      </c>
      <c r="C30" s="21">
        <v>742.37599999999998</v>
      </c>
      <c r="D30" s="21">
        <v>151.58199999999999</v>
      </c>
      <c r="E30" s="21">
        <v>5152.3249999999998</v>
      </c>
      <c r="F30" s="21">
        <v>1267.271</v>
      </c>
      <c r="G30" s="21">
        <v>730.79</v>
      </c>
      <c r="H30" s="14">
        <v>0</v>
      </c>
      <c r="I30" s="15">
        <f t="shared" si="5"/>
        <v>3252.8319999999999</v>
      </c>
      <c r="J30" s="16">
        <f t="shared" si="6"/>
        <v>7150.3859999999995</v>
      </c>
      <c r="K30" s="17">
        <f t="shared" si="7"/>
        <v>10403.217999999999</v>
      </c>
      <c r="M30" s="4">
        <v>7</v>
      </c>
      <c r="N30" s="4">
        <v>15</v>
      </c>
      <c r="O30" s="4">
        <v>16</v>
      </c>
      <c r="P30" s="19">
        <f t="shared" si="8"/>
        <v>44027</v>
      </c>
      <c r="S30" s="28"/>
    </row>
    <row r="31" spans="1:19" x14ac:dyDescent="0.25">
      <c r="A31" s="4">
        <v>2021</v>
      </c>
      <c r="B31" s="21">
        <v>2374.3229999999999</v>
      </c>
      <c r="C31" s="21">
        <v>747.43799999999999</v>
      </c>
      <c r="D31" s="21">
        <v>151.453</v>
      </c>
      <c r="E31" s="21">
        <v>5216.5630000000001</v>
      </c>
      <c r="F31" s="21">
        <v>1278.8330000000001</v>
      </c>
      <c r="G31" s="21">
        <v>749.80799999999999</v>
      </c>
      <c r="H31" s="14">
        <v>0</v>
      </c>
      <c r="I31" s="15">
        <f t="shared" si="5"/>
        <v>3273.2139999999999</v>
      </c>
      <c r="J31" s="16">
        <f t="shared" si="6"/>
        <v>7245.2040000000006</v>
      </c>
      <c r="K31" s="17">
        <f t="shared" si="7"/>
        <v>10518.418000000001</v>
      </c>
      <c r="M31" s="4">
        <v>7</v>
      </c>
      <c r="N31" s="4">
        <v>14</v>
      </c>
      <c r="O31" s="4">
        <v>16</v>
      </c>
      <c r="P31" s="19">
        <f t="shared" si="8"/>
        <v>44391</v>
      </c>
      <c r="S31" s="28"/>
    </row>
    <row r="32" spans="1:19" x14ac:dyDescent="0.25">
      <c r="A32" s="4">
        <v>2022</v>
      </c>
      <c r="B32" s="21">
        <v>2391.1660000000002</v>
      </c>
      <c r="C32" s="21">
        <v>752.38099999999997</v>
      </c>
      <c r="D32" s="21">
        <v>151.40100000000001</v>
      </c>
      <c r="E32" s="21">
        <v>5281.0860000000002</v>
      </c>
      <c r="F32" s="21">
        <v>1291.855</v>
      </c>
      <c r="G32" s="21">
        <v>756.27099999999996</v>
      </c>
      <c r="H32" s="14">
        <v>0</v>
      </c>
      <c r="I32" s="15">
        <f t="shared" si="5"/>
        <v>3294.9479999999999</v>
      </c>
      <c r="J32" s="16">
        <f t="shared" si="6"/>
        <v>7329.2120000000004</v>
      </c>
      <c r="K32" s="17">
        <f t="shared" si="7"/>
        <v>10624.16</v>
      </c>
      <c r="M32" s="4">
        <v>7</v>
      </c>
      <c r="N32" s="4">
        <v>13</v>
      </c>
      <c r="O32" s="4">
        <v>16</v>
      </c>
      <c r="P32" s="19">
        <f t="shared" si="8"/>
        <v>44755</v>
      </c>
      <c r="S32" s="28"/>
    </row>
    <row r="33" spans="1:19" x14ac:dyDescent="0.25">
      <c r="A33" s="4">
        <v>2023</v>
      </c>
      <c r="B33" s="21">
        <v>2406.9960000000001</v>
      </c>
      <c r="C33" s="21">
        <v>757.15899999999999</v>
      </c>
      <c r="D33" s="21">
        <v>151.208</v>
      </c>
      <c r="E33" s="21">
        <v>5341.46</v>
      </c>
      <c r="F33" s="21">
        <v>1302.7090000000001</v>
      </c>
      <c r="G33" s="21">
        <v>746.85599999999999</v>
      </c>
      <c r="H33" s="14">
        <v>0</v>
      </c>
      <c r="I33" s="15">
        <f t="shared" si="5"/>
        <v>3315.3630000000003</v>
      </c>
      <c r="J33" s="16">
        <f t="shared" si="6"/>
        <v>7391.0249999999996</v>
      </c>
      <c r="K33" s="17">
        <f t="shared" si="7"/>
        <v>10706.387999999999</v>
      </c>
      <c r="M33" s="4">
        <v>7</v>
      </c>
      <c r="N33" s="4">
        <v>12</v>
      </c>
      <c r="O33" s="4">
        <v>16</v>
      </c>
      <c r="P33" s="19">
        <f t="shared" si="8"/>
        <v>45119</v>
      </c>
      <c r="S33" s="28"/>
    </row>
    <row r="34" spans="1:19" x14ac:dyDescent="0.25">
      <c r="A34" s="4">
        <v>2024</v>
      </c>
      <c r="B34" s="21">
        <v>2424.86</v>
      </c>
      <c r="C34" s="21">
        <v>762.74800000000005</v>
      </c>
      <c r="D34" s="21">
        <v>151.131</v>
      </c>
      <c r="E34" s="21">
        <v>5409.0190000000002</v>
      </c>
      <c r="F34" s="21">
        <v>1304.7190000000001</v>
      </c>
      <c r="G34" s="21">
        <v>751.96199999999999</v>
      </c>
      <c r="H34" s="14">
        <v>0</v>
      </c>
      <c r="I34" s="15">
        <f t="shared" si="5"/>
        <v>3338.739</v>
      </c>
      <c r="J34" s="16">
        <f t="shared" si="6"/>
        <v>7465.7000000000007</v>
      </c>
      <c r="K34" s="17">
        <f t="shared" si="7"/>
        <v>10804.439</v>
      </c>
      <c r="M34" s="4">
        <v>7</v>
      </c>
      <c r="N34" s="4">
        <v>10</v>
      </c>
      <c r="O34" s="4">
        <v>16</v>
      </c>
      <c r="P34" s="19">
        <f t="shared" si="8"/>
        <v>45483</v>
      </c>
      <c r="S34" s="28"/>
    </row>
    <row r="35" spans="1:19" x14ac:dyDescent="0.25">
      <c r="A35" s="4">
        <v>2025</v>
      </c>
      <c r="B35" s="21">
        <v>2443.4960000000001</v>
      </c>
      <c r="C35" s="21">
        <v>767.91899999999998</v>
      </c>
      <c r="D35" s="21">
        <v>150.51400000000001</v>
      </c>
      <c r="E35" s="21">
        <v>5482.67</v>
      </c>
      <c r="F35" s="21">
        <v>1318.2739999999999</v>
      </c>
      <c r="G35" s="21">
        <v>756.75800000000004</v>
      </c>
      <c r="H35" s="14">
        <v>0</v>
      </c>
      <c r="I35" s="15">
        <f t="shared" si="5"/>
        <v>3361.9290000000001</v>
      </c>
      <c r="J35" s="16">
        <f t="shared" si="6"/>
        <v>7557.7019999999993</v>
      </c>
      <c r="K35" s="17">
        <f t="shared" si="7"/>
        <v>10919.630999999999</v>
      </c>
      <c r="M35" s="4">
        <v>7</v>
      </c>
      <c r="N35" s="4">
        <v>16</v>
      </c>
      <c r="O35" s="4">
        <v>16</v>
      </c>
      <c r="P35" s="19">
        <f t="shared" si="8"/>
        <v>45854</v>
      </c>
      <c r="S35" s="28"/>
    </row>
    <row r="36" spans="1:19" x14ac:dyDescent="0.25">
      <c r="A36" s="4">
        <v>2026</v>
      </c>
      <c r="B36" s="21">
        <v>2457.4229999999998</v>
      </c>
      <c r="C36" s="21">
        <v>772.74800000000005</v>
      </c>
      <c r="D36" s="21">
        <v>150.49700000000001</v>
      </c>
      <c r="E36" s="21">
        <v>5445.7389999999996</v>
      </c>
      <c r="F36" s="21">
        <v>1343.36</v>
      </c>
      <c r="G36" s="21">
        <v>761.51400000000001</v>
      </c>
      <c r="H36" s="14">
        <v>0</v>
      </c>
      <c r="I36" s="15">
        <f t="shared" si="5"/>
        <v>3380.6679999999997</v>
      </c>
      <c r="J36" s="16">
        <f t="shared" si="6"/>
        <v>7550.6129999999994</v>
      </c>
      <c r="K36" s="17">
        <f t="shared" si="7"/>
        <v>10931.280999999999</v>
      </c>
      <c r="M36" s="4">
        <v>7</v>
      </c>
      <c r="N36" s="4">
        <v>15</v>
      </c>
      <c r="O36" s="4">
        <v>16</v>
      </c>
      <c r="P36" s="19">
        <f t="shared" si="8"/>
        <v>46218</v>
      </c>
      <c r="S36" s="28"/>
    </row>
    <row r="37" spans="1:19" x14ac:dyDescent="0.25">
      <c r="A37" s="4">
        <v>2027</v>
      </c>
      <c r="B37" s="21">
        <v>2472.0329999999999</v>
      </c>
      <c r="C37" s="21">
        <v>777.82100000000003</v>
      </c>
      <c r="D37" s="21">
        <v>150.304</v>
      </c>
      <c r="E37" s="21">
        <v>5479.2389999999996</v>
      </c>
      <c r="F37" s="21">
        <v>1358.6279999999999</v>
      </c>
      <c r="G37" s="21">
        <v>782.78300000000002</v>
      </c>
      <c r="H37" s="14">
        <v>0</v>
      </c>
      <c r="I37" s="15">
        <f t="shared" si="5"/>
        <v>3400.1579999999999</v>
      </c>
      <c r="J37" s="16">
        <f t="shared" si="6"/>
        <v>7620.65</v>
      </c>
      <c r="K37" s="17">
        <f t="shared" ref="K37:K45" si="9">SUM(I37:J37)</f>
        <v>11020.807999999999</v>
      </c>
      <c r="M37" s="4">
        <v>7</v>
      </c>
      <c r="N37" s="4">
        <v>14</v>
      </c>
      <c r="O37" s="4">
        <v>16</v>
      </c>
      <c r="P37" s="19">
        <f t="shared" si="8"/>
        <v>46582</v>
      </c>
      <c r="S37" s="28"/>
    </row>
    <row r="38" spans="1:19" x14ac:dyDescent="0.25">
      <c r="A38" s="4">
        <v>2028</v>
      </c>
      <c r="B38" s="21">
        <v>2486.21</v>
      </c>
      <c r="C38" s="21">
        <v>782.553</v>
      </c>
      <c r="D38" s="21">
        <v>150.02600000000001</v>
      </c>
      <c r="E38" s="21">
        <v>5542.9059999999999</v>
      </c>
      <c r="F38" s="21">
        <v>1363.066</v>
      </c>
      <c r="G38" s="21">
        <v>771.36199999999997</v>
      </c>
      <c r="H38" s="14">
        <v>0</v>
      </c>
      <c r="I38" s="15">
        <f t="shared" si="5"/>
        <v>3418.7889999999998</v>
      </c>
      <c r="J38" s="16">
        <f t="shared" si="6"/>
        <v>7677.3339999999998</v>
      </c>
      <c r="K38" s="17">
        <f t="shared" si="9"/>
        <v>11096.123</v>
      </c>
      <c r="M38" s="4">
        <v>7</v>
      </c>
      <c r="N38" s="4">
        <v>12</v>
      </c>
      <c r="O38" s="4">
        <v>16</v>
      </c>
      <c r="P38" s="19">
        <f t="shared" si="8"/>
        <v>46946</v>
      </c>
      <c r="S38" s="28"/>
    </row>
    <row r="39" spans="1:19" x14ac:dyDescent="0.25">
      <c r="A39" s="4">
        <v>2029</v>
      </c>
      <c r="B39" s="21">
        <v>2500.8339999999998</v>
      </c>
      <c r="C39" s="21">
        <v>788.15899999999999</v>
      </c>
      <c r="D39" s="21">
        <v>149.727</v>
      </c>
      <c r="E39" s="21">
        <v>5602.8280000000004</v>
      </c>
      <c r="F39" s="21">
        <v>1390.4570000000001</v>
      </c>
      <c r="G39" s="21">
        <v>775.36500000000001</v>
      </c>
      <c r="H39" s="14">
        <v>0</v>
      </c>
      <c r="I39" s="15">
        <f t="shared" si="5"/>
        <v>3438.72</v>
      </c>
      <c r="J39" s="16">
        <f t="shared" si="6"/>
        <v>7768.6500000000005</v>
      </c>
      <c r="K39" s="17">
        <f t="shared" si="9"/>
        <v>11207.37</v>
      </c>
      <c r="M39" s="4">
        <v>7</v>
      </c>
      <c r="N39" s="4">
        <v>11</v>
      </c>
      <c r="O39" s="4">
        <v>16</v>
      </c>
      <c r="P39" s="19">
        <f t="shared" si="8"/>
        <v>47310</v>
      </c>
      <c r="S39" s="28"/>
    </row>
    <row r="40" spans="1:19" x14ac:dyDescent="0.25">
      <c r="A40" s="4">
        <v>2030</v>
      </c>
      <c r="B40" s="21">
        <v>2513.3020000000001</v>
      </c>
      <c r="C40" s="21">
        <v>793.346</v>
      </c>
      <c r="D40" s="21">
        <v>149.32300000000001</v>
      </c>
      <c r="E40" s="21">
        <v>5664.0950000000003</v>
      </c>
      <c r="F40" s="21">
        <v>1396.3320000000001</v>
      </c>
      <c r="G40" s="21">
        <v>778.76</v>
      </c>
      <c r="H40" s="14">
        <v>0</v>
      </c>
      <c r="I40" s="15">
        <f t="shared" si="5"/>
        <v>3455.971</v>
      </c>
      <c r="J40" s="16">
        <f t="shared" si="6"/>
        <v>7839.1870000000008</v>
      </c>
      <c r="K40" s="17">
        <f t="shared" si="9"/>
        <v>11295.158000000001</v>
      </c>
      <c r="M40" s="4">
        <v>7</v>
      </c>
      <c r="N40" s="4">
        <v>10</v>
      </c>
      <c r="O40" s="4">
        <v>16</v>
      </c>
      <c r="P40" s="19">
        <f t="shared" si="8"/>
        <v>47674</v>
      </c>
      <c r="S40" s="28"/>
    </row>
    <row r="41" spans="1:19" x14ac:dyDescent="0.25">
      <c r="A41" s="4">
        <v>2031</v>
      </c>
      <c r="B41" s="21">
        <v>2525.4549999999999</v>
      </c>
      <c r="C41" s="21">
        <v>798.20399999999995</v>
      </c>
      <c r="D41" s="21">
        <v>148.34800000000001</v>
      </c>
      <c r="E41" s="21">
        <v>5728.2</v>
      </c>
      <c r="F41" s="21">
        <v>1414.71</v>
      </c>
      <c r="G41" s="21">
        <v>782.13300000000004</v>
      </c>
      <c r="H41" s="14">
        <v>0</v>
      </c>
      <c r="I41" s="15">
        <f t="shared" si="5"/>
        <v>3472.0069999999996</v>
      </c>
      <c r="J41" s="16">
        <f t="shared" si="6"/>
        <v>7925.0429999999997</v>
      </c>
      <c r="K41" s="17">
        <f t="shared" si="9"/>
        <v>11397.05</v>
      </c>
      <c r="M41" s="4">
        <v>7</v>
      </c>
      <c r="N41" s="4">
        <v>16</v>
      </c>
      <c r="O41" s="4">
        <v>16</v>
      </c>
      <c r="P41" s="19">
        <f t="shared" si="8"/>
        <v>48045</v>
      </c>
      <c r="S41" s="28"/>
    </row>
    <row r="42" spans="1:19" x14ac:dyDescent="0.25">
      <c r="A42" s="4">
        <v>2032</v>
      </c>
      <c r="B42" s="21">
        <v>2536.002</v>
      </c>
      <c r="C42" s="21">
        <v>802.673</v>
      </c>
      <c r="D42" s="21">
        <v>148.238</v>
      </c>
      <c r="E42" s="21">
        <v>5792.9520000000002</v>
      </c>
      <c r="F42" s="21">
        <v>1452.1869999999999</v>
      </c>
      <c r="G42" s="21">
        <v>803.71299999999997</v>
      </c>
      <c r="H42" s="14">
        <v>0</v>
      </c>
      <c r="I42" s="15">
        <f t="shared" si="5"/>
        <v>3486.913</v>
      </c>
      <c r="J42" s="16">
        <f t="shared" si="6"/>
        <v>8048.8519999999999</v>
      </c>
      <c r="K42" s="17">
        <f t="shared" si="9"/>
        <v>11535.764999999999</v>
      </c>
      <c r="M42" s="4">
        <v>7</v>
      </c>
      <c r="N42" s="4">
        <v>14</v>
      </c>
      <c r="O42" s="4">
        <v>16</v>
      </c>
      <c r="P42" s="19">
        <f t="shared" si="8"/>
        <v>48409</v>
      </c>
      <c r="S42" s="28"/>
    </row>
    <row r="43" spans="1:19" x14ac:dyDescent="0.25">
      <c r="A43" s="4">
        <v>2033</v>
      </c>
      <c r="B43" s="21">
        <v>2547.4810000000002</v>
      </c>
      <c r="C43" s="21">
        <v>808.20100000000002</v>
      </c>
      <c r="D43" s="21">
        <v>147.90100000000001</v>
      </c>
      <c r="E43" s="21">
        <v>5850.6930000000002</v>
      </c>
      <c r="F43" s="21">
        <v>1459.5940000000001</v>
      </c>
      <c r="G43" s="21">
        <v>807.92700000000002</v>
      </c>
      <c r="H43" s="14">
        <v>0</v>
      </c>
      <c r="I43" s="15">
        <f t="shared" si="5"/>
        <v>3503.5830000000001</v>
      </c>
      <c r="J43" s="16">
        <f t="shared" si="6"/>
        <v>8118.2139999999999</v>
      </c>
      <c r="K43" s="17">
        <f t="shared" si="9"/>
        <v>11621.797</v>
      </c>
      <c r="M43" s="4">
        <v>7</v>
      </c>
      <c r="N43" s="4">
        <v>13</v>
      </c>
      <c r="O43" s="4">
        <v>16</v>
      </c>
      <c r="P43" s="19">
        <f t="shared" si="8"/>
        <v>48773</v>
      </c>
      <c r="S43" s="28"/>
    </row>
    <row r="44" spans="1:19" x14ac:dyDescent="0.25">
      <c r="A44" s="4">
        <v>2034</v>
      </c>
      <c r="B44" s="21">
        <v>2556.1610000000001</v>
      </c>
      <c r="C44" s="21">
        <v>812.85699999999997</v>
      </c>
      <c r="D44" s="21">
        <v>147.393</v>
      </c>
      <c r="E44" s="21">
        <v>5902.1890000000003</v>
      </c>
      <c r="F44" s="21">
        <v>1465.1669999999999</v>
      </c>
      <c r="G44" s="21">
        <v>792.755</v>
      </c>
      <c r="H44" s="14">
        <v>0</v>
      </c>
      <c r="I44" s="15">
        <f t="shared" si="5"/>
        <v>3516.4110000000001</v>
      </c>
      <c r="J44" s="16">
        <f t="shared" si="6"/>
        <v>8160.1109999999999</v>
      </c>
      <c r="K44" s="17">
        <f t="shared" si="9"/>
        <v>11676.522000000001</v>
      </c>
      <c r="M44" s="4">
        <v>7</v>
      </c>
      <c r="N44" s="4">
        <v>12</v>
      </c>
      <c r="O44" s="4">
        <v>16</v>
      </c>
      <c r="P44" s="19">
        <f t="shared" si="8"/>
        <v>49137</v>
      </c>
      <c r="S44" s="28"/>
    </row>
    <row r="45" spans="1:19" x14ac:dyDescent="0.25">
      <c r="A45" s="4">
        <v>2035</v>
      </c>
      <c r="B45" s="21">
        <v>2567.027</v>
      </c>
      <c r="C45" s="21">
        <v>817.83299999999997</v>
      </c>
      <c r="D45" s="21">
        <v>147.03700000000001</v>
      </c>
      <c r="E45" s="21">
        <v>5970.643</v>
      </c>
      <c r="F45" s="21">
        <v>1494.4670000000001</v>
      </c>
      <c r="G45" s="21">
        <v>796.02200000000005</v>
      </c>
      <c r="H45" s="14">
        <v>0</v>
      </c>
      <c r="I45" s="15">
        <f t="shared" si="5"/>
        <v>3531.8969999999999</v>
      </c>
      <c r="J45" s="16">
        <f t="shared" si="6"/>
        <v>8261.1320000000014</v>
      </c>
      <c r="K45" s="17">
        <f t="shared" si="9"/>
        <v>11793.029000000002</v>
      </c>
      <c r="M45" s="4">
        <v>7</v>
      </c>
      <c r="N45" s="4">
        <v>11</v>
      </c>
      <c r="O45" s="4">
        <v>16</v>
      </c>
      <c r="P45" s="19">
        <f t="shared" si="8"/>
        <v>49501</v>
      </c>
      <c r="S45" s="28"/>
    </row>
    <row r="46" spans="1:19" x14ac:dyDescent="0.25">
      <c r="A46" s="4">
        <v>2036</v>
      </c>
      <c r="B46" s="21">
        <v>2577.5239999999999</v>
      </c>
      <c r="C46" s="21">
        <v>822.96799999999996</v>
      </c>
      <c r="D46" s="21">
        <v>146.684</v>
      </c>
      <c r="E46" s="21">
        <v>6046.5159999999996</v>
      </c>
      <c r="F46" s="21">
        <v>1511.9749999999999</v>
      </c>
      <c r="G46" s="21">
        <v>818.90300000000002</v>
      </c>
      <c r="H46" s="14">
        <v>0</v>
      </c>
      <c r="I46" s="15">
        <f t="shared" si="5"/>
        <v>3547.1759999999999</v>
      </c>
      <c r="J46" s="16">
        <f t="shared" si="6"/>
        <v>8377.3940000000002</v>
      </c>
      <c r="K46" s="17">
        <f t="shared" ref="K46:K47" si="10">SUM(I46:J46)</f>
        <v>11924.57</v>
      </c>
      <c r="M46" s="4">
        <v>7</v>
      </c>
      <c r="N46" s="4">
        <v>9</v>
      </c>
      <c r="O46" s="4">
        <v>16</v>
      </c>
      <c r="P46" s="19">
        <f t="shared" si="8"/>
        <v>49865</v>
      </c>
      <c r="S46" s="28"/>
    </row>
    <row r="47" spans="1:19" x14ac:dyDescent="0.25">
      <c r="A47" s="4">
        <v>2037</v>
      </c>
      <c r="B47" s="21">
        <v>2598.37</v>
      </c>
      <c r="C47" s="21">
        <v>828.154</v>
      </c>
      <c r="D47" s="21">
        <v>146.43899999999999</v>
      </c>
      <c r="E47" s="21">
        <v>6127.6940000000004</v>
      </c>
      <c r="F47" s="21">
        <v>1522.4459999999999</v>
      </c>
      <c r="G47" s="21">
        <v>803.16</v>
      </c>
      <c r="H47" s="14">
        <v>0</v>
      </c>
      <c r="I47" s="15">
        <f t="shared" si="5"/>
        <v>3572.9629999999997</v>
      </c>
      <c r="J47" s="16">
        <f t="shared" si="6"/>
        <v>8453.3000000000011</v>
      </c>
      <c r="K47" s="17">
        <f t="shared" si="10"/>
        <v>12026.263000000001</v>
      </c>
      <c r="M47" s="4">
        <v>7</v>
      </c>
      <c r="N47" s="4">
        <v>15</v>
      </c>
      <c r="O47" s="4">
        <v>16</v>
      </c>
      <c r="P47" s="19">
        <f t="shared" si="8"/>
        <v>50236</v>
      </c>
      <c r="S47" s="28"/>
    </row>
    <row r="49" spans="1:14" x14ac:dyDescent="0.25">
      <c r="A49" s="7" t="s">
        <v>17</v>
      </c>
    </row>
    <row r="50" spans="1:14" ht="15.75" thickBot="1" x14ac:dyDescent="0.3">
      <c r="A50" s="3" t="s">
        <v>0</v>
      </c>
      <c r="B50" s="8" t="s">
        <v>2</v>
      </c>
      <c r="C50" s="8" t="s">
        <v>3</v>
      </c>
      <c r="D50" s="8" t="s">
        <v>1</v>
      </c>
      <c r="E50" s="8" t="s">
        <v>4</v>
      </c>
      <c r="F50" s="8" t="s">
        <v>5</v>
      </c>
      <c r="G50" s="8" t="s">
        <v>6</v>
      </c>
      <c r="H50" s="20" t="s">
        <v>14</v>
      </c>
      <c r="I50" s="9" t="s">
        <v>7</v>
      </c>
      <c r="J50" s="10" t="s">
        <v>8</v>
      </c>
      <c r="K50" s="11" t="s">
        <v>9</v>
      </c>
      <c r="M50" s="7"/>
    </row>
    <row r="51" spans="1:14" ht="15.75" thickTop="1" x14ac:dyDescent="0.25">
      <c r="A51" s="4">
        <v>2017</v>
      </c>
      <c r="B51" s="21">
        <f t="shared" ref="B51:G60" si="11">B3-B27</f>
        <v>13.973999999999705</v>
      </c>
      <c r="C51" s="21">
        <f t="shared" si="11"/>
        <v>28.537000000000035</v>
      </c>
      <c r="D51" s="21">
        <f t="shared" si="11"/>
        <v>-1.6080000000000041</v>
      </c>
      <c r="E51" s="21">
        <f t="shared" si="11"/>
        <v>-296.09500000000025</v>
      </c>
      <c r="F51" s="21">
        <f t="shared" si="11"/>
        <v>25.673000000000002</v>
      </c>
      <c r="G51" s="21">
        <f t="shared" si="11"/>
        <v>34.387000000000057</v>
      </c>
      <c r="H51" s="14">
        <v>0</v>
      </c>
      <c r="I51" s="15">
        <f t="shared" ref="I51:I71" si="12">SUM(B51:D51)</f>
        <v>40.902999999999736</v>
      </c>
      <c r="J51" s="16">
        <f t="shared" ref="J51:J71" si="13">SUM(E51:H51)</f>
        <v>-236.0350000000002</v>
      </c>
      <c r="K51" s="17">
        <f t="shared" ref="K51:K60" si="14">SUM(I51:J51)</f>
        <v>-195.13200000000046</v>
      </c>
      <c r="N51" s="28"/>
    </row>
    <row r="52" spans="1:14" x14ac:dyDescent="0.25">
      <c r="A52" s="4">
        <v>2018</v>
      </c>
      <c r="B52" s="21">
        <f t="shared" si="11"/>
        <v>18.022000000000389</v>
      </c>
      <c r="C52" s="21">
        <f t="shared" si="11"/>
        <v>28.201000000000022</v>
      </c>
      <c r="D52" s="21">
        <f t="shared" si="11"/>
        <v>-3.1749999999999829</v>
      </c>
      <c r="E52" s="21">
        <f t="shared" si="11"/>
        <v>-385.80799999999999</v>
      </c>
      <c r="F52" s="21">
        <f t="shared" si="11"/>
        <v>35.501000000000204</v>
      </c>
      <c r="G52" s="21">
        <f t="shared" si="11"/>
        <v>34.643000000000029</v>
      </c>
      <c r="H52" s="14">
        <v>0</v>
      </c>
      <c r="I52" s="15">
        <f t="shared" si="12"/>
        <v>43.048000000000428</v>
      </c>
      <c r="J52" s="16">
        <f t="shared" si="13"/>
        <v>-315.66399999999976</v>
      </c>
      <c r="K52" s="17">
        <f t="shared" si="14"/>
        <v>-272.6159999999993</v>
      </c>
      <c r="N52" s="28"/>
    </row>
    <row r="53" spans="1:14" x14ac:dyDescent="0.25">
      <c r="A53" s="4">
        <v>2019</v>
      </c>
      <c r="B53" s="21">
        <f t="shared" si="11"/>
        <v>6.0119999999997162</v>
      </c>
      <c r="C53" s="21">
        <f t="shared" si="11"/>
        <v>18.09699999999998</v>
      </c>
      <c r="D53" s="21">
        <f t="shared" si="11"/>
        <v>-4.875</v>
      </c>
      <c r="E53" s="21">
        <f t="shared" si="11"/>
        <v>-414.11700000000019</v>
      </c>
      <c r="F53" s="21">
        <f t="shared" si="11"/>
        <v>35.0150000000001</v>
      </c>
      <c r="G53" s="21">
        <f t="shared" si="11"/>
        <v>35.495999999999981</v>
      </c>
      <c r="H53" s="14">
        <v>0</v>
      </c>
      <c r="I53" s="15">
        <f t="shared" si="12"/>
        <v>19.233999999999696</v>
      </c>
      <c r="J53" s="16">
        <f t="shared" si="13"/>
        <v>-343.60600000000011</v>
      </c>
      <c r="K53" s="17">
        <f t="shared" si="14"/>
        <v>-324.37200000000041</v>
      </c>
      <c r="N53" s="28"/>
    </row>
    <row r="54" spans="1:14" x14ac:dyDescent="0.25">
      <c r="A54" s="4">
        <v>2020</v>
      </c>
      <c r="B54" s="21">
        <f t="shared" si="11"/>
        <v>-8.5999999999785359E-2</v>
      </c>
      <c r="C54" s="21">
        <f t="shared" si="11"/>
        <v>20.891000000000076</v>
      </c>
      <c r="D54" s="21">
        <f t="shared" si="11"/>
        <v>-5.8990000000000009</v>
      </c>
      <c r="E54" s="21">
        <f t="shared" si="11"/>
        <v>-450.12100000000009</v>
      </c>
      <c r="F54" s="21">
        <f t="shared" si="11"/>
        <v>16.439000000000078</v>
      </c>
      <c r="G54" s="21">
        <f t="shared" si="11"/>
        <v>33.591999999999985</v>
      </c>
      <c r="H54" s="14">
        <v>0</v>
      </c>
      <c r="I54" s="15">
        <f t="shared" si="12"/>
        <v>14.90600000000029</v>
      </c>
      <c r="J54" s="16">
        <f t="shared" si="13"/>
        <v>-400.09000000000003</v>
      </c>
      <c r="K54" s="17">
        <f t="shared" si="14"/>
        <v>-385.18399999999974</v>
      </c>
      <c r="N54" s="28"/>
    </row>
    <row r="55" spans="1:14" x14ac:dyDescent="0.25">
      <c r="A55" s="4">
        <v>2021</v>
      </c>
      <c r="B55" s="21">
        <f t="shared" si="11"/>
        <v>-6.2329999999997199</v>
      </c>
      <c r="C55" s="21">
        <f t="shared" si="11"/>
        <v>20.115999999999985</v>
      </c>
      <c r="D55" s="21">
        <f t="shared" si="11"/>
        <v>-6.2860000000000014</v>
      </c>
      <c r="E55" s="21">
        <f t="shared" si="11"/>
        <v>-468.1850000000004</v>
      </c>
      <c r="F55" s="21">
        <f t="shared" si="11"/>
        <v>9.8729999999998199</v>
      </c>
      <c r="G55" s="21">
        <f t="shared" si="11"/>
        <v>22.467999999999961</v>
      </c>
      <c r="H55" s="14">
        <v>0</v>
      </c>
      <c r="I55" s="15">
        <f t="shared" si="12"/>
        <v>7.5970000000002642</v>
      </c>
      <c r="J55" s="16">
        <f t="shared" si="13"/>
        <v>-435.84400000000062</v>
      </c>
      <c r="K55" s="17">
        <f t="shared" si="14"/>
        <v>-428.24700000000036</v>
      </c>
      <c r="N55" s="28"/>
    </row>
    <row r="56" spans="1:14" x14ac:dyDescent="0.25">
      <c r="A56" s="4">
        <v>2022</v>
      </c>
      <c r="B56" s="21">
        <f t="shared" si="11"/>
        <v>-13.889000000000124</v>
      </c>
      <c r="C56" s="21">
        <f t="shared" si="11"/>
        <v>20.085000000000036</v>
      </c>
      <c r="D56" s="21">
        <f t="shared" si="11"/>
        <v>-6.6659999999999968</v>
      </c>
      <c r="E56" s="21">
        <f t="shared" si="11"/>
        <v>-480.29200000000037</v>
      </c>
      <c r="F56" s="21">
        <f t="shared" si="11"/>
        <v>6.2470000000000709</v>
      </c>
      <c r="G56" s="21">
        <f t="shared" si="11"/>
        <v>21.283000000000015</v>
      </c>
      <c r="H56" s="14">
        <v>0</v>
      </c>
      <c r="I56" s="15">
        <f t="shared" si="12"/>
        <v>-0.47000000000008413</v>
      </c>
      <c r="J56" s="16">
        <f t="shared" si="13"/>
        <v>-452.76200000000028</v>
      </c>
      <c r="K56" s="17">
        <f t="shared" si="14"/>
        <v>-453.23200000000037</v>
      </c>
      <c r="N56" s="28"/>
    </row>
    <row r="57" spans="1:14" x14ac:dyDescent="0.25">
      <c r="A57" s="4">
        <v>2023</v>
      </c>
      <c r="B57" s="21">
        <f t="shared" si="11"/>
        <v>-21.173999999999978</v>
      </c>
      <c r="C57" s="21">
        <f t="shared" si="11"/>
        <v>20.349000000000046</v>
      </c>
      <c r="D57" s="21">
        <f t="shared" si="11"/>
        <v>-5.289999999999992</v>
      </c>
      <c r="E57" s="21">
        <f t="shared" si="11"/>
        <v>-493.28800000000047</v>
      </c>
      <c r="F57" s="21">
        <f t="shared" si="11"/>
        <v>3.7159999999998945</v>
      </c>
      <c r="G57" s="21">
        <f t="shared" si="11"/>
        <v>35.509000000000015</v>
      </c>
      <c r="H57" s="14">
        <v>0</v>
      </c>
      <c r="I57" s="15">
        <f t="shared" si="12"/>
        <v>-6.1149999999999238</v>
      </c>
      <c r="J57" s="16">
        <f t="shared" si="13"/>
        <v>-454.06300000000056</v>
      </c>
      <c r="K57" s="17">
        <f t="shared" si="14"/>
        <v>-460.17800000000045</v>
      </c>
      <c r="N57" s="28"/>
    </row>
    <row r="58" spans="1:14" x14ac:dyDescent="0.25">
      <c r="A58" s="4">
        <v>2024</v>
      </c>
      <c r="B58" s="21">
        <f t="shared" si="11"/>
        <v>-33.663000000000011</v>
      </c>
      <c r="C58" s="21">
        <f t="shared" si="11"/>
        <v>20.227999999999952</v>
      </c>
      <c r="D58" s="21">
        <f t="shared" si="11"/>
        <v>-7.3530000000000086</v>
      </c>
      <c r="E58" s="21">
        <f t="shared" si="11"/>
        <v>-508.86000000000058</v>
      </c>
      <c r="F58" s="21">
        <f t="shared" si="11"/>
        <v>12.7349999999999</v>
      </c>
      <c r="G58" s="21">
        <f t="shared" si="11"/>
        <v>34.947000000000003</v>
      </c>
      <c r="H58" s="14">
        <v>0</v>
      </c>
      <c r="I58" s="15">
        <f t="shared" si="12"/>
        <v>-20.788000000000068</v>
      </c>
      <c r="J58" s="16">
        <f t="shared" si="13"/>
        <v>-461.17800000000068</v>
      </c>
      <c r="K58" s="17">
        <f t="shared" si="14"/>
        <v>-481.96600000000075</v>
      </c>
      <c r="N58" s="28"/>
    </row>
    <row r="59" spans="1:14" x14ac:dyDescent="0.25">
      <c r="A59" s="4">
        <v>2025</v>
      </c>
      <c r="B59" s="21">
        <f t="shared" si="11"/>
        <v>-37.08600000000024</v>
      </c>
      <c r="C59" s="21">
        <f t="shared" si="11"/>
        <v>23.067000000000007</v>
      </c>
      <c r="D59" s="21">
        <f t="shared" si="11"/>
        <v>-7.6810000000000116</v>
      </c>
      <c r="E59" s="21">
        <f t="shared" si="11"/>
        <v>-523.66600000000017</v>
      </c>
      <c r="F59" s="21">
        <f t="shared" si="11"/>
        <v>5.8290000000001783</v>
      </c>
      <c r="G59" s="21">
        <f t="shared" si="11"/>
        <v>17.653999999999996</v>
      </c>
      <c r="H59" s="14">
        <v>0</v>
      </c>
      <c r="I59" s="15">
        <f t="shared" si="12"/>
        <v>-21.700000000000244</v>
      </c>
      <c r="J59" s="16">
        <f t="shared" si="13"/>
        <v>-500.18299999999999</v>
      </c>
      <c r="K59" s="17">
        <f t="shared" si="14"/>
        <v>-521.88300000000027</v>
      </c>
      <c r="N59" s="28"/>
    </row>
    <row r="60" spans="1:14" x14ac:dyDescent="0.25">
      <c r="A60" s="4">
        <v>2026</v>
      </c>
      <c r="B60" s="21">
        <f t="shared" si="11"/>
        <v>-43.925999999999931</v>
      </c>
      <c r="C60" s="21">
        <f t="shared" si="11"/>
        <v>23.987999999999943</v>
      </c>
      <c r="D60" s="21">
        <f t="shared" si="11"/>
        <v>-8.231000000000023</v>
      </c>
      <c r="E60" s="21">
        <f t="shared" si="11"/>
        <v>-526.07199999999921</v>
      </c>
      <c r="F60" s="21">
        <f t="shared" si="11"/>
        <v>-11.273999999999887</v>
      </c>
      <c r="G60" s="21">
        <f t="shared" si="11"/>
        <v>33.919999999999959</v>
      </c>
      <c r="H60" s="14">
        <v>0</v>
      </c>
      <c r="I60" s="15">
        <f t="shared" si="12"/>
        <v>-28.169000000000011</v>
      </c>
      <c r="J60" s="16">
        <f t="shared" si="13"/>
        <v>-503.42599999999914</v>
      </c>
      <c r="K60" s="17">
        <f t="shared" si="14"/>
        <v>-531.59499999999912</v>
      </c>
      <c r="N60" s="28"/>
    </row>
    <row r="61" spans="1:14" x14ac:dyDescent="0.25">
      <c r="A61" s="4">
        <v>2027</v>
      </c>
      <c r="B61" s="21">
        <f t="shared" ref="B61:G70" si="15">B13-B37</f>
        <v>-50.903999999999996</v>
      </c>
      <c r="C61" s="21">
        <f t="shared" si="15"/>
        <v>24.757999999999925</v>
      </c>
      <c r="D61" s="21">
        <f t="shared" si="15"/>
        <v>-8.4250000000000114</v>
      </c>
      <c r="E61" s="21">
        <f t="shared" si="15"/>
        <v>-548.53799999999956</v>
      </c>
      <c r="F61" s="21">
        <f t="shared" si="15"/>
        <v>-18.413000000000011</v>
      </c>
      <c r="G61" s="21">
        <f t="shared" si="15"/>
        <v>21.302000000000021</v>
      </c>
      <c r="H61" s="14">
        <v>0</v>
      </c>
      <c r="I61" s="15">
        <f t="shared" si="12"/>
        <v>-34.571000000000083</v>
      </c>
      <c r="J61" s="16">
        <f t="shared" si="13"/>
        <v>-545.64899999999955</v>
      </c>
      <c r="K61" s="17">
        <f t="shared" ref="K61:K69" si="16">SUM(I61:J61)</f>
        <v>-580.21999999999957</v>
      </c>
      <c r="N61" s="28"/>
    </row>
    <row r="62" spans="1:14" x14ac:dyDescent="0.25">
      <c r="A62" s="4">
        <v>2028</v>
      </c>
      <c r="B62" s="21">
        <f t="shared" si="15"/>
        <v>-58.066000000000258</v>
      </c>
      <c r="C62" s="21">
        <f t="shared" si="15"/>
        <v>25.44500000000005</v>
      </c>
      <c r="D62" s="21">
        <f t="shared" si="15"/>
        <v>-6.7840000000000202</v>
      </c>
      <c r="E62" s="21">
        <f t="shared" si="15"/>
        <v>-566.71500000000015</v>
      </c>
      <c r="F62" s="21">
        <f t="shared" si="15"/>
        <v>-12.392000000000053</v>
      </c>
      <c r="G62" s="21">
        <f t="shared" si="15"/>
        <v>36.685000000000059</v>
      </c>
      <c r="H62" s="14">
        <v>0</v>
      </c>
      <c r="I62" s="15">
        <f t="shared" si="12"/>
        <v>-39.405000000000229</v>
      </c>
      <c r="J62" s="16">
        <f t="shared" si="13"/>
        <v>-542.42200000000014</v>
      </c>
      <c r="K62" s="17">
        <f t="shared" si="16"/>
        <v>-581.82700000000034</v>
      </c>
      <c r="N62" s="28"/>
    </row>
    <row r="63" spans="1:14" x14ac:dyDescent="0.25">
      <c r="A63" s="4">
        <v>2029</v>
      </c>
      <c r="B63" s="21">
        <f t="shared" si="15"/>
        <v>-64.827999999999975</v>
      </c>
      <c r="C63" s="21">
        <f t="shared" si="15"/>
        <v>52.389999999999986</v>
      </c>
      <c r="D63" s="21">
        <f t="shared" si="15"/>
        <v>-8.5229999999999961</v>
      </c>
      <c r="E63" s="21">
        <f t="shared" si="15"/>
        <v>-576.76300000000083</v>
      </c>
      <c r="F63" s="21">
        <f t="shared" si="15"/>
        <v>-33.409000000000106</v>
      </c>
      <c r="G63" s="21">
        <f t="shared" si="15"/>
        <v>36.652000000000044</v>
      </c>
      <c r="H63" s="14">
        <v>0</v>
      </c>
      <c r="I63" s="15">
        <f t="shared" si="12"/>
        <v>-20.960999999999984</v>
      </c>
      <c r="J63" s="16">
        <f t="shared" si="13"/>
        <v>-573.52000000000089</v>
      </c>
      <c r="K63" s="17">
        <f t="shared" si="16"/>
        <v>-594.4810000000009</v>
      </c>
      <c r="N63" s="28"/>
    </row>
    <row r="64" spans="1:14" x14ac:dyDescent="0.25">
      <c r="A64" s="4">
        <v>2030</v>
      </c>
      <c r="B64" s="21">
        <f t="shared" si="15"/>
        <v>-71.805000000000291</v>
      </c>
      <c r="C64" s="21">
        <f t="shared" si="15"/>
        <v>25.926000000000045</v>
      </c>
      <c r="D64" s="21">
        <f t="shared" si="15"/>
        <v>-8.7129999999999939</v>
      </c>
      <c r="E64" s="21">
        <f t="shared" si="15"/>
        <v>-590.50900000000001</v>
      </c>
      <c r="F64" s="21">
        <f t="shared" si="15"/>
        <v>-31.370000000000118</v>
      </c>
      <c r="G64" s="21">
        <f t="shared" si="15"/>
        <v>36.532000000000039</v>
      </c>
      <c r="H64" s="14">
        <v>0</v>
      </c>
      <c r="I64" s="15">
        <f t="shared" si="12"/>
        <v>-54.59200000000024</v>
      </c>
      <c r="J64" s="16">
        <f t="shared" si="13"/>
        <v>-585.34700000000009</v>
      </c>
      <c r="K64" s="17">
        <f t="shared" si="16"/>
        <v>-639.93900000000031</v>
      </c>
      <c r="N64" s="28"/>
    </row>
    <row r="65" spans="1:14" x14ac:dyDescent="0.25">
      <c r="A65" s="4">
        <v>2031</v>
      </c>
      <c r="B65" s="21">
        <f t="shared" si="15"/>
        <v>-49.384999999999764</v>
      </c>
      <c r="C65" s="21">
        <f t="shared" si="15"/>
        <v>24.665000000000077</v>
      </c>
      <c r="D65" s="21">
        <f t="shared" si="15"/>
        <v>-6.3509999999999991</v>
      </c>
      <c r="E65" s="21">
        <f t="shared" si="15"/>
        <v>-609.35800000000017</v>
      </c>
      <c r="F65" s="21">
        <f t="shared" si="15"/>
        <v>-56.507000000000062</v>
      </c>
      <c r="G65" s="21">
        <f t="shared" si="15"/>
        <v>23.841999999999985</v>
      </c>
      <c r="H65" s="14">
        <v>0</v>
      </c>
      <c r="I65" s="15">
        <f t="shared" si="12"/>
        <v>-31.070999999999685</v>
      </c>
      <c r="J65" s="16">
        <f t="shared" si="13"/>
        <v>-642.02300000000025</v>
      </c>
      <c r="K65" s="17">
        <f t="shared" si="16"/>
        <v>-673.09399999999994</v>
      </c>
      <c r="N65" s="28"/>
    </row>
    <row r="66" spans="1:14" x14ac:dyDescent="0.25">
      <c r="A66" s="4">
        <v>2032</v>
      </c>
      <c r="B66" s="21">
        <f t="shared" si="15"/>
        <v>-53.739999999999782</v>
      </c>
      <c r="C66" s="21">
        <f t="shared" si="15"/>
        <v>25.13900000000001</v>
      </c>
      <c r="D66" s="21">
        <f t="shared" si="15"/>
        <v>-6.4979999999999905</v>
      </c>
      <c r="E66" s="21">
        <f t="shared" si="15"/>
        <v>-634.33600000000024</v>
      </c>
      <c r="F66" s="21">
        <f t="shared" si="15"/>
        <v>-84.458999999999833</v>
      </c>
      <c r="G66" s="21">
        <f t="shared" si="15"/>
        <v>26.008000000000038</v>
      </c>
      <c r="H66" s="14">
        <v>0</v>
      </c>
      <c r="I66" s="15">
        <f t="shared" si="12"/>
        <v>-35.098999999999762</v>
      </c>
      <c r="J66" s="16">
        <f t="shared" si="13"/>
        <v>-692.78700000000003</v>
      </c>
      <c r="K66" s="17">
        <f t="shared" si="16"/>
        <v>-727.88599999999974</v>
      </c>
      <c r="N66" s="28"/>
    </row>
    <row r="67" spans="1:14" x14ac:dyDescent="0.25">
      <c r="A67" s="4">
        <v>2033</v>
      </c>
      <c r="B67" s="21">
        <f t="shared" si="15"/>
        <v>-57.367000000000189</v>
      </c>
      <c r="C67" s="21">
        <f t="shared" si="15"/>
        <v>25.334999999999923</v>
      </c>
      <c r="D67" s="21">
        <f t="shared" si="15"/>
        <v>-6.5589999999999975</v>
      </c>
      <c r="E67" s="21">
        <f t="shared" si="15"/>
        <v>-649.26400000000012</v>
      </c>
      <c r="F67" s="21">
        <f t="shared" si="15"/>
        <v>-85.726000000000113</v>
      </c>
      <c r="G67" s="21">
        <f t="shared" si="15"/>
        <v>25.934999999999945</v>
      </c>
      <c r="H67" s="14">
        <v>0</v>
      </c>
      <c r="I67" s="15">
        <f t="shared" si="12"/>
        <v>-38.591000000000264</v>
      </c>
      <c r="J67" s="16">
        <f t="shared" si="13"/>
        <v>-709.05500000000029</v>
      </c>
      <c r="K67" s="17">
        <f t="shared" si="16"/>
        <v>-747.64600000000053</v>
      </c>
      <c r="N67" s="28"/>
    </row>
    <row r="68" spans="1:14" x14ac:dyDescent="0.25">
      <c r="A68" s="4">
        <v>2034</v>
      </c>
      <c r="B68" s="21">
        <f t="shared" si="15"/>
        <v>-62.963000000000193</v>
      </c>
      <c r="C68" s="21">
        <f t="shared" si="15"/>
        <v>26.009999999999991</v>
      </c>
      <c r="D68" s="21">
        <f t="shared" si="15"/>
        <v>-4.7340000000000089</v>
      </c>
      <c r="E68" s="21">
        <f t="shared" si="15"/>
        <v>-663.45900000000074</v>
      </c>
      <c r="F68" s="21">
        <f t="shared" si="15"/>
        <v>-83.849999999999909</v>
      </c>
      <c r="G68" s="21">
        <f t="shared" si="15"/>
        <v>44.520999999999958</v>
      </c>
      <c r="H68" s="14">
        <v>0</v>
      </c>
      <c r="I68" s="15">
        <f t="shared" si="12"/>
        <v>-41.687000000000211</v>
      </c>
      <c r="J68" s="16">
        <f t="shared" si="13"/>
        <v>-702.78800000000069</v>
      </c>
      <c r="K68" s="17">
        <f t="shared" si="16"/>
        <v>-744.47500000000093</v>
      </c>
      <c r="N68" s="28"/>
    </row>
    <row r="69" spans="1:14" x14ac:dyDescent="0.25">
      <c r="A69" s="4">
        <v>2035</v>
      </c>
      <c r="B69" s="21">
        <f t="shared" si="15"/>
        <v>-70.342999999999847</v>
      </c>
      <c r="C69" s="21">
        <f t="shared" si="15"/>
        <v>53.325000000000045</v>
      </c>
      <c r="D69" s="21">
        <f t="shared" si="15"/>
        <v>-6.4420000000000073</v>
      </c>
      <c r="E69" s="21">
        <f t="shared" si="15"/>
        <v>-687.0029999999997</v>
      </c>
      <c r="F69" s="21">
        <f t="shared" si="15"/>
        <v>-104.66300000000001</v>
      </c>
      <c r="G69" s="21">
        <f t="shared" si="15"/>
        <v>45.317999999999984</v>
      </c>
      <c r="H69" s="14">
        <v>0</v>
      </c>
      <c r="I69" s="15">
        <f t="shared" si="12"/>
        <v>-23.459999999999809</v>
      </c>
      <c r="J69" s="16">
        <f t="shared" si="13"/>
        <v>-746.34799999999973</v>
      </c>
      <c r="K69" s="17">
        <f t="shared" si="16"/>
        <v>-769.80799999999954</v>
      </c>
      <c r="N69" s="28"/>
    </row>
    <row r="70" spans="1:14" x14ac:dyDescent="0.25">
      <c r="A70" s="4">
        <v>2036</v>
      </c>
      <c r="B70" s="21">
        <f t="shared" si="15"/>
        <v>-77.356999999999971</v>
      </c>
      <c r="C70" s="21">
        <f t="shared" si="15"/>
        <v>27.326000000000022</v>
      </c>
      <c r="D70" s="21">
        <f t="shared" si="15"/>
        <v>-6.4449999999999932</v>
      </c>
      <c r="E70" s="21">
        <f t="shared" si="15"/>
        <v>-717.83799999999974</v>
      </c>
      <c r="F70" s="21">
        <f t="shared" si="15"/>
        <v>-112.21899999999982</v>
      </c>
      <c r="G70" s="21">
        <f t="shared" si="15"/>
        <v>25.977999999999952</v>
      </c>
      <c r="H70" s="14">
        <v>0</v>
      </c>
      <c r="I70" s="15">
        <f t="shared" si="12"/>
        <v>-56.475999999999942</v>
      </c>
      <c r="J70" s="16">
        <f t="shared" si="13"/>
        <v>-804.07899999999961</v>
      </c>
      <c r="K70" s="17">
        <f t="shared" ref="K70:K71" si="17">SUM(I70:J70)</f>
        <v>-860.55499999999961</v>
      </c>
      <c r="N70" s="28"/>
    </row>
    <row r="71" spans="1:14" x14ac:dyDescent="0.25">
      <c r="A71" s="4">
        <v>2037</v>
      </c>
      <c r="B71" s="21">
        <f t="shared" ref="B71:G71" si="18">B23-B47</f>
        <v>-86.882000000000062</v>
      </c>
      <c r="C71" s="21">
        <f t="shared" si="18"/>
        <v>30.480000000000018</v>
      </c>
      <c r="D71" s="21">
        <f t="shared" si="18"/>
        <v>-6.8969999999999914</v>
      </c>
      <c r="E71" s="21">
        <f t="shared" si="18"/>
        <v>-734.57900000000063</v>
      </c>
      <c r="F71" s="21">
        <f t="shared" si="18"/>
        <v>-115.42099999999982</v>
      </c>
      <c r="G71" s="21">
        <f t="shared" si="18"/>
        <v>45.421000000000049</v>
      </c>
      <c r="H71" s="14">
        <v>0</v>
      </c>
      <c r="I71" s="15">
        <f t="shared" si="12"/>
        <v>-63.299000000000035</v>
      </c>
      <c r="J71" s="16">
        <f t="shared" si="13"/>
        <v>-804.57900000000041</v>
      </c>
      <c r="K71" s="17">
        <f t="shared" si="17"/>
        <v>-867.87800000000038</v>
      </c>
      <c r="N7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2"/>
  <sheetViews>
    <sheetView zoomScaleNormal="100" workbookViewId="0">
      <selection activeCell="K27" sqref="K27"/>
    </sheetView>
  </sheetViews>
  <sheetFormatPr defaultRowHeight="15" x14ac:dyDescent="0.25"/>
  <cols>
    <col min="1" max="1" width="9.140625" style="1"/>
    <col min="2" max="11" width="12.5703125" style="1" customWidth="1"/>
    <col min="12" max="15" width="9.140625" style="1"/>
    <col min="16" max="16" width="11.5703125" style="1" bestFit="1" customWidth="1"/>
    <col min="17" max="16384" width="9.140625" style="1"/>
  </cols>
  <sheetData>
    <row r="1" spans="1:11" x14ac:dyDescent="0.25">
      <c r="A1" s="7" t="s">
        <v>27</v>
      </c>
    </row>
    <row r="2" spans="1:11" ht="15.75" thickBot="1" x14ac:dyDescent="0.3">
      <c r="A2" s="3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5</v>
      </c>
      <c r="G2" s="8" t="s">
        <v>6</v>
      </c>
      <c r="H2" s="8" t="s">
        <v>14</v>
      </c>
      <c r="I2" s="9" t="s">
        <v>7</v>
      </c>
      <c r="J2" s="10" t="s">
        <v>8</v>
      </c>
      <c r="K2" s="11" t="s">
        <v>9</v>
      </c>
    </row>
    <row r="3" spans="1:11" ht="15.75" thickTop="1" x14ac:dyDescent="0.25">
      <c r="A3" s="4">
        <v>2017</v>
      </c>
      <c r="B3" s="22">
        <v>14867860</v>
      </c>
      <c r="C3" s="22">
        <v>4641460</v>
      </c>
      <c r="D3" s="22">
        <v>914660</v>
      </c>
      <c r="E3" s="22">
        <v>25660130</v>
      </c>
      <c r="F3" s="22">
        <v>9949240</v>
      </c>
      <c r="G3" s="22">
        <v>3868400</v>
      </c>
      <c r="H3" s="23">
        <v>0</v>
      </c>
      <c r="I3" s="24">
        <f t="shared" ref="I3:I23" si="0">SUM(B3:D3)</f>
        <v>20423980</v>
      </c>
      <c r="J3" s="25">
        <f t="shared" ref="J3:J23" si="1">SUM(E3:H3)</f>
        <v>39477770</v>
      </c>
      <c r="K3" s="26">
        <f t="shared" ref="K3:K12" si="2">SUM(I3:J3)</f>
        <v>59901750</v>
      </c>
    </row>
    <row r="4" spans="1:11" x14ac:dyDescent="0.25">
      <c r="A4" s="4">
        <v>2018</v>
      </c>
      <c r="B4" s="22">
        <v>14828080</v>
      </c>
      <c r="C4" s="22">
        <v>4568290</v>
      </c>
      <c r="D4" s="22">
        <v>903060</v>
      </c>
      <c r="E4" s="22">
        <v>25660060</v>
      </c>
      <c r="F4" s="22">
        <v>10023590</v>
      </c>
      <c r="G4" s="22">
        <v>3893260</v>
      </c>
      <c r="H4" s="23">
        <f>$H$3</f>
        <v>0</v>
      </c>
      <c r="I4" s="24">
        <f t="shared" si="0"/>
        <v>20299430</v>
      </c>
      <c r="J4" s="25">
        <f t="shared" si="1"/>
        <v>39576910</v>
      </c>
      <c r="K4" s="26">
        <f t="shared" si="2"/>
        <v>59876340</v>
      </c>
    </row>
    <row r="5" spans="1:11" x14ac:dyDescent="0.25">
      <c r="A5" s="4">
        <v>2019</v>
      </c>
      <c r="B5" s="22">
        <v>15148080</v>
      </c>
      <c r="C5" s="22">
        <v>4602170</v>
      </c>
      <c r="D5" s="22">
        <v>899340</v>
      </c>
      <c r="E5" s="22">
        <v>25871850</v>
      </c>
      <c r="F5" s="22">
        <v>10006200</v>
      </c>
      <c r="G5" s="22">
        <v>3920890</v>
      </c>
      <c r="H5" s="23">
        <f t="shared" ref="H5:H23" si="3">$H$3</f>
        <v>0</v>
      </c>
      <c r="I5" s="24">
        <f t="shared" si="0"/>
        <v>20649590</v>
      </c>
      <c r="J5" s="25">
        <f t="shared" si="1"/>
        <v>39798940</v>
      </c>
      <c r="K5" s="26">
        <f t="shared" si="2"/>
        <v>60448530</v>
      </c>
    </row>
    <row r="6" spans="1:11" x14ac:dyDescent="0.25">
      <c r="A6" s="4">
        <v>2020</v>
      </c>
      <c r="B6" s="22">
        <v>15171700</v>
      </c>
      <c r="C6" s="22">
        <v>4622620</v>
      </c>
      <c r="D6" s="22">
        <v>891670</v>
      </c>
      <c r="E6" s="22">
        <v>26029500</v>
      </c>
      <c r="F6" s="22">
        <v>10029430</v>
      </c>
      <c r="G6" s="22">
        <v>3939470</v>
      </c>
      <c r="H6" s="23">
        <f t="shared" si="3"/>
        <v>0</v>
      </c>
      <c r="I6" s="24">
        <f t="shared" si="0"/>
        <v>20685990</v>
      </c>
      <c r="J6" s="25">
        <f t="shared" si="1"/>
        <v>39998400</v>
      </c>
      <c r="K6" s="26">
        <f t="shared" si="2"/>
        <v>60684390</v>
      </c>
    </row>
    <row r="7" spans="1:11" x14ac:dyDescent="0.25">
      <c r="A7" s="4">
        <v>2021</v>
      </c>
      <c r="B7" s="22">
        <v>15218700</v>
      </c>
      <c r="C7" s="22">
        <v>4620810</v>
      </c>
      <c r="D7" s="22">
        <v>883870</v>
      </c>
      <c r="E7" s="22">
        <v>26210610</v>
      </c>
      <c r="F7" s="22">
        <v>10063780</v>
      </c>
      <c r="G7" s="22">
        <v>3954870</v>
      </c>
      <c r="H7" s="23">
        <f t="shared" si="3"/>
        <v>0</v>
      </c>
      <c r="I7" s="24">
        <f t="shared" si="0"/>
        <v>20723380</v>
      </c>
      <c r="J7" s="25">
        <f t="shared" si="1"/>
        <v>40229260</v>
      </c>
      <c r="K7" s="26">
        <f t="shared" si="2"/>
        <v>60952640</v>
      </c>
    </row>
    <row r="8" spans="1:11" x14ac:dyDescent="0.25">
      <c r="A8" s="4">
        <v>2022</v>
      </c>
      <c r="B8" s="22">
        <v>15316170</v>
      </c>
      <c r="C8" s="22">
        <v>4634340</v>
      </c>
      <c r="D8" s="22">
        <v>880000</v>
      </c>
      <c r="E8" s="22">
        <v>26499690</v>
      </c>
      <c r="F8" s="22">
        <v>10140100</v>
      </c>
      <c r="G8" s="22">
        <v>3981480</v>
      </c>
      <c r="H8" s="23">
        <f t="shared" si="3"/>
        <v>0</v>
      </c>
      <c r="I8" s="24">
        <f t="shared" si="0"/>
        <v>20830510</v>
      </c>
      <c r="J8" s="25">
        <f t="shared" si="1"/>
        <v>40621270</v>
      </c>
      <c r="K8" s="26">
        <f t="shared" si="2"/>
        <v>61451780</v>
      </c>
    </row>
    <row r="9" spans="1:11" x14ac:dyDescent="0.25">
      <c r="A9" s="4">
        <v>2023</v>
      </c>
      <c r="B9" s="22">
        <v>15423000</v>
      </c>
      <c r="C9" s="22">
        <v>4652580</v>
      </c>
      <c r="D9" s="22">
        <v>876680</v>
      </c>
      <c r="E9" s="22">
        <v>26802770</v>
      </c>
      <c r="F9" s="22">
        <v>10216900</v>
      </c>
      <c r="G9" s="22">
        <v>4011110</v>
      </c>
      <c r="H9" s="23">
        <f t="shared" si="3"/>
        <v>0</v>
      </c>
      <c r="I9" s="24">
        <f t="shared" si="0"/>
        <v>20952260</v>
      </c>
      <c r="J9" s="25">
        <f t="shared" si="1"/>
        <v>41030780</v>
      </c>
      <c r="K9" s="26">
        <f t="shared" si="2"/>
        <v>61983040</v>
      </c>
    </row>
    <row r="10" spans="1:11" x14ac:dyDescent="0.25">
      <c r="A10" s="4">
        <v>2024</v>
      </c>
      <c r="B10" s="22">
        <v>15570800</v>
      </c>
      <c r="C10" s="22">
        <v>4689120</v>
      </c>
      <c r="D10" s="22">
        <v>875620</v>
      </c>
      <c r="E10" s="22">
        <v>27164620</v>
      </c>
      <c r="F10" s="22">
        <v>10315860</v>
      </c>
      <c r="G10" s="22">
        <v>4045980</v>
      </c>
      <c r="H10" s="23">
        <f t="shared" si="3"/>
        <v>0</v>
      </c>
      <c r="I10" s="24">
        <f t="shared" si="0"/>
        <v>21135540</v>
      </c>
      <c r="J10" s="25">
        <f t="shared" si="1"/>
        <v>41526460</v>
      </c>
      <c r="K10" s="26">
        <f t="shared" si="2"/>
        <v>62662000</v>
      </c>
    </row>
    <row r="11" spans="1:11" x14ac:dyDescent="0.25">
      <c r="A11" s="4">
        <v>2025</v>
      </c>
      <c r="B11" s="22">
        <v>15629340</v>
      </c>
      <c r="C11" s="22">
        <v>4701470</v>
      </c>
      <c r="D11" s="22">
        <v>868930</v>
      </c>
      <c r="E11" s="22">
        <v>27378200</v>
      </c>
      <c r="F11" s="22">
        <v>10360020</v>
      </c>
      <c r="G11" s="22">
        <v>4066810</v>
      </c>
      <c r="H11" s="23">
        <f t="shared" si="3"/>
        <v>0</v>
      </c>
      <c r="I11" s="24">
        <f t="shared" si="0"/>
        <v>21199740</v>
      </c>
      <c r="J11" s="25">
        <f t="shared" si="1"/>
        <v>41805030</v>
      </c>
      <c r="K11" s="26">
        <f t="shared" si="2"/>
        <v>63004770</v>
      </c>
    </row>
    <row r="12" spans="1:11" x14ac:dyDescent="0.25">
      <c r="A12" s="4">
        <v>2026</v>
      </c>
      <c r="B12" s="22">
        <v>15721380</v>
      </c>
      <c r="C12" s="22">
        <v>4728450</v>
      </c>
      <c r="D12" s="22">
        <v>864610</v>
      </c>
      <c r="E12" s="22">
        <v>26741980</v>
      </c>
      <c r="F12" s="22">
        <v>10429410</v>
      </c>
      <c r="G12" s="22">
        <v>4092430</v>
      </c>
      <c r="H12" s="23">
        <f t="shared" si="3"/>
        <v>0</v>
      </c>
      <c r="I12" s="24">
        <f t="shared" si="0"/>
        <v>21314440</v>
      </c>
      <c r="J12" s="25">
        <f t="shared" si="1"/>
        <v>41263820</v>
      </c>
      <c r="K12" s="26">
        <f t="shared" si="2"/>
        <v>62578260</v>
      </c>
    </row>
    <row r="13" spans="1:11" x14ac:dyDescent="0.25">
      <c r="A13" s="4">
        <v>2027</v>
      </c>
      <c r="B13" s="22">
        <v>15817000</v>
      </c>
      <c r="C13" s="22">
        <v>4754380</v>
      </c>
      <c r="D13" s="22">
        <v>860700</v>
      </c>
      <c r="E13" s="22">
        <v>26874580</v>
      </c>
      <c r="F13" s="22">
        <v>10498300</v>
      </c>
      <c r="G13" s="22">
        <v>4117500</v>
      </c>
      <c r="H13" s="23">
        <f t="shared" si="3"/>
        <v>0</v>
      </c>
      <c r="I13" s="24">
        <f t="shared" si="0"/>
        <v>21432080</v>
      </c>
      <c r="J13" s="25">
        <f t="shared" si="1"/>
        <v>41490380</v>
      </c>
      <c r="K13" s="26">
        <f t="shared" ref="K13:K23" si="4">SUM(I13:J13)</f>
        <v>62922460</v>
      </c>
    </row>
    <row r="14" spans="1:11" x14ac:dyDescent="0.25">
      <c r="A14" s="4">
        <v>2028</v>
      </c>
      <c r="B14" s="22">
        <v>15954110</v>
      </c>
      <c r="C14" s="22">
        <v>4792150</v>
      </c>
      <c r="D14" s="22">
        <v>860200</v>
      </c>
      <c r="E14" s="22">
        <v>27097600</v>
      </c>
      <c r="F14" s="22">
        <v>10592770</v>
      </c>
      <c r="G14" s="22">
        <v>4148220</v>
      </c>
      <c r="H14" s="23">
        <f t="shared" si="3"/>
        <v>0</v>
      </c>
      <c r="I14" s="24">
        <f t="shared" si="0"/>
        <v>21606460</v>
      </c>
      <c r="J14" s="25">
        <f t="shared" si="1"/>
        <v>41838590</v>
      </c>
      <c r="K14" s="26">
        <f t="shared" si="4"/>
        <v>63445050</v>
      </c>
    </row>
    <row r="15" spans="1:11" x14ac:dyDescent="0.25">
      <c r="A15" s="4">
        <v>2029</v>
      </c>
      <c r="B15" s="22">
        <v>16026010</v>
      </c>
      <c r="C15" s="22">
        <v>4805500</v>
      </c>
      <c r="D15" s="22">
        <v>855640</v>
      </c>
      <c r="E15" s="22">
        <v>27353870</v>
      </c>
      <c r="F15" s="22">
        <v>10637800</v>
      </c>
      <c r="G15" s="22">
        <v>4167060</v>
      </c>
      <c r="H15" s="23">
        <f t="shared" si="3"/>
        <v>0</v>
      </c>
      <c r="I15" s="24">
        <f t="shared" si="0"/>
        <v>21687150</v>
      </c>
      <c r="J15" s="25">
        <f t="shared" si="1"/>
        <v>42158730</v>
      </c>
      <c r="K15" s="26">
        <f t="shared" si="4"/>
        <v>63845880</v>
      </c>
    </row>
    <row r="16" spans="1:11" x14ac:dyDescent="0.25">
      <c r="A16" s="4">
        <v>2030</v>
      </c>
      <c r="B16" s="22">
        <v>16114120</v>
      </c>
      <c r="C16" s="22">
        <v>4829320</v>
      </c>
      <c r="D16" s="22">
        <v>852090</v>
      </c>
      <c r="E16" s="22">
        <v>27635650</v>
      </c>
      <c r="F16" s="22">
        <v>10702770</v>
      </c>
      <c r="G16" s="22">
        <v>4188360</v>
      </c>
      <c r="H16" s="23">
        <f t="shared" si="3"/>
        <v>0</v>
      </c>
      <c r="I16" s="24">
        <f t="shared" si="0"/>
        <v>21795530</v>
      </c>
      <c r="J16" s="25">
        <f t="shared" si="1"/>
        <v>42526780</v>
      </c>
      <c r="K16" s="26">
        <f t="shared" si="4"/>
        <v>64322310</v>
      </c>
    </row>
    <row r="17" spans="1:13" x14ac:dyDescent="0.25">
      <c r="A17" s="4">
        <v>2031</v>
      </c>
      <c r="B17" s="22">
        <v>16203320</v>
      </c>
      <c r="C17" s="22">
        <v>4854040</v>
      </c>
      <c r="D17" s="22">
        <v>848120</v>
      </c>
      <c r="E17" s="22">
        <v>27892380</v>
      </c>
      <c r="F17" s="22">
        <v>10764890</v>
      </c>
      <c r="G17" s="22">
        <v>4208230</v>
      </c>
      <c r="H17" s="23">
        <f t="shared" si="3"/>
        <v>0</v>
      </c>
      <c r="I17" s="24">
        <f t="shared" si="0"/>
        <v>21905480</v>
      </c>
      <c r="J17" s="25">
        <f t="shared" si="1"/>
        <v>42865500</v>
      </c>
      <c r="K17" s="26">
        <f t="shared" si="4"/>
        <v>64770980</v>
      </c>
    </row>
    <row r="18" spans="1:13" x14ac:dyDescent="0.25">
      <c r="A18" s="4">
        <v>2032</v>
      </c>
      <c r="B18" s="22">
        <v>16323530</v>
      </c>
      <c r="C18" s="22">
        <v>4889050</v>
      </c>
      <c r="D18" s="22">
        <v>846430</v>
      </c>
      <c r="E18" s="22">
        <v>28211730</v>
      </c>
      <c r="F18" s="22">
        <v>10850270</v>
      </c>
      <c r="G18" s="22">
        <v>4233890</v>
      </c>
      <c r="H18" s="23">
        <f t="shared" si="3"/>
        <v>0</v>
      </c>
      <c r="I18" s="24">
        <f t="shared" si="0"/>
        <v>22059010</v>
      </c>
      <c r="J18" s="25">
        <f t="shared" si="1"/>
        <v>43295890</v>
      </c>
      <c r="K18" s="26">
        <f t="shared" si="4"/>
        <v>65354900</v>
      </c>
    </row>
    <row r="19" spans="1:13" x14ac:dyDescent="0.25">
      <c r="A19" s="4">
        <v>2033</v>
      </c>
      <c r="B19" s="22">
        <v>16371600</v>
      </c>
      <c r="C19" s="22">
        <v>4899000</v>
      </c>
      <c r="D19" s="22">
        <v>840440</v>
      </c>
      <c r="E19" s="22">
        <v>28406750</v>
      </c>
      <c r="F19" s="22">
        <v>10882320</v>
      </c>
      <c r="G19" s="22">
        <v>4247810</v>
      </c>
      <c r="H19" s="23">
        <f t="shared" si="3"/>
        <v>0</v>
      </c>
      <c r="I19" s="24">
        <f t="shared" si="0"/>
        <v>22111040</v>
      </c>
      <c r="J19" s="25">
        <f t="shared" si="1"/>
        <v>43536880</v>
      </c>
      <c r="K19" s="26">
        <f t="shared" si="4"/>
        <v>65647920</v>
      </c>
    </row>
    <row r="20" spans="1:13" x14ac:dyDescent="0.25">
      <c r="A20" s="4">
        <v>2034</v>
      </c>
      <c r="B20" s="22">
        <v>16451480</v>
      </c>
      <c r="C20" s="22">
        <v>4922540</v>
      </c>
      <c r="D20" s="22">
        <v>837230</v>
      </c>
      <c r="E20" s="22">
        <v>28672540</v>
      </c>
      <c r="F20" s="22">
        <v>10944040</v>
      </c>
      <c r="G20" s="22">
        <v>4268260</v>
      </c>
      <c r="H20" s="23">
        <f t="shared" si="3"/>
        <v>0</v>
      </c>
      <c r="I20" s="24">
        <f t="shared" si="0"/>
        <v>22211250</v>
      </c>
      <c r="J20" s="25">
        <f t="shared" si="1"/>
        <v>43884840</v>
      </c>
      <c r="K20" s="26">
        <f t="shared" si="4"/>
        <v>66096090</v>
      </c>
    </row>
    <row r="21" spans="1:13" x14ac:dyDescent="0.25">
      <c r="A21" s="4">
        <v>2035</v>
      </c>
      <c r="B21" s="22">
        <v>16536830</v>
      </c>
      <c r="C21" s="22">
        <v>4948240</v>
      </c>
      <c r="D21" s="22">
        <v>834260</v>
      </c>
      <c r="E21" s="22">
        <v>28946160</v>
      </c>
      <c r="F21" s="22">
        <v>11009150</v>
      </c>
      <c r="G21" s="22">
        <v>4289770</v>
      </c>
      <c r="H21" s="23">
        <f t="shared" si="3"/>
        <v>0</v>
      </c>
      <c r="I21" s="24">
        <f t="shared" si="0"/>
        <v>22319330</v>
      </c>
      <c r="J21" s="25">
        <f t="shared" si="1"/>
        <v>44245080</v>
      </c>
      <c r="K21" s="26">
        <f t="shared" si="4"/>
        <v>66564410</v>
      </c>
    </row>
    <row r="22" spans="1:13" x14ac:dyDescent="0.25">
      <c r="A22" s="4">
        <v>2036</v>
      </c>
      <c r="B22" s="22">
        <v>16664050</v>
      </c>
      <c r="C22" s="22">
        <v>4986270</v>
      </c>
      <c r="D22" s="22">
        <v>833340</v>
      </c>
      <c r="E22" s="22">
        <v>29312010</v>
      </c>
      <c r="F22" s="22">
        <v>11101150</v>
      </c>
      <c r="G22" s="22">
        <v>4317250</v>
      </c>
      <c r="H22" s="23">
        <f t="shared" si="3"/>
        <v>0</v>
      </c>
      <c r="I22" s="24">
        <f t="shared" si="0"/>
        <v>22483660</v>
      </c>
      <c r="J22" s="25">
        <f t="shared" si="1"/>
        <v>44730410</v>
      </c>
      <c r="K22" s="26">
        <f t="shared" si="4"/>
        <v>67214070</v>
      </c>
    </row>
    <row r="23" spans="1:13" x14ac:dyDescent="0.25">
      <c r="A23" s="4">
        <v>2037</v>
      </c>
      <c r="B23" s="22">
        <v>16724990</v>
      </c>
      <c r="C23" s="22">
        <v>4998810</v>
      </c>
      <c r="D23" s="22">
        <v>828110</v>
      </c>
      <c r="E23" s="22">
        <v>29555960</v>
      </c>
      <c r="F23" s="22">
        <v>11138630</v>
      </c>
      <c r="G23" s="22">
        <v>4332050</v>
      </c>
      <c r="H23" s="23">
        <f t="shared" si="3"/>
        <v>0</v>
      </c>
      <c r="I23" s="24">
        <f t="shared" si="0"/>
        <v>22551910</v>
      </c>
      <c r="J23" s="25">
        <f t="shared" si="1"/>
        <v>45026640</v>
      </c>
      <c r="K23" s="26">
        <f t="shared" si="4"/>
        <v>67578550</v>
      </c>
    </row>
    <row r="25" spans="1:13" x14ac:dyDescent="0.25">
      <c r="A25" s="7" t="s">
        <v>19</v>
      </c>
    </row>
    <row r="26" spans="1:13" ht="15.75" thickBot="1" x14ac:dyDescent="0.3">
      <c r="A26" s="3" t="s">
        <v>0</v>
      </c>
      <c r="B26" s="8" t="s">
        <v>2</v>
      </c>
      <c r="C26" s="8" t="s">
        <v>3</v>
      </c>
      <c r="D26" s="8" t="s">
        <v>1</v>
      </c>
      <c r="E26" s="8" t="s">
        <v>4</v>
      </c>
      <c r="F26" s="8" t="s">
        <v>5</v>
      </c>
      <c r="G26" s="8" t="s">
        <v>6</v>
      </c>
      <c r="H26" s="8" t="s">
        <v>14</v>
      </c>
      <c r="I26" s="9" t="s">
        <v>7</v>
      </c>
      <c r="J26" s="10" t="s">
        <v>8</v>
      </c>
      <c r="K26" s="11" t="s">
        <v>9</v>
      </c>
    </row>
    <row r="27" spans="1:13" ht="15.75" thickTop="1" x14ac:dyDescent="0.25">
      <c r="A27" s="4">
        <v>2017</v>
      </c>
      <c r="B27" s="22">
        <v>14605161.418</v>
      </c>
      <c r="C27" s="22">
        <v>4458291.3480000002</v>
      </c>
      <c r="D27" s="22">
        <v>905144.93200000003</v>
      </c>
      <c r="E27" s="22">
        <v>26276612.598999999</v>
      </c>
      <c r="F27" s="22">
        <v>10004231.84</v>
      </c>
      <c r="G27" s="22">
        <v>3811974.3369999998</v>
      </c>
      <c r="H27" s="22">
        <v>0</v>
      </c>
      <c r="I27" s="24">
        <f t="shared" ref="I27:I47" si="5">SUM(B27:D27)</f>
        <v>19968597.697999999</v>
      </c>
      <c r="J27" s="25">
        <f t="shared" ref="J27:J47" si="6">SUM(E27:H27)</f>
        <v>40092818.775999993</v>
      </c>
      <c r="K27" s="26">
        <f t="shared" ref="K27:K36" si="7">SUM(I27:J27)</f>
        <v>60061416.473999992</v>
      </c>
      <c r="M27" s="5"/>
    </row>
    <row r="28" spans="1:13" x14ac:dyDescent="0.25">
      <c r="A28" s="4">
        <v>2018</v>
      </c>
      <c r="B28" s="22">
        <v>14736701.309</v>
      </c>
      <c r="C28" s="22">
        <v>4497428.9469999997</v>
      </c>
      <c r="D28" s="22">
        <v>904216.33</v>
      </c>
      <c r="E28" s="22">
        <v>26637687.895</v>
      </c>
      <c r="F28" s="22">
        <v>10050919.843</v>
      </c>
      <c r="G28" s="22">
        <v>3843494.3459999999</v>
      </c>
      <c r="H28" s="22">
        <v>0</v>
      </c>
      <c r="I28" s="24">
        <f t="shared" si="5"/>
        <v>20138346.585999999</v>
      </c>
      <c r="J28" s="25">
        <f t="shared" si="6"/>
        <v>40532102.083999999</v>
      </c>
      <c r="K28" s="26">
        <f t="shared" si="7"/>
        <v>60670448.670000002</v>
      </c>
      <c r="M28" s="5"/>
    </row>
    <row r="29" spans="1:13" x14ac:dyDescent="0.25">
      <c r="A29" s="4">
        <v>2019</v>
      </c>
      <c r="B29" s="22">
        <v>14881629.991</v>
      </c>
      <c r="C29" s="22">
        <v>4536807.2659999998</v>
      </c>
      <c r="D29" s="22">
        <v>901887.79399999999</v>
      </c>
      <c r="E29" s="22">
        <v>26956495.34</v>
      </c>
      <c r="F29" s="22">
        <v>10150589.221000001</v>
      </c>
      <c r="G29" s="22">
        <v>3873946.0890000002</v>
      </c>
      <c r="H29" s="22">
        <v>0</v>
      </c>
      <c r="I29" s="24">
        <f t="shared" si="5"/>
        <v>20320325.050999999</v>
      </c>
      <c r="J29" s="25">
        <f t="shared" si="6"/>
        <v>40981030.650000006</v>
      </c>
      <c r="K29" s="26">
        <f t="shared" si="7"/>
        <v>61301355.701000005</v>
      </c>
      <c r="M29" s="5"/>
    </row>
    <row r="30" spans="1:13" x14ac:dyDescent="0.25">
      <c r="A30" s="4">
        <v>2020</v>
      </c>
      <c r="B30" s="22">
        <v>14951783.887</v>
      </c>
      <c r="C30" s="22">
        <v>4563239.5750000002</v>
      </c>
      <c r="D30" s="22">
        <v>897832.72100000002</v>
      </c>
      <c r="E30" s="22">
        <v>27260418.695</v>
      </c>
      <c r="F30" s="22">
        <v>10292835.945</v>
      </c>
      <c r="G30" s="22">
        <v>3897194.2859999998</v>
      </c>
      <c r="H30" s="22">
        <v>0</v>
      </c>
      <c r="I30" s="24">
        <f t="shared" si="5"/>
        <v>20412856.183000002</v>
      </c>
      <c r="J30" s="25">
        <f t="shared" si="6"/>
        <v>41450448.925999999</v>
      </c>
      <c r="K30" s="26">
        <f t="shared" si="7"/>
        <v>61863305.108999997</v>
      </c>
      <c r="M30" s="5"/>
    </row>
    <row r="31" spans="1:13" x14ac:dyDescent="0.25">
      <c r="A31" s="4">
        <v>2021</v>
      </c>
      <c r="B31" s="22">
        <v>15019865.827</v>
      </c>
      <c r="C31" s="22">
        <v>4585509.21</v>
      </c>
      <c r="D31" s="22">
        <v>892140.147</v>
      </c>
      <c r="E31" s="22">
        <v>27547011.063000001</v>
      </c>
      <c r="F31" s="22">
        <v>10334142.965</v>
      </c>
      <c r="G31" s="22">
        <v>3918525.1519999998</v>
      </c>
      <c r="H31" s="22">
        <v>0</v>
      </c>
      <c r="I31" s="24">
        <f t="shared" si="5"/>
        <v>20497515.184</v>
      </c>
      <c r="J31" s="25">
        <f t="shared" si="6"/>
        <v>41799679.18</v>
      </c>
      <c r="K31" s="26">
        <f t="shared" si="7"/>
        <v>62297194.364</v>
      </c>
      <c r="M31" s="5"/>
    </row>
    <row r="32" spans="1:13" x14ac:dyDescent="0.25">
      <c r="A32" s="4">
        <v>2022</v>
      </c>
      <c r="B32" s="22">
        <v>15144808.194</v>
      </c>
      <c r="C32" s="22">
        <v>4615093.7450000001</v>
      </c>
      <c r="D32" s="22">
        <v>889903.80799999996</v>
      </c>
      <c r="E32" s="22">
        <v>27962140.727000002</v>
      </c>
      <c r="F32" s="22">
        <v>10445058.385</v>
      </c>
      <c r="G32" s="22">
        <v>3950028.4339999999</v>
      </c>
      <c r="H32" s="22">
        <v>0</v>
      </c>
      <c r="I32" s="24">
        <f t="shared" si="5"/>
        <v>20649805.746999998</v>
      </c>
      <c r="J32" s="25">
        <f t="shared" si="6"/>
        <v>42357227.546000004</v>
      </c>
      <c r="K32" s="26">
        <f t="shared" si="7"/>
        <v>63007033.292999998</v>
      </c>
      <c r="M32" s="5"/>
    </row>
    <row r="33" spans="1:13" x14ac:dyDescent="0.25">
      <c r="A33" s="4">
        <v>2023</v>
      </c>
      <c r="B33" s="22">
        <v>15276173.354</v>
      </c>
      <c r="C33" s="22">
        <v>4646904.4129999997</v>
      </c>
      <c r="D33" s="22">
        <v>887922.62199999997</v>
      </c>
      <c r="E33" s="22">
        <v>28398470.361000001</v>
      </c>
      <c r="F33" s="22">
        <v>10606932.426999999</v>
      </c>
      <c r="G33" s="22">
        <v>3983338.7459999998</v>
      </c>
      <c r="H33" s="22">
        <v>0</v>
      </c>
      <c r="I33" s="24">
        <f t="shared" si="5"/>
        <v>20811000.389000002</v>
      </c>
      <c r="J33" s="25">
        <f t="shared" si="6"/>
        <v>42988741.534000002</v>
      </c>
      <c r="K33" s="26">
        <f t="shared" si="7"/>
        <v>63799741.923000008</v>
      </c>
      <c r="M33" s="5"/>
    </row>
    <row r="34" spans="1:13" x14ac:dyDescent="0.25">
      <c r="A34" s="4">
        <v>2024</v>
      </c>
      <c r="B34" s="22">
        <v>15448028.148</v>
      </c>
      <c r="C34" s="22">
        <v>4692484.182</v>
      </c>
      <c r="D34" s="22">
        <v>888011.429</v>
      </c>
      <c r="E34" s="22">
        <v>28896420.274</v>
      </c>
      <c r="F34" s="22">
        <v>10663803.483999999</v>
      </c>
      <c r="G34" s="22">
        <v>4021624.094</v>
      </c>
      <c r="H34" s="22">
        <v>0</v>
      </c>
      <c r="I34" s="24">
        <f t="shared" si="5"/>
        <v>21028523.759</v>
      </c>
      <c r="J34" s="25">
        <f t="shared" si="6"/>
        <v>43581847.851999998</v>
      </c>
      <c r="K34" s="26">
        <f t="shared" si="7"/>
        <v>64610371.611000001</v>
      </c>
      <c r="M34" s="5"/>
    </row>
    <row r="35" spans="1:13" x14ac:dyDescent="0.25">
      <c r="A35" s="4">
        <v>2025</v>
      </c>
      <c r="B35" s="22">
        <v>15534760.967</v>
      </c>
      <c r="C35" s="22">
        <v>4720512.4570000004</v>
      </c>
      <c r="D35" s="22">
        <v>882806.05299999996</v>
      </c>
      <c r="E35" s="22">
        <v>29224628.831999999</v>
      </c>
      <c r="F35" s="22">
        <v>10763557.046</v>
      </c>
      <c r="G35" s="22">
        <v>4045285.679</v>
      </c>
      <c r="H35" s="22">
        <v>0</v>
      </c>
      <c r="I35" s="24">
        <f t="shared" si="5"/>
        <v>21138079.477000002</v>
      </c>
      <c r="J35" s="25">
        <f t="shared" si="6"/>
        <v>44033471.556999996</v>
      </c>
      <c r="K35" s="26">
        <f t="shared" si="7"/>
        <v>65171551.033999994</v>
      </c>
      <c r="M35" s="5"/>
    </row>
    <row r="36" spans="1:13" x14ac:dyDescent="0.25">
      <c r="A36" s="4">
        <v>2026</v>
      </c>
      <c r="B36" s="22">
        <v>15634920.364</v>
      </c>
      <c r="C36" s="22">
        <v>4753178.0149999997</v>
      </c>
      <c r="D36" s="22">
        <v>879276.51100000006</v>
      </c>
      <c r="E36" s="22">
        <v>28894202.526999999</v>
      </c>
      <c r="F36" s="22">
        <v>10947857.003</v>
      </c>
      <c r="G36" s="22">
        <v>4073538.5150000001</v>
      </c>
      <c r="H36" s="22">
        <v>0</v>
      </c>
      <c r="I36" s="24">
        <f t="shared" si="5"/>
        <v>21267374.890000001</v>
      </c>
      <c r="J36" s="25">
        <f t="shared" si="6"/>
        <v>43915598.045000002</v>
      </c>
      <c r="K36" s="26">
        <f t="shared" si="7"/>
        <v>65182972.935000002</v>
      </c>
      <c r="M36" s="5"/>
    </row>
    <row r="37" spans="1:13" x14ac:dyDescent="0.25">
      <c r="A37" s="4">
        <v>2027</v>
      </c>
      <c r="B37" s="22">
        <v>15739811.767000001</v>
      </c>
      <c r="C37" s="22">
        <v>4786242.7110000001</v>
      </c>
      <c r="D37" s="22">
        <v>875851.26800000004</v>
      </c>
      <c r="E37" s="22">
        <v>29157898.348000001</v>
      </c>
      <c r="F37" s="22">
        <v>11023371.731000001</v>
      </c>
      <c r="G37" s="22">
        <v>4100475.5019999999</v>
      </c>
      <c r="H37" s="22">
        <v>0</v>
      </c>
      <c r="I37" s="24">
        <f t="shared" si="5"/>
        <v>21401905.745999999</v>
      </c>
      <c r="J37" s="25">
        <f t="shared" si="6"/>
        <v>44281745.581</v>
      </c>
      <c r="K37" s="26">
        <f t="shared" ref="K37:K45" si="8">SUM(I37:J37)</f>
        <v>65683651.327</v>
      </c>
      <c r="M37" s="5"/>
    </row>
    <row r="38" spans="1:13" x14ac:dyDescent="0.25">
      <c r="A38" s="4">
        <v>2028</v>
      </c>
      <c r="B38" s="22">
        <v>15885979.814999999</v>
      </c>
      <c r="C38" s="22">
        <v>4825981.5240000002</v>
      </c>
      <c r="D38" s="22">
        <v>874866.10800000001</v>
      </c>
      <c r="E38" s="22">
        <v>29518291.517999999</v>
      </c>
      <c r="F38" s="22">
        <v>11168361.856000001</v>
      </c>
      <c r="G38" s="22">
        <v>4131715.2390000001</v>
      </c>
      <c r="H38" s="22">
        <v>0</v>
      </c>
      <c r="I38" s="24">
        <f t="shared" si="5"/>
        <v>21586827.447000001</v>
      </c>
      <c r="J38" s="25">
        <f t="shared" si="6"/>
        <v>44818368.612999998</v>
      </c>
      <c r="K38" s="26">
        <f t="shared" si="8"/>
        <v>66405196.060000002</v>
      </c>
      <c r="M38" s="5"/>
    </row>
    <row r="39" spans="1:13" x14ac:dyDescent="0.25">
      <c r="A39" s="4">
        <v>2029</v>
      </c>
      <c r="B39" s="22">
        <v>15960733.558</v>
      </c>
      <c r="C39" s="22">
        <v>4850950.82</v>
      </c>
      <c r="D39" s="22">
        <v>869111.44099999999</v>
      </c>
      <c r="E39" s="22">
        <v>29835030.370999999</v>
      </c>
      <c r="F39" s="22">
        <v>11364106.846000001</v>
      </c>
      <c r="G39" s="22">
        <v>4151025.3650000002</v>
      </c>
      <c r="H39" s="22">
        <v>0</v>
      </c>
      <c r="I39" s="24">
        <f t="shared" si="5"/>
        <v>21680795.818999998</v>
      </c>
      <c r="J39" s="25">
        <f t="shared" si="6"/>
        <v>45350162.582000002</v>
      </c>
      <c r="K39" s="26">
        <f t="shared" si="8"/>
        <v>67030958.401000001</v>
      </c>
      <c r="M39" s="5"/>
    </row>
    <row r="40" spans="1:13" x14ac:dyDescent="0.25">
      <c r="A40" s="4">
        <v>2030</v>
      </c>
      <c r="B40" s="22">
        <v>16045683.437000001</v>
      </c>
      <c r="C40" s="22">
        <v>4880461.2319999998</v>
      </c>
      <c r="D40" s="22">
        <v>864679.32299999997</v>
      </c>
      <c r="E40" s="22">
        <v>30173730.739999998</v>
      </c>
      <c r="F40" s="22">
        <v>11449724.324999999</v>
      </c>
      <c r="G40" s="22">
        <v>4173554.7370000002</v>
      </c>
      <c r="H40" s="22">
        <v>0</v>
      </c>
      <c r="I40" s="24">
        <f t="shared" si="5"/>
        <v>21790823.991999999</v>
      </c>
      <c r="J40" s="25">
        <f t="shared" si="6"/>
        <v>45797009.802000001</v>
      </c>
      <c r="K40" s="26">
        <f t="shared" si="8"/>
        <v>67587833.794</v>
      </c>
      <c r="M40" s="5"/>
    </row>
    <row r="41" spans="1:13" x14ac:dyDescent="0.25">
      <c r="A41" s="4">
        <v>2031</v>
      </c>
      <c r="B41" s="22">
        <v>16128119.467</v>
      </c>
      <c r="C41" s="22">
        <v>4912569.2410000004</v>
      </c>
      <c r="D41" s="22">
        <v>859861.79700000002</v>
      </c>
      <c r="E41" s="22">
        <v>30538298.396000002</v>
      </c>
      <c r="F41" s="22">
        <v>11594931.732000001</v>
      </c>
      <c r="G41" s="22">
        <v>4193497.2209999999</v>
      </c>
      <c r="H41" s="22">
        <v>0</v>
      </c>
      <c r="I41" s="24">
        <f t="shared" si="5"/>
        <v>21900550.504999999</v>
      </c>
      <c r="J41" s="25">
        <f t="shared" si="6"/>
        <v>46326727.349000007</v>
      </c>
      <c r="K41" s="26">
        <f t="shared" si="8"/>
        <v>68227277.854000002</v>
      </c>
      <c r="M41" s="5"/>
    </row>
    <row r="42" spans="1:13" x14ac:dyDescent="0.25">
      <c r="A42" s="4">
        <v>2032</v>
      </c>
      <c r="B42" s="22">
        <v>16248287.543</v>
      </c>
      <c r="C42" s="22">
        <v>4950881.4270000001</v>
      </c>
      <c r="D42" s="22">
        <v>857698.57</v>
      </c>
      <c r="E42" s="22">
        <v>30985697.102000002</v>
      </c>
      <c r="F42" s="22">
        <v>11803143.895</v>
      </c>
      <c r="G42" s="22">
        <v>4218590.9589999998</v>
      </c>
      <c r="H42" s="22">
        <v>0</v>
      </c>
      <c r="I42" s="24">
        <f t="shared" si="5"/>
        <v>22056867.539999999</v>
      </c>
      <c r="J42" s="25">
        <f t="shared" si="6"/>
        <v>47007431.956</v>
      </c>
      <c r="K42" s="26">
        <f t="shared" si="8"/>
        <v>69064299.495999992</v>
      </c>
      <c r="M42" s="5"/>
    </row>
    <row r="43" spans="1:13" x14ac:dyDescent="0.25">
      <c r="A43" s="4">
        <v>2033</v>
      </c>
      <c r="B43" s="22">
        <v>16295153.357000001</v>
      </c>
      <c r="C43" s="22">
        <v>4973352.2010000004</v>
      </c>
      <c r="D43" s="22">
        <v>851176.07200000004</v>
      </c>
      <c r="E43" s="22">
        <v>31269207.401999999</v>
      </c>
      <c r="F43" s="22">
        <v>11892814.261</v>
      </c>
      <c r="G43" s="22">
        <v>4231137.7709999997</v>
      </c>
      <c r="H43" s="22">
        <v>0</v>
      </c>
      <c r="I43" s="24">
        <f t="shared" si="5"/>
        <v>22119681.630000003</v>
      </c>
      <c r="J43" s="25">
        <f t="shared" si="6"/>
        <v>47393159.434</v>
      </c>
      <c r="K43" s="26">
        <f t="shared" si="8"/>
        <v>69512841.06400001</v>
      </c>
      <c r="M43" s="5"/>
    </row>
    <row r="44" spans="1:13" x14ac:dyDescent="0.25">
      <c r="A44" s="4">
        <v>2034</v>
      </c>
      <c r="B44" s="22">
        <v>16376279.220000001</v>
      </c>
      <c r="C44" s="22">
        <v>5002360.62</v>
      </c>
      <c r="D44" s="22">
        <v>847020.94900000002</v>
      </c>
      <c r="E44" s="22">
        <v>31639293.813000001</v>
      </c>
      <c r="F44" s="22">
        <v>12047744.387</v>
      </c>
      <c r="G44" s="22">
        <v>4249630.4800000004</v>
      </c>
      <c r="H44" s="22">
        <v>0</v>
      </c>
      <c r="I44" s="24">
        <f t="shared" si="5"/>
        <v>22225660.789000001</v>
      </c>
      <c r="J44" s="25">
        <f t="shared" si="6"/>
        <v>47936668.680000007</v>
      </c>
      <c r="K44" s="26">
        <f t="shared" si="8"/>
        <v>70162329.469000012</v>
      </c>
      <c r="M44" s="5"/>
    </row>
    <row r="45" spans="1:13" x14ac:dyDescent="0.25">
      <c r="A45" s="4">
        <v>2035</v>
      </c>
      <c r="B45" s="22">
        <v>16458387.136</v>
      </c>
      <c r="C45" s="22">
        <v>5032090.8859999999</v>
      </c>
      <c r="D45" s="22">
        <v>842905.79599999997</v>
      </c>
      <c r="E45" s="22">
        <v>32041438.206999999</v>
      </c>
      <c r="F45" s="22">
        <v>12260965.731000001</v>
      </c>
      <c r="G45" s="22">
        <v>4268770.2130000005</v>
      </c>
      <c r="H45" s="22">
        <v>0</v>
      </c>
      <c r="I45" s="24">
        <f t="shared" si="5"/>
        <v>22333383.818</v>
      </c>
      <c r="J45" s="25">
        <f t="shared" si="6"/>
        <v>48571174.151000001</v>
      </c>
      <c r="K45" s="26">
        <f t="shared" si="8"/>
        <v>70904557.968999997</v>
      </c>
      <c r="M45" s="5"/>
    </row>
    <row r="46" spans="1:13" x14ac:dyDescent="0.25">
      <c r="A46" s="27">
        <v>2036</v>
      </c>
      <c r="B46" s="22">
        <v>16580302.187000001</v>
      </c>
      <c r="C46" s="22">
        <v>5070469.784</v>
      </c>
      <c r="D46" s="22">
        <v>840546.69900000002</v>
      </c>
      <c r="E46" s="22">
        <v>32546414.357000001</v>
      </c>
      <c r="F46" s="22">
        <v>12365089.423</v>
      </c>
      <c r="G46" s="22">
        <v>4294232.3870000001</v>
      </c>
      <c r="H46" s="22">
        <v>0</v>
      </c>
      <c r="I46" s="24">
        <f t="shared" si="5"/>
        <v>22491318.670000002</v>
      </c>
      <c r="J46" s="25">
        <f t="shared" si="6"/>
        <v>49205736.167000003</v>
      </c>
      <c r="K46" s="26">
        <f t="shared" ref="K46:K47" si="9">SUM(I46:J46)</f>
        <v>71697054.837000012</v>
      </c>
      <c r="M46" s="5"/>
    </row>
    <row r="47" spans="1:13" x14ac:dyDescent="0.25">
      <c r="A47" s="27">
        <v>2037</v>
      </c>
      <c r="B47" s="22">
        <v>16687140.168</v>
      </c>
      <c r="C47" s="22">
        <v>5098608.1610000003</v>
      </c>
      <c r="D47" s="22">
        <v>837703.51899999997</v>
      </c>
      <c r="E47" s="22">
        <v>33004796.491999999</v>
      </c>
      <c r="F47" s="22">
        <v>12527718.437000001</v>
      </c>
      <c r="G47" s="22">
        <v>4313244.7960000001</v>
      </c>
      <c r="H47" s="22">
        <v>0</v>
      </c>
      <c r="I47" s="24">
        <f t="shared" si="5"/>
        <v>22623451.848000001</v>
      </c>
      <c r="J47" s="25">
        <f t="shared" si="6"/>
        <v>49845759.724999994</v>
      </c>
      <c r="K47" s="26">
        <f t="shared" si="9"/>
        <v>72469211.572999999</v>
      </c>
      <c r="M47" s="5"/>
    </row>
    <row r="49" spans="1:13" x14ac:dyDescent="0.25">
      <c r="A49" s="7" t="s">
        <v>16</v>
      </c>
    </row>
    <row r="50" spans="1:13" ht="15.75" thickBot="1" x14ac:dyDescent="0.3">
      <c r="A50" s="3" t="s">
        <v>0</v>
      </c>
      <c r="B50" s="8" t="s">
        <v>2</v>
      </c>
      <c r="C50" s="8" t="s">
        <v>3</v>
      </c>
      <c r="D50" s="8" t="s">
        <v>1</v>
      </c>
      <c r="E50" s="8" t="s">
        <v>4</v>
      </c>
      <c r="F50" s="8" t="s">
        <v>5</v>
      </c>
      <c r="G50" s="8" t="s">
        <v>6</v>
      </c>
      <c r="H50" s="20" t="s">
        <v>14</v>
      </c>
      <c r="I50" s="9" t="s">
        <v>7</v>
      </c>
      <c r="J50" s="10" t="s">
        <v>8</v>
      </c>
      <c r="K50" s="11" t="s">
        <v>9</v>
      </c>
      <c r="M50" s="7" t="s">
        <v>15</v>
      </c>
    </row>
    <row r="51" spans="1:13" ht="15.75" thickTop="1" x14ac:dyDescent="0.25">
      <c r="A51" s="4">
        <v>2016</v>
      </c>
      <c r="B51" s="22"/>
      <c r="C51" s="22"/>
      <c r="D51" s="22"/>
      <c r="E51" s="22"/>
      <c r="F51" s="22"/>
      <c r="G51" s="22"/>
      <c r="H51" s="23"/>
      <c r="I51" s="24"/>
      <c r="J51" s="25"/>
      <c r="K51" s="26"/>
    </row>
    <row r="52" spans="1:13" x14ac:dyDescent="0.25">
      <c r="A52" s="4">
        <v>2017</v>
      </c>
      <c r="B52" s="22">
        <f t="shared" ref="B52:H61" si="10">B3-B27</f>
        <v>262698.5820000004</v>
      </c>
      <c r="C52" s="22">
        <f t="shared" si="10"/>
        <v>183168.65199999977</v>
      </c>
      <c r="D52" s="22">
        <f t="shared" si="10"/>
        <v>9515.0679999999702</v>
      </c>
      <c r="E52" s="22">
        <f t="shared" si="10"/>
        <v>-616482.59899999946</v>
      </c>
      <c r="F52" s="22">
        <f t="shared" si="10"/>
        <v>-54991.839999999851</v>
      </c>
      <c r="G52" s="22">
        <f t="shared" si="10"/>
        <v>56425.663000000175</v>
      </c>
      <c r="H52" s="23">
        <f t="shared" si="10"/>
        <v>0</v>
      </c>
      <c r="I52" s="24">
        <f t="shared" ref="I52:I72" si="11">SUM(B52:D52)</f>
        <v>455382.30200000014</v>
      </c>
      <c r="J52" s="25">
        <f t="shared" ref="J52:J72" si="12">SUM(E52:H52)</f>
        <v>-615048.77599999914</v>
      </c>
      <c r="K52" s="26">
        <f t="shared" ref="K52:K61" si="13">SUM(I52:J52)</f>
        <v>-159666.473999999</v>
      </c>
    </row>
    <row r="53" spans="1:13" x14ac:dyDescent="0.25">
      <c r="A53" s="4">
        <v>2018</v>
      </c>
      <c r="B53" s="22">
        <f t="shared" si="10"/>
        <v>91378.690999999642</v>
      </c>
      <c r="C53" s="22">
        <f t="shared" si="10"/>
        <v>70861.053000000305</v>
      </c>
      <c r="D53" s="22">
        <f t="shared" si="10"/>
        <v>-1156.3299999999581</v>
      </c>
      <c r="E53" s="22">
        <f t="shared" si="10"/>
        <v>-977627.89499999955</v>
      </c>
      <c r="F53" s="22">
        <f t="shared" si="10"/>
        <v>-27329.843000000343</v>
      </c>
      <c r="G53" s="22">
        <f t="shared" si="10"/>
        <v>49765.654000000097</v>
      </c>
      <c r="H53" s="23">
        <f t="shared" si="10"/>
        <v>0</v>
      </c>
      <c r="I53" s="24">
        <f t="shared" si="11"/>
        <v>161083.41399999999</v>
      </c>
      <c r="J53" s="25">
        <f t="shared" si="12"/>
        <v>-955192.0839999998</v>
      </c>
      <c r="K53" s="26">
        <f t="shared" si="13"/>
        <v>-794108.66999999981</v>
      </c>
    </row>
    <row r="54" spans="1:13" x14ac:dyDescent="0.25">
      <c r="A54" s="4">
        <v>2019</v>
      </c>
      <c r="B54" s="22">
        <f t="shared" si="10"/>
        <v>266450.00899999961</v>
      </c>
      <c r="C54" s="22">
        <f t="shared" si="10"/>
        <v>65362.734000000171</v>
      </c>
      <c r="D54" s="22">
        <f t="shared" si="10"/>
        <v>-2547.7939999999944</v>
      </c>
      <c r="E54" s="22">
        <f t="shared" si="10"/>
        <v>-1084645.3399999999</v>
      </c>
      <c r="F54" s="22">
        <f t="shared" si="10"/>
        <v>-144389.22100000083</v>
      </c>
      <c r="G54" s="22">
        <f t="shared" si="10"/>
        <v>46943.910999999847</v>
      </c>
      <c r="H54" s="23">
        <f t="shared" si="10"/>
        <v>0</v>
      </c>
      <c r="I54" s="24">
        <f t="shared" si="11"/>
        <v>329264.94899999979</v>
      </c>
      <c r="J54" s="25">
        <f t="shared" si="12"/>
        <v>-1182090.6500000008</v>
      </c>
      <c r="K54" s="26">
        <f t="shared" si="13"/>
        <v>-852825.70100000105</v>
      </c>
    </row>
    <row r="55" spans="1:13" x14ac:dyDescent="0.25">
      <c r="A55" s="4">
        <v>2020</v>
      </c>
      <c r="B55" s="22">
        <f t="shared" si="10"/>
        <v>219916.1129999999</v>
      </c>
      <c r="C55" s="22">
        <f t="shared" si="10"/>
        <v>59380.424999999814</v>
      </c>
      <c r="D55" s="22">
        <f t="shared" si="10"/>
        <v>-6162.7210000000196</v>
      </c>
      <c r="E55" s="22">
        <f t="shared" si="10"/>
        <v>-1230918.6950000003</v>
      </c>
      <c r="F55" s="22">
        <f t="shared" si="10"/>
        <v>-263405.9450000003</v>
      </c>
      <c r="G55" s="22">
        <f t="shared" si="10"/>
        <v>42275.714000000153</v>
      </c>
      <c r="H55" s="23">
        <f t="shared" si="10"/>
        <v>0</v>
      </c>
      <c r="I55" s="24">
        <f t="shared" si="11"/>
        <v>273133.81699999969</v>
      </c>
      <c r="J55" s="25">
        <f t="shared" si="12"/>
        <v>-1452048.9260000004</v>
      </c>
      <c r="K55" s="26">
        <f t="shared" si="13"/>
        <v>-1178915.1090000006</v>
      </c>
    </row>
    <row r="56" spans="1:13" x14ac:dyDescent="0.25">
      <c r="A56" s="4">
        <v>2021</v>
      </c>
      <c r="B56" s="22">
        <f t="shared" si="10"/>
        <v>198834.17300000042</v>
      </c>
      <c r="C56" s="22">
        <f t="shared" si="10"/>
        <v>35300.790000000037</v>
      </c>
      <c r="D56" s="22">
        <f t="shared" si="10"/>
        <v>-8270.1469999999972</v>
      </c>
      <c r="E56" s="22">
        <f t="shared" si="10"/>
        <v>-1336401.063000001</v>
      </c>
      <c r="F56" s="22">
        <f t="shared" si="10"/>
        <v>-270362.96499999985</v>
      </c>
      <c r="G56" s="22">
        <f t="shared" si="10"/>
        <v>36344.848000000231</v>
      </c>
      <c r="H56" s="23">
        <f t="shared" si="10"/>
        <v>0</v>
      </c>
      <c r="I56" s="24">
        <f t="shared" si="11"/>
        <v>225864.81600000046</v>
      </c>
      <c r="J56" s="25">
        <f t="shared" si="12"/>
        <v>-1570419.1800000006</v>
      </c>
      <c r="K56" s="26">
        <f t="shared" si="13"/>
        <v>-1344554.3640000001</v>
      </c>
    </row>
    <row r="57" spans="1:13" x14ac:dyDescent="0.25">
      <c r="A57" s="4">
        <v>2022</v>
      </c>
      <c r="B57" s="22">
        <f t="shared" si="10"/>
        <v>171361.80599999987</v>
      </c>
      <c r="C57" s="22">
        <f t="shared" si="10"/>
        <v>19246.254999999888</v>
      </c>
      <c r="D57" s="22">
        <f t="shared" si="10"/>
        <v>-9903.8079999999609</v>
      </c>
      <c r="E57" s="22">
        <f t="shared" si="10"/>
        <v>-1462450.7270000018</v>
      </c>
      <c r="F57" s="22">
        <f t="shared" si="10"/>
        <v>-304958.38499999978</v>
      </c>
      <c r="G57" s="22">
        <f t="shared" si="10"/>
        <v>31451.566000000108</v>
      </c>
      <c r="H57" s="23">
        <f t="shared" si="10"/>
        <v>0</v>
      </c>
      <c r="I57" s="24">
        <f t="shared" si="11"/>
        <v>180704.25299999979</v>
      </c>
      <c r="J57" s="25">
        <f t="shared" si="12"/>
        <v>-1735957.5460000015</v>
      </c>
      <c r="K57" s="26">
        <f t="shared" si="13"/>
        <v>-1555253.2930000017</v>
      </c>
    </row>
    <row r="58" spans="1:13" x14ac:dyDescent="0.25">
      <c r="A58" s="4">
        <v>2023</v>
      </c>
      <c r="B58" s="22">
        <f t="shared" si="10"/>
        <v>146826.64599999972</v>
      </c>
      <c r="C58" s="22">
        <f t="shared" si="10"/>
        <v>5675.5870000002906</v>
      </c>
      <c r="D58" s="22">
        <f t="shared" si="10"/>
        <v>-11242.621999999974</v>
      </c>
      <c r="E58" s="22">
        <f t="shared" si="10"/>
        <v>-1595700.3610000014</v>
      </c>
      <c r="F58" s="22">
        <f t="shared" si="10"/>
        <v>-390032.42699999921</v>
      </c>
      <c r="G58" s="22">
        <f t="shared" si="10"/>
        <v>27771.25400000019</v>
      </c>
      <c r="H58" s="23">
        <f t="shared" si="10"/>
        <v>0</v>
      </c>
      <c r="I58" s="24">
        <f t="shared" si="11"/>
        <v>141259.61100000003</v>
      </c>
      <c r="J58" s="25">
        <f t="shared" si="12"/>
        <v>-1957961.5340000005</v>
      </c>
      <c r="K58" s="26">
        <f t="shared" si="13"/>
        <v>-1816701.9230000004</v>
      </c>
    </row>
    <row r="59" spans="1:13" x14ac:dyDescent="0.25">
      <c r="A59" s="4">
        <v>2024</v>
      </c>
      <c r="B59" s="22">
        <f t="shared" si="10"/>
        <v>122771.85199999996</v>
      </c>
      <c r="C59" s="22">
        <f t="shared" si="10"/>
        <v>-3364.1820000000298</v>
      </c>
      <c r="D59" s="22">
        <f t="shared" si="10"/>
        <v>-12391.429000000004</v>
      </c>
      <c r="E59" s="22">
        <f t="shared" si="10"/>
        <v>-1731800.2740000002</v>
      </c>
      <c r="F59" s="22">
        <f t="shared" si="10"/>
        <v>-347943.48399999924</v>
      </c>
      <c r="G59" s="22">
        <f t="shared" si="10"/>
        <v>24355.905999999959</v>
      </c>
      <c r="H59" s="23">
        <f t="shared" si="10"/>
        <v>0</v>
      </c>
      <c r="I59" s="24">
        <f t="shared" si="11"/>
        <v>107016.24099999992</v>
      </c>
      <c r="J59" s="25">
        <f t="shared" si="12"/>
        <v>-2055387.8519999995</v>
      </c>
      <c r="K59" s="26">
        <f t="shared" si="13"/>
        <v>-1948371.6109999996</v>
      </c>
    </row>
    <row r="60" spans="1:13" x14ac:dyDescent="0.25">
      <c r="A60" s="4">
        <v>2025</v>
      </c>
      <c r="B60" s="22">
        <f t="shared" si="10"/>
        <v>94579.032999999821</v>
      </c>
      <c r="C60" s="22">
        <f t="shared" si="10"/>
        <v>-19042.457000000402</v>
      </c>
      <c r="D60" s="22">
        <f t="shared" si="10"/>
        <v>-13876.052999999956</v>
      </c>
      <c r="E60" s="22">
        <f t="shared" si="10"/>
        <v>-1846428.8319999985</v>
      </c>
      <c r="F60" s="22">
        <f t="shared" si="10"/>
        <v>-403537.04600000009</v>
      </c>
      <c r="G60" s="22">
        <f t="shared" si="10"/>
        <v>21524.320999999996</v>
      </c>
      <c r="H60" s="23">
        <f t="shared" si="10"/>
        <v>0</v>
      </c>
      <c r="I60" s="24">
        <f t="shared" si="11"/>
        <v>61660.522999999463</v>
      </c>
      <c r="J60" s="25">
        <f t="shared" si="12"/>
        <v>-2228441.5569999986</v>
      </c>
      <c r="K60" s="26">
        <f t="shared" si="13"/>
        <v>-2166781.0339999991</v>
      </c>
    </row>
    <row r="61" spans="1:13" x14ac:dyDescent="0.25">
      <c r="A61" s="4">
        <v>2026</v>
      </c>
      <c r="B61" s="22">
        <f t="shared" si="10"/>
        <v>86459.63599999994</v>
      </c>
      <c r="C61" s="22">
        <f t="shared" si="10"/>
        <v>-24728.014999999665</v>
      </c>
      <c r="D61" s="22">
        <f t="shared" si="10"/>
        <v>-14666.511000000057</v>
      </c>
      <c r="E61" s="22">
        <f t="shared" si="10"/>
        <v>-2152222.5269999988</v>
      </c>
      <c r="F61" s="22">
        <f t="shared" si="10"/>
        <v>-518447.00300000049</v>
      </c>
      <c r="G61" s="22">
        <f t="shared" si="10"/>
        <v>18891.48499999987</v>
      </c>
      <c r="H61" s="23">
        <f t="shared" si="10"/>
        <v>0</v>
      </c>
      <c r="I61" s="24">
        <f t="shared" si="11"/>
        <v>47065.110000000219</v>
      </c>
      <c r="J61" s="25">
        <f t="shared" si="12"/>
        <v>-2651778.0449999995</v>
      </c>
      <c r="K61" s="26">
        <f t="shared" si="13"/>
        <v>-2604712.9349999991</v>
      </c>
    </row>
    <row r="62" spans="1:13" x14ac:dyDescent="0.25">
      <c r="A62" s="4">
        <v>2027</v>
      </c>
      <c r="B62" s="22">
        <f t="shared" ref="B62:H71" si="14">B13-B37</f>
        <v>77188.232999999076</v>
      </c>
      <c r="C62" s="22">
        <f t="shared" si="14"/>
        <v>-31862.711000000127</v>
      </c>
      <c r="D62" s="22">
        <f t="shared" si="14"/>
        <v>-15151.26800000004</v>
      </c>
      <c r="E62" s="22">
        <f t="shared" si="14"/>
        <v>-2283318.3480000012</v>
      </c>
      <c r="F62" s="22">
        <f t="shared" si="14"/>
        <v>-525071.73100000061</v>
      </c>
      <c r="G62" s="22">
        <f t="shared" si="14"/>
        <v>17024.498000000138</v>
      </c>
      <c r="H62" s="23">
        <f t="shared" si="14"/>
        <v>0</v>
      </c>
      <c r="I62" s="24">
        <f t="shared" si="11"/>
        <v>30174.253999998909</v>
      </c>
      <c r="J62" s="25">
        <f t="shared" si="12"/>
        <v>-2791365.5810000016</v>
      </c>
      <c r="K62" s="26">
        <f t="shared" ref="K62:K70" si="15">SUM(I62:J62)</f>
        <v>-2761191.3270000028</v>
      </c>
    </row>
    <row r="63" spans="1:13" x14ac:dyDescent="0.25">
      <c r="A63" s="4">
        <v>2028</v>
      </c>
      <c r="B63" s="22">
        <f t="shared" si="14"/>
        <v>68130.185000000522</v>
      </c>
      <c r="C63" s="22">
        <f t="shared" si="14"/>
        <v>-33831.524000000209</v>
      </c>
      <c r="D63" s="22">
        <f t="shared" si="14"/>
        <v>-14666.108000000007</v>
      </c>
      <c r="E63" s="22">
        <f t="shared" si="14"/>
        <v>-2420691.5179999992</v>
      </c>
      <c r="F63" s="22">
        <f t="shared" si="14"/>
        <v>-575591.85600000061</v>
      </c>
      <c r="G63" s="22">
        <f t="shared" si="14"/>
        <v>16504.76099999994</v>
      </c>
      <c r="H63" s="23">
        <f t="shared" si="14"/>
        <v>0</v>
      </c>
      <c r="I63" s="24">
        <f t="shared" si="11"/>
        <v>19632.553000000305</v>
      </c>
      <c r="J63" s="25">
        <f t="shared" si="12"/>
        <v>-2979778.6129999999</v>
      </c>
      <c r="K63" s="26">
        <f t="shared" si="15"/>
        <v>-2960146.0599999996</v>
      </c>
    </row>
    <row r="64" spans="1:13" x14ac:dyDescent="0.25">
      <c r="A64" s="4">
        <v>2029</v>
      </c>
      <c r="B64" s="22">
        <f t="shared" si="14"/>
        <v>65276.441999999806</v>
      </c>
      <c r="C64" s="22">
        <f t="shared" si="14"/>
        <v>-45450.820000000298</v>
      </c>
      <c r="D64" s="22">
        <f t="shared" si="14"/>
        <v>-13471.440999999992</v>
      </c>
      <c r="E64" s="22">
        <f t="shared" si="14"/>
        <v>-2481160.3709999993</v>
      </c>
      <c r="F64" s="22">
        <f t="shared" si="14"/>
        <v>-726306.84600000083</v>
      </c>
      <c r="G64" s="22">
        <f t="shared" si="14"/>
        <v>16034.634999999776</v>
      </c>
      <c r="H64" s="23">
        <f t="shared" si="14"/>
        <v>0</v>
      </c>
      <c r="I64" s="24">
        <f t="shared" si="11"/>
        <v>6354.1809999995166</v>
      </c>
      <c r="J64" s="25">
        <f t="shared" si="12"/>
        <v>-3191432.5820000004</v>
      </c>
      <c r="K64" s="26">
        <f t="shared" si="15"/>
        <v>-3185078.401000001</v>
      </c>
    </row>
    <row r="65" spans="1:11" x14ac:dyDescent="0.25">
      <c r="A65" s="4">
        <v>2030</v>
      </c>
      <c r="B65" s="22">
        <f t="shared" si="14"/>
        <v>68436.562999999151</v>
      </c>
      <c r="C65" s="22">
        <f t="shared" si="14"/>
        <v>-51141.231999999844</v>
      </c>
      <c r="D65" s="22">
        <f t="shared" si="14"/>
        <v>-12589.322999999975</v>
      </c>
      <c r="E65" s="22">
        <f t="shared" si="14"/>
        <v>-2538080.7399999984</v>
      </c>
      <c r="F65" s="22">
        <f t="shared" si="14"/>
        <v>-746954.32499999925</v>
      </c>
      <c r="G65" s="22">
        <f t="shared" si="14"/>
        <v>14805.262999999803</v>
      </c>
      <c r="H65" s="23">
        <f t="shared" si="14"/>
        <v>0</v>
      </c>
      <c r="I65" s="24">
        <f t="shared" si="11"/>
        <v>4706.0079999993322</v>
      </c>
      <c r="J65" s="25">
        <f t="shared" si="12"/>
        <v>-3270229.8019999978</v>
      </c>
      <c r="K65" s="26">
        <f t="shared" si="15"/>
        <v>-3265523.7939999984</v>
      </c>
    </row>
    <row r="66" spans="1:11" x14ac:dyDescent="0.25">
      <c r="A66" s="4">
        <v>2031</v>
      </c>
      <c r="B66" s="22">
        <f t="shared" si="14"/>
        <v>75200.532999999821</v>
      </c>
      <c r="C66" s="22">
        <f t="shared" si="14"/>
        <v>-58529.241000000387</v>
      </c>
      <c r="D66" s="22">
        <f t="shared" si="14"/>
        <v>-11741.79700000002</v>
      </c>
      <c r="E66" s="22">
        <f t="shared" si="14"/>
        <v>-2645918.3960000016</v>
      </c>
      <c r="F66" s="22">
        <f t="shared" si="14"/>
        <v>-830041.73200000077</v>
      </c>
      <c r="G66" s="22">
        <f t="shared" si="14"/>
        <v>14732.779000000097</v>
      </c>
      <c r="H66" s="23">
        <f t="shared" si="14"/>
        <v>0</v>
      </c>
      <c r="I66" s="24">
        <f t="shared" si="11"/>
        <v>4929.4949999994133</v>
      </c>
      <c r="J66" s="25">
        <f t="shared" si="12"/>
        <v>-3461227.3490000023</v>
      </c>
      <c r="K66" s="26">
        <f t="shared" si="15"/>
        <v>-3456297.8540000031</v>
      </c>
    </row>
    <row r="67" spans="1:11" x14ac:dyDescent="0.25">
      <c r="A67" s="4">
        <v>2032</v>
      </c>
      <c r="B67" s="22">
        <f t="shared" si="14"/>
        <v>75242.457000000402</v>
      </c>
      <c r="C67" s="22">
        <f t="shared" si="14"/>
        <v>-61831.427000000142</v>
      </c>
      <c r="D67" s="22">
        <f t="shared" si="14"/>
        <v>-11268.569999999949</v>
      </c>
      <c r="E67" s="22">
        <f t="shared" si="14"/>
        <v>-2773967.1020000018</v>
      </c>
      <c r="F67" s="22">
        <f t="shared" si="14"/>
        <v>-952873.89499999955</v>
      </c>
      <c r="G67" s="22">
        <f t="shared" si="14"/>
        <v>15299.041000000201</v>
      </c>
      <c r="H67" s="23">
        <f t="shared" si="14"/>
        <v>0</v>
      </c>
      <c r="I67" s="24">
        <f t="shared" si="11"/>
        <v>2142.460000000312</v>
      </c>
      <c r="J67" s="25">
        <f t="shared" si="12"/>
        <v>-3711541.9560000012</v>
      </c>
      <c r="K67" s="26">
        <f t="shared" si="15"/>
        <v>-3709399.4960000007</v>
      </c>
    </row>
    <row r="68" spans="1:11" x14ac:dyDescent="0.25">
      <c r="A68" s="4">
        <v>2033</v>
      </c>
      <c r="B68" s="22">
        <f t="shared" si="14"/>
        <v>76446.642999999225</v>
      </c>
      <c r="C68" s="22">
        <f t="shared" si="14"/>
        <v>-74352.20100000035</v>
      </c>
      <c r="D68" s="22">
        <f t="shared" si="14"/>
        <v>-10736.072000000044</v>
      </c>
      <c r="E68" s="22">
        <f t="shared" si="14"/>
        <v>-2862457.4019999988</v>
      </c>
      <c r="F68" s="22">
        <f t="shared" si="14"/>
        <v>-1010494.2609999999</v>
      </c>
      <c r="G68" s="22">
        <f t="shared" si="14"/>
        <v>16672.229000000283</v>
      </c>
      <c r="H68" s="23">
        <f t="shared" si="14"/>
        <v>0</v>
      </c>
      <c r="I68" s="24">
        <f t="shared" si="11"/>
        <v>-8641.6300000011688</v>
      </c>
      <c r="J68" s="25">
        <f t="shared" si="12"/>
        <v>-3856279.4339999985</v>
      </c>
      <c r="K68" s="26">
        <f t="shared" si="15"/>
        <v>-3864921.0639999998</v>
      </c>
    </row>
    <row r="69" spans="1:11" x14ac:dyDescent="0.25">
      <c r="A69" s="4">
        <v>2034</v>
      </c>
      <c r="B69" s="22">
        <f t="shared" si="14"/>
        <v>75200.779999999329</v>
      </c>
      <c r="C69" s="22">
        <f t="shared" si="14"/>
        <v>-79820.620000000112</v>
      </c>
      <c r="D69" s="22">
        <f t="shared" si="14"/>
        <v>-9790.9490000000224</v>
      </c>
      <c r="E69" s="22">
        <f t="shared" si="14"/>
        <v>-2966753.813000001</v>
      </c>
      <c r="F69" s="22">
        <f t="shared" si="14"/>
        <v>-1103704.3870000001</v>
      </c>
      <c r="G69" s="22">
        <f t="shared" si="14"/>
        <v>18629.519999999553</v>
      </c>
      <c r="H69" s="23">
        <f t="shared" si="14"/>
        <v>0</v>
      </c>
      <c r="I69" s="24">
        <f t="shared" si="11"/>
        <v>-14410.789000000805</v>
      </c>
      <c r="J69" s="25">
        <f t="shared" si="12"/>
        <v>-4051828.6800000016</v>
      </c>
      <c r="K69" s="26">
        <f t="shared" si="15"/>
        <v>-4066239.4690000024</v>
      </c>
    </row>
    <row r="70" spans="1:11" x14ac:dyDescent="0.25">
      <c r="A70" s="4">
        <v>2035</v>
      </c>
      <c r="B70" s="22">
        <f t="shared" si="14"/>
        <v>78442.86400000006</v>
      </c>
      <c r="C70" s="22">
        <f t="shared" si="14"/>
        <v>-83850.88599999994</v>
      </c>
      <c r="D70" s="22">
        <f t="shared" si="14"/>
        <v>-8645.795999999973</v>
      </c>
      <c r="E70" s="22">
        <f t="shared" si="14"/>
        <v>-3095278.2069999985</v>
      </c>
      <c r="F70" s="22">
        <f t="shared" si="14"/>
        <v>-1251815.7310000006</v>
      </c>
      <c r="G70" s="22">
        <f t="shared" si="14"/>
        <v>20999.786999999546</v>
      </c>
      <c r="H70" s="23">
        <f t="shared" si="14"/>
        <v>0</v>
      </c>
      <c r="I70" s="24">
        <f t="shared" si="11"/>
        <v>-14053.817999999854</v>
      </c>
      <c r="J70" s="25">
        <f t="shared" si="12"/>
        <v>-4326094.1509999996</v>
      </c>
      <c r="K70" s="26">
        <f t="shared" si="15"/>
        <v>-4340147.9689999996</v>
      </c>
    </row>
    <row r="71" spans="1:11" x14ac:dyDescent="0.25">
      <c r="A71" s="4">
        <v>2036</v>
      </c>
      <c r="B71" s="22">
        <f t="shared" si="14"/>
        <v>83747.812999999151</v>
      </c>
      <c r="C71" s="22">
        <f t="shared" si="14"/>
        <v>-84199.783999999985</v>
      </c>
      <c r="D71" s="22">
        <f t="shared" si="14"/>
        <v>-7206.6990000000224</v>
      </c>
      <c r="E71" s="22">
        <f t="shared" si="14"/>
        <v>-3234404.3570000008</v>
      </c>
      <c r="F71" s="22">
        <f t="shared" si="14"/>
        <v>-1263939.4230000004</v>
      </c>
      <c r="G71" s="22">
        <f t="shared" si="14"/>
        <v>23017.612999999896</v>
      </c>
      <c r="H71" s="23">
        <f t="shared" si="14"/>
        <v>0</v>
      </c>
      <c r="I71" s="24">
        <f t="shared" si="11"/>
        <v>-7658.6700000008568</v>
      </c>
      <c r="J71" s="25">
        <f t="shared" si="12"/>
        <v>-4475326.1670000013</v>
      </c>
      <c r="K71" s="26">
        <f t="shared" ref="K71:K72" si="16">SUM(I71:J71)</f>
        <v>-4482984.8370000022</v>
      </c>
    </row>
    <row r="72" spans="1:11" x14ac:dyDescent="0.25">
      <c r="A72" s="4">
        <v>2037</v>
      </c>
      <c r="B72" s="22">
        <f t="shared" ref="B72:H72" si="17">B23-B47</f>
        <v>37849.832000000402</v>
      </c>
      <c r="C72" s="22">
        <f t="shared" si="17"/>
        <v>-99798.161000000313</v>
      </c>
      <c r="D72" s="22">
        <f t="shared" si="17"/>
        <v>-9593.5189999999711</v>
      </c>
      <c r="E72" s="22">
        <f t="shared" si="17"/>
        <v>-3448836.4919999987</v>
      </c>
      <c r="F72" s="22">
        <f t="shared" si="17"/>
        <v>-1389088.4370000008</v>
      </c>
      <c r="G72" s="22">
        <f t="shared" si="17"/>
        <v>18805.203999999911</v>
      </c>
      <c r="H72" s="23">
        <f t="shared" si="17"/>
        <v>0</v>
      </c>
      <c r="I72" s="24">
        <f t="shared" si="11"/>
        <v>-71541.847999999882</v>
      </c>
      <c r="J72" s="25">
        <f t="shared" si="12"/>
        <v>-4819119.7249999996</v>
      </c>
      <c r="K72" s="26">
        <f t="shared" si="16"/>
        <v>-4890661.5729999999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Summer Peaks</vt:lpstr>
      <vt:lpstr>Energy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2018-01-16T23:49:26Z</dcterms:modified>
</cp:coreProperties>
</file>