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Websites\Pscweb\utilities\electric\17docs\1703540\"/>
    </mc:Choice>
  </mc:AlternateContent>
  <bookViews>
    <workbookView xWindow="0" yWindow="0" windowWidth="21570" windowHeight="109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C37" i="1"/>
  <c r="C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A34" i="1"/>
  <c r="A33" i="1"/>
  <c r="AA34" i="1"/>
  <c r="AB34" i="1" s="1"/>
  <c r="AC34" i="1" s="1"/>
  <c r="AD34" i="1" s="1"/>
  <c r="AE34" i="1" s="1"/>
  <c r="AF34" i="1" s="1"/>
  <c r="AG34" i="1" s="1"/>
  <c r="AH34" i="1" s="1"/>
  <c r="AI34" i="1" s="1"/>
  <c r="AJ34" i="1" s="1"/>
  <c r="AK34" i="1" s="1"/>
  <c r="AL34" i="1" s="1"/>
  <c r="Z34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</calcChain>
</file>

<file path=xl/sharedStrings.xml><?xml version="1.0" encoding="utf-8"?>
<sst xmlns="http://schemas.openxmlformats.org/spreadsheetml/2006/main" count="29" uniqueCount="29">
  <si>
    <t>PVRR(d) (Benefit)/Cost: Nom 2050</t>
  </si>
  <si>
    <t>PVRR(d)</t>
  </si>
  <si>
    <t>Project Net Costs</t>
  </si>
  <si>
    <t>Transmission Project Capital Recovery</t>
  </si>
  <si>
    <t>Incremental Transmission Revenues</t>
  </si>
  <si>
    <t>Capital Recovery - New Wind</t>
  </si>
  <si>
    <t>Network - New Wind</t>
  </si>
  <si>
    <t>O&amp;M/Wind Tax - New Wind</t>
  </si>
  <si>
    <t>Terminal Value - New Wind</t>
  </si>
  <si>
    <t>PTCs - New Wind</t>
  </si>
  <si>
    <t>PPA Cost - New Wind</t>
  </si>
  <si>
    <t>Capital Recovery - Repower</t>
  </si>
  <si>
    <t>O&amp;M - Repower</t>
  </si>
  <si>
    <t>Wind Tax - Repower</t>
  </si>
  <si>
    <t>PTCs - Repower</t>
  </si>
  <si>
    <t>Network - Solar</t>
  </si>
  <si>
    <t>PPA Cost - Solar</t>
  </si>
  <si>
    <t xml:space="preserve">     Net Project Cost</t>
  </si>
  <si>
    <t>System Impacts</t>
  </si>
  <si>
    <t>NPC</t>
  </si>
  <si>
    <t>Emissions</t>
  </si>
  <si>
    <t>Other Variable Costs</t>
  </si>
  <si>
    <t>System Fixed Costs</t>
  </si>
  <si>
    <t xml:space="preserve">     Net System Impacts</t>
  </si>
  <si>
    <t>2050 Net (Benefit)/Cost</t>
  </si>
  <si>
    <t>Net New Project Generation (GWh)</t>
  </si>
  <si>
    <t>Utah Schedule 37 Wind</t>
  </si>
  <si>
    <t>EV 2020 "Avoided Cost"</t>
  </si>
  <si>
    <t>Sched. 37 in Lieu of Company Figures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</si>
</sst>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u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/>
    <xf numFmtId="5" fontId="2" fillId="0" borderId="1" xfId="0" applyNumberFormat="1" applyFont="1" applyBorder="1" applyAlignment="1">
      <alignment horizontal="center"/>
    </xf>
    <xf numFmtId="5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5" fontId="5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5" fontId="3" fillId="0" borderId="0" xfId="0" quotePrefix="1" applyNumberFormat="1" applyFont="1" applyFill="1" applyAlignment="1">
      <alignment horizontal="center"/>
    </xf>
    <xf numFmtId="0" fontId="3" fillId="0" borderId="0" xfId="0" applyFont="1"/>
    <xf numFmtId="5" fontId="3" fillId="0" borderId="0" xfId="0" applyNumberFormat="1" applyFont="1" applyAlignment="1">
      <alignment horizontal="center"/>
    </xf>
    <xf numFmtId="0" fontId="3" fillId="0" borderId="0" xfId="0" applyFont="1" applyBorder="1"/>
    <xf numFmtId="0" fontId="3" fillId="0" borderId="2" xfId="0" applyFont="1" applyFill="1" applyBorder="1"/>
    <xf numFmtId="5" fontId="3" fillId="0" borderId="2" xfId="0" quotePrefix="1" applyNumberFormat="1" applyFont="1" applyFill="1" applyBorder="1" applyAlignment="1">
      <alignment horizontal="center"/>
    </xf>
    <xf numFmtId="5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5" fontId="3" fillId="0" borderId="0" xfId="0" applyNumberFormat="1" applyFont="1" applyFill="1" applyAlignment="1">
      <alignment horizontal="center"/>
    </xf>
    <xf numFmtId="0" fontId="3" fillId="0" borderId="3" xfId="0" applyFont="1" applyBorder="1"/>
    <xf numFmtId="5" fontId="3" fillId="0" borderId="3" xfId="0" quotePrefix="1" applyNumberFormat="1" applyFont="1" applyFill="1" applyBorder="1" applyAlignment="1">
      <alignment horizontal="center"/>
    </xf>
    <xf numFmtId="5" fontId="3" fillId="0" borderId="3" xfId="0" applyNumberFormat="1" applyFont="1" applyBorder="1" applyAlignment="1">
      <alignment horizontal="center"/>
    </xf>
    <xf numFmtId="0" fontId="3" fillId="0" borderId="4" xfId="0" applyFont="1" applyBorder="1"/>
    <xf numFmtId="5" fontId="3" fillId="0" borderId="4" xfId="0" applyNumberFormat="1" applyFont="1" applyFill="1" applyBorder="1" applyAlignment="1">
      <alignment horizontal="center"/>
    </xf>
    <xf numFmtId="5" fontId="3" fillId="0" borderId="4" xfId="0" applyNumberFormat="1" applyFont="1" applyBorder="1" applyAlignment="1">
      <alignment horizontal="center"/>
    </xf>
    <xf numFmtId="37" fontId="3" fillId="0" borderId="0" xfId="0" quotePrefix="1" applyNumberFormat="1" applyFont="1" applyAlignment="1">
      <alignment horizontal="center"/>
    </xf>
    <xf numFmtId="7" fontId="3" fillId="0" borderId="0" xfId="0" applyNumberFormat="1" applyFont="1"/>
    <xf numFmtId="8" fontId="3" fillId="0" borderId="0" xfId="0" applyNumberFormat="1" applyFont="1"/>
    <xf numFmtId="6" fontId="3" fillId="0" borderId="0" xfId="0" applyNumberFormat="1" applyFont="1"/>
    <xf numFmtId="6" fontId="3" fillId="0" borderId="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Sheet1!$B$33:$H$33</c:f>
              <c:strCache>
                <c:ptCount val="7"/>
                <c:pt idx="0">
                  <c:v>EV 2020 "Avoided Cost"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Sheet1!$I$32:$AL$32</c:f>
              <c:numCache>
                <c:formatCode>General</c:formatCode>
                <c:ptCount val="3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</c:numCache>
            </c:numRef>
          </c:cat>
          <c:val>
            <c:numRef>
              <c:f>Sheet1!$I$33:$AL$33</c:f>
              <c:numCache>
                <c:formatCode>"$"#,##0.00_);\("$"#,##0.00\)</c:formatCode>
                <c:ptCount val="30"/>
                <c:pt idx="0">
                  <c:v>22.831955373544677</c:v>
                </c:pt>
                <c:pt idx="1">
                  <c:v>23.649124993457054</c:v>
                </c:pt>
                <c:pt idx="2">
                  <c:v>24.256654461523901</c:v>
                </c:pt>
                <c:pt idx="3">
                  <c:v>26.184802051037437</c:v>
                </c:pt>
                <c:pt idx="4">
                  <c:v>29.358347644673422</c:v>
                </c:pt>
                <c:pt idx="5">
                  <c:v>28.912484390461433</c:v>
                </c:pt>
                <c:pt idx="6">
                  <c:v>29.580744621719653</c:v>
                </c:pt>
                <c:pt idx="7">
                  <c:v>33.86109537721606</c:v>
                </c:pt>
                <c:pt idx="8">
                  <c:v>39.764374541854899</c:v>
                </c:pt>
                <c:pt idx="9">
                  <c:v>46.026756304834585</c:v>
                </c:pt>
                <c:pt idx="10">
                  <c:v>48.627224885090293</c:v>
                </c:pt>
                <c:pt idx="11">
                  <c:v>49.954367173328841</c:v>
                </c:pt>
                <c:pt idx="12">
                  <c:v>52.542269025390617</c:v>
                </c:pt>
                <c:pt idx="13">
                  <c:v>55.426580646300927</c:v>
                </c:pt>
                <c:pt idx="14">
                  <c:v>66.094399142921205</c:v>
                </c:pt>
                <c:pt idx="15">
                  <c:v>70.534670735321399</c:v>
                </c:pt>
                <c:pt idx="16">
                  <c:v>55.810727649599613</c:v>
                </c:pt>
                <c:pt idx="17">
                  <c:v>57.049725803420721</c:v>
                </c:pt>
                <c:pt idx="18">
                  <c:v>58.316229716256657</c:v>
                </c:pt>
                <c:pt idx="19">
                  <c:v>59.610850015957553</c:v>
                </c:pt>
                <c:pt idx="20">
                  <c:v>60.93421088631181</c:v>
                </c:pt>
                <c:pt idx="21">
                  <c:v>62.286950367987927</c:v>
                </c:pt>
                <c:pt idx="22">
                  <c:v>63.669720666157254</c:v>
                </c:pt>
                <c:pt idx="23">
                  <c:v>65.083188464945948</c:v>
                </c:pt>
                <c:pt idx="24">
                  <c:v>66.528035248867752</c:v>
                </c:pt>
                <c:pt idx="25">
                  <c:v>68.004957631392614</c:v>
                </c:pt>
                <c:pt idx="26">
                  <c:v>69.514667690809517</c:v>
                </c:pt>
                <c:pt idx="27">
                  <c:v>71.057893313545492</c:v>
                </c:pt>
                <c:pt idx="28">
                  <c:v>72.635378545106192</c:v>
                </c:pt>
                <c:pt idx="29">
                  <c:v>74.247883948807569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Sheet1!$B$34:$H$34</c:f>
              <c:strCache>
                <c:ptCount val="7"/>
                <c:pt idx="0">
                  <c:v>Utah Schedule 37 Wind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Sheet1!$I$32:$AL$32</c:f>
              <c:numCache>
                <c:formatCode>General</c:formatCode>
                <c:ptCount val="3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</c:numCache>
            </c:numRef>
          </c:cat>
          <c:val>
            <c:numRef>
              <c:f>Sheet1!$I$34:$AL$34</c:f>
              <c:numCache>
                <c:formatCode>"$"#,##0.00_);\("$"#,##0.00\)</c:formatCode>
                <c:ptCount val="30"/>
                <c:pt idx="0">
                  <c:v>47.516229552002507</c:v>
                </c:pt>
                <c:pt idx="1">
                  <c:v>48.828658316580217</c:v>
                </c:pt>
                <c:pt idx="2">
                  <c:v>49.646340146205468</c:v>
                </c:pt>
                <c:pt idx="3">
                  <c:v>50.805323498713868</c:v>
                </c:pt>
                <c:pt idx="4">
                  <c:v>54.302391172513097</c:v>
                </c:pt>
                <c:pt idx="5">
                  <c:v>55.187800339206383</c:v>
                </c:pt>
                <c:pt idx="6">
                  <c:v>56.785419059665614</c:v>
                </c:pt>
                <c:pt idx="7">
                  <c:v>54.015806290150721</c:v>
                </c:pt>
                <c:pt idx="8">
                  <c:v>54.483729635292292</c:v>
                </c:pt>
                <c:pt idx="9">
                  <c:v>55.878466305926111</c:v>
                </c:pt>
                <c:pt idx="10">
                  <c:v>57.396079886859582</c:v>
                </c:pt>
                <c:pt idx="11">
                  <c:v>58.352663104771864</c:v>
                </c:pt>
                <c:pt idx="12">
                  <c:v>59.770974361475155</c:v>
                </c:pt>
                <c:pt idx="13">
                  <c:v>60.916436054684375</c:v>
                </c:pt>
                <c:pt idx="14">
                  <c:v>62.62277359686486</c:v>
                </c:pt>
                <c:pt idx="15">
                  <c:v>64.792776603889465</c:v>
                </c:pt>
                <c:pt idx="16">
                  <c:v>66.460771369701192</c:v>
                </c:pt>
                <c:pt idx="17">
                  <c:v>67.78998679709521</c:v>
                </c:pt>
                <c:pt idx="18">
                  <c:v>69.145786533037111</c:v>
                </c:pt>
                <c:pt idx="19">
                  <c:v>70.528702263697852</c:v>
                </c:pt>
                <c:pt idx="20">
                  <c:v>71.939276308971813</c:v>
                </c:pt>
                <c:pt idx="21">
                  <c:v>73.378061835151257</c:v>
                </c:pt>
                <c:pt idx="22">
                  <c:v>74.845623071854277</c:v>
                </c:pt>
                <c:pt idx="23">
                  <c:v>76.342535533291368</c:v>
                </c:pt>
                <c:pt idx="24">
                  <c:v>77.869386243957194</c:v>
                </c:pt>
                <c:pt idx="25">
                  <c:v>79.426773968836343</c:v>
                </c:pt>
                <c:pt idx="26">
                  <c:v>81.015309448213074</c:v>
                </c:pt>
                <c:pt idx="27">
                  <c:v>82.635615637177338</c:v>
                </c:pt>
                <c:pt idx="28">
                  <c:v>84.288327949920884</c:v>
                </c:pt>
                <c:pt idx="29">
                  <c:v>85.974094508919308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306264"/>
        <c:axId val="146304304"/>
      </c:lineChart>
      <c:catAx>
        <c:axId val="146306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46304304"/>
        <c:crosses val="autoZero"/>
        <c:auto val="1"/>
        <c:lblAlgn val="ctr"/>
        <c:lblOffset val="100"/>
        <c:noMultiLvlLbl val="0"/>
      </c:catAx>
      <c:valAx>
        <c:axId val="146304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$/</a:t>
                </a:r>
                <a:r>
                  <a:rPr lang="en-US" sz="1200"/>
                  <a:t>MWh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&quot;$&quot;#,##0_);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46306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38</xdr:row>
      <xdr:rowOff>157162</xdr:rowOff>
    </xdr:from>
    <xdr:to>
      <xdr:col>8</xdr:col>
      <xdr:colOff>342900</xdr:colOff>
      <xdr:row>56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38"/>
  <sheetViews>
    <sheetView tabSelected="1" workbookViewId="0">
      <selection activeCell="M44" sqref="M44"/>
    </sheetView>
  </sheetViews>
  <sheetFormatPr defaultRowHeight="15" x14ac:dyDescent="0.25"/>
  <cols>
    <col min="1" max="1" width="9.140625" style="10"/>
    <col min="2" max="2" width="35" style="10" bestFit="1" customWidth="1"/>
    <col min="3" max="3" width="10.42578125" style="10" bestFit="1" customWidth="1"/>
    <col min="4" max="7" width="9.140625" style="10"/>
    <col min="8" max="8" width="9.42578125" style="10" bestFit="1" customWidth="1"/>
    <col min="9" max="16384" width="9.140625" style="10"/>
  </cols>
  <sheetData>
    <row r="2" spans="2:38" x14ac:dyDescent="0.25">
      <c r="B2" s="1" t="s">
        <v>0</v>
      </c>
      <c r="C2" s="2" t="s">
        <v>1</v>
      </c>
      <c r="D2" s="3"/>
      <c r="E2" s="4">
        <v>2017</v>
      </c>
      <c r="F2" s="4">
        <v>2018</v>
      </c>
      <c r="G2" s="4">
        <v>2019</v>
      </c>
      <c r="H2" s="4">
        <v>2020</v>
      </c>
      <c r="I2" s="4">
        <v>2021</v>
      </c>
      <c r="J2" s="4">
        <v>2022</v>
      </c>
      <c r="K2" s="4">
        <v>2023</v>
      </c>
      <c r="L2" s="4">
        <v>2024</v>
      </c>
      <c r="M2" s="4">
        <v>2025</v>
      </c>
      <c r="N2" s="4">
        <v>2026</v>
      </c>
      <c r="O2" s="4">
        <v>2027</v>
      </c>
      <c r="P2" s="4">
        <v>2028</v>
      </c>
      <c r="Q2" s="4">
        <v>2029</v>
      </c>
      <c r="R2" s="4">
        <v>2030</v>
      </c>
      <c r="S2" s="4">
        <v>2031</v>
      </c>
      <c r="T2" s="4">
        <v>2032</v>
      </c>
      <c r="U2" s="4">
        <v>2033</v>
      </c>
      <c r="V2" s="4">
        <v>2034</v>
      </c>
      <c r="W2" s="4">
        <v>2035</v>
      </c>
      <c r="X2" s="4">
        <v>2036</v>
      </c>
      <c r="Y2" s="4">
        <v>2037</v>
      </c>
      <c r="Z2" s="4">
        <v>2038</v>
      </c>
      <c r="AA2" s="4">
        <v>2039</v>
      </c>
      <c r="AB2" s="4">
        <v>2040</v>
      </c>
      <c r="AC2" s="4">
        <v>2041</v>
      </c>
      <c r="AD2" s="4">
        <v>2042</v>
      </c>
      <c r="AE2" s="4">
        <v>2043</v>
      </c>
      <c r="AF2" s="4">
        <v>2044</v>
      </c>
      <c r="AG2" s="4">
        <v>2045</v>
      </c>
      <c r="AH2" s="4">
        <v>2046</v>
      </c>
      <c r="AI2" s="4">
        <v>2047</v>
      </c>
      <c r="AJ2" s="4">
        <v>2048</v>
      </c>
      <c r="AK2" s="4">
        <v>2049</v>
      </c>
      <c r="AL2" s="4">
        <v>2050</v>
      </c>
    </row>
    <row r="3" spans="2:38" x14ac:dyDescent="0.25">
      <c r="B3" s="5" t="s">
        <v>2</v>
      </c>
      <c r="C3" s="6"/>
      <c r="D3" s="3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2:38" x14ac:dyDescent="0.25">
      <c r="B4" s="8" t="s">
        <v>3</v>
      </c>
      <c r="C4" s="9">
        <v>602.15258056218238</v>
      </c>
      <c r="D4" s="3"/>
      <c r="E4" s="9">
        <v>0</v>
      </c>
      <c r="F4" s="9">
        <v>0</v>
      </c>
      <c r="G4" s="9">
        <v>0</v>
      </c>
      <c r="H4" s="9">
        <v>11.721294946724017</v>
      </c>
      <c r="I4" s="9">
        <v>79.038948731073518</v>
      </c>
      <c r="J4" s="9">
        <v>76.925798662909486</v>
      </c>
      <c r="K4" s="9">
        <v>74.749881484907391</v>
      </c>
      <c r="L4" s="9">
        <v>72.697056874473304</v>
      </c>
      <c r="M4" s="9">
        <v>70.75590335698358</v>
      </c>
      <c r="N4" s="9">
        <v>68.898451762152831</v>
      </c>
      <c r="O4" s="9">
        <v>67.071746104692096</v>
      </c>
      <c r="P4" s="9">
        <v>65.244921653328561</v>
      </c>
      <c r="Q4" s="9">
        <v>63.418029937553264</v>
      </c>
      <c r="R4" s="9">
        <v>61.591725394560576</v>
      </c>
      <c r="S4" s="9">
        <v>59.765367731384778</v>
      </c>
      <c r="T4" s="9">
        <v>57.939605251780563</v>
      </c>
      <c r="U4" s="9">
        <v>56.11379778294409</v>
      </c>
      <c r="V4" s="9">
        <v>54.288593750594288</v>
      </c>
      <c r="W4" s="9">
        <v>52.635151339674671</v>
      </c>
      <c r="X4" s="9">
        <v>51.423373601127764</v>
      </c>
      <c r="Y4" s="9">
        <v>50.482412687303921</v>
      </c>
      <c r="Z4" s="9">
        <v>49.543594625973917</v>
      </c>
      <c r="AA4" s="9">
        <v>48.605079607020365</v>
      </c>
      <c r="AB4" s="9">
        <v>47.666872176078961</v>
      </c>
      <c r="AC4" s="9">
        <v>46.728976946969837</v>
      </c>
      <c r="AD4" s="9">
        <v>45.791398602720534</v>
      </c>
      <c r="AE4" s="9">
        <v>44.854141896603934</v>
      </c>
      <c r="AF4" s="9">
        <v>43.917211653192005</v>
      </c>
      <c r="AG4" s="9">
        <v>42.980612769425314</v>
      </c>
      <c r="AH4" s="9">
        <v>42.044350215698536</v>
      </c>
      <c r="AI4" s="9">
        <v>41.108429036962292</v>
      </c>
      <c r="AJ4" s="9">
        <v>40.172854353841423</v>
      </c>
      <c r="AK4" s="9">
        <v>39.237631363770163</v>
      </c>
      <c r="AL4" s="9">
        <v>38.302765342144269</v>
      </c>
    </row>
    <row r="5" spans="2:38" x14ac:dyDescent="0.25">
      <c r="B5" s="8" t="s">
        <v>4</v>
      </c>
      <c r="C5" s="9">
        <v>-72.258309667461887</v>
      </c>
      <c r="D5" s="3"/>
      <c r="E5" s="9">
        <v>0</v>
      </c>
      <c r="F5" s="9">
        <v>0</v>
      </c>
      <c r="G5" s="9">
        <v>0</v>
      </c>
      <c r="H5" s="9">
        <v>-1.4065553936068818</v>
      </c>
      <c r="I5" s="9">
        <v>-9.4846738477288213</v>
      </c>
      <c r="J5" s="9">
        <v>-9.2310958395491394</v>
      </c>
      <c r="K5" s="9">
        <v>-8.969985778188887</v>
      </c>
      <c r="L5" s="9">
        <v>-8.7236468249367967</v>
      </c>
      <c r="M5" s="9">
        <v>-8.4907084028380311</v>
      </c>
      <c r="N5" s="9">
        <v>-8.2678142114583402</v>
      </c>
      <c r="O5" s="9">
        <v>-8.0486095325630505</v>
      </c>
      <c r="P5" s="9">
        <v>-7.829390598399427</v>
      </c>
      <c r="Q5" s="9">
        <v>-7.6101635925063906</v>
      </c>
      <c r="R5" s="9">
        <v>-7.3910070473472693</v>
      </c>
      <c r="S5" s="9">
        <v>-7.1718441277661737</v>
      </c>
      <c r="T5" s="9">
        <v>-6.9527526302136673</v>
      </c>
      <c r="U5" s="9">
        <v>-6.7336557339532908</v>
      </c>
      <c r="V5" s="9">
        <v>-6.5146312500713144</v>
      </c>
      <c r="W5" s="9">
        <v>-6.3162181607609602</v>
      </c>
      <c r="X5" s="9">
        <v>-6.1708048321353317</v>
      </c>
      <c r="Y5" s="9">
        <v>-6.0578895224764704</v>
      </c>
      <c r="Z5" s="9">
        <v>-5.9452313551168698</v>
      </c>
      <c r="AA5" s="9">
        <v>-5.8326095528424435</v>
      </c>
      <c r="AB5" s="9">
        <v>-5.7200246611294743</v>
      </c>
      <c r="AC5" s="9">
        <v>-5.6074772336363798</v>
      </c>
      <c r="AD5" s="9">
        <v>-5.4949678323264646</v>
      </c>
      <c r="AE5" s="9">
        <v>-5.3824970275924722</v>
      </c>
      <c r="AF5" s="9">
        <v>-5.270065398383041</v>
      </c>
      <c r="AG5" s="9">
        <v>-5.157673532331037</v>
      </c>
      <c r="AH5" s="9">
        <v>-5.0453220258838236</v>
      </c>
      <c r="AI5" s="9">
        <v>-4.9330114844354753</v>
      </c>
      <c r="AJ5" s="9">
        <v>-4.8207425224609715</v>
      </c>
      <c r="AK5" s="9">
        <v>-4.7085157636524197</v>
      </c>
      <c r="AL5" s="9">
        <v>-4.596331841057312</v>
      </c>
    </row>
    <row r="6" spans="2:38" x14ac:dyDescent="0.25">
      <c r="B6" s="10" t="s">
        <v>5</v>
      </c>
      <c r="C6" s="9">
        <v>994.47452885818177</v>
      </c>
      <c r="D6" s="11"/>
      <c r="E6" s="9">
        <v>0</v>
      </c>
      <c r="F6" s="9">
        <v>0</v>
      </c>
      <c r="G6" s="9">
        <v>0</v>
      </c>
      <c r="H6" s="9">
        <v>20.580969300900001</v>
      </c>
      <c r="I6" s="9">
        <v>149.08686584200001</v>
      </c>
      <c r="J6" s="9">
        <v>138.30891469120002</v>
      </c>
      <c r="K6" s="9">
        <v>130.63298088019999</v>
      </c>
      <c r="L6" s="9">
        <v>124.2605281364</v>
      </c>
      <c r="M6" s="9">
        <v>118.51675694719999</v>
      </c>
      <c r="N6" s="9">
        <v>114.37717917750001</v>
      </c>
      <c r="O6" s="9">
        <v>111.2142008176</v>
      </c>
      <c r="P6" s="9">
        <v>108.05129362119999</v>
      </c>
      <c r="Q6" s="9">
        <v>104.8883813735</v>
      </c>
      <c r="R6" s="9">
        <v>101.7254741771</v>
      </c>
      <c r="S6" s="9">
        <v>98.562561929599994</v>
      </c>
      <c r="T6" s="9">
        <v>95.399654733199995</v>
      </c>
      <c r="U6" s="9">
        <v>92.236742485699992</v>
      </c>
      <c r="V6" s="9">
        <v>89.073835289299993</v>
      </c>
      <c r="W6" s="9">
        <v>85.913598307300006</v>
      </c>
      <c r="X6" s="9">
        <v>82.760216066499993</v>
      </c>
      <c r="Y6" s="9">
        <v>79.6109991812</v>
      </c>
      <c r="Z6" s="9">
        <v>76.46178229600001</v>
      </c>
      <c r="AA6" s="9">
        <v>73.312565410799991</v>
      </c>
      <c r="AB6" s="9">
        <v>70.1633485256</v>
      </c>
      <c r="AC6" s="9">
        <v>67.014131640299993</v>
      </c>
      <c r="AD6" s="9">
        <v>63.864914755099996</v>
      </c>
      <c r="AE6" s="9">
        <v>60.715697869900005</v>
      </c>
      <c r="AF6" s="9">
        <v>57.566480984599998</v>
      </c>
      <c r="AG6" s="9">
        <v>54.417264099400001</v>
      </c>
      <c r="AH6" s="9">
        <v>51.268047214200003</v>
      </c>
      <c r="AI6" s="9">
        <v>48.118830328999998</v>
      </c>
      <c r="AJ6" s="9">
        <v>44.9696134438</v>
      </c>
      <c r="AK6" s="9">
        <v>41.820396558600002</v>
      </c>
      <c r="AL6" s="9">
        <v>36.3003824432</v>
      </c>
    </row>
    <row r="7" spans="2:38" x14ac:dyDescent="0.25">
      <c r="B7" s="10" t="s">
        <v>6</v>
      </c>
      <c r="C7" s="9">
        <v>58.086847910865835</v>
      </c>
      <c r="D7" s="11"/>
      <c r="E7" s="9">
        <v>0</v>
      </c>
      <c r="F7" s="9">
        <v>0</v>
      </c>
      <c r="G7" s="9">
        <v>0</v>
      </c>
      <c r="H7" s="9">
        <v>0.93249002433714367</v>
      </c>
      <c r="I7" s="9">
        <v>7.8148967596824859</v>
      </c>
      <c r="J7" s="9">
        <v>7.5683994651977757</v>
      </c>
      <c r="K7" s="9">
        <v>7.3370047066417117</v>
      </c>
      <c r="L7" s="9">
        <v>7.1191841686970418</v>
      </c>
      <c r="M7" s="9">
        <v>6.9136762964156455</v>
      </c>
      <c r="N7" s="9">
        <v>6.7173753614061802</v>
      </c>
      <c r="O7" s="9">
        <v>6.524406148393683</v>
      </c>
      <c r="P7" s="9">
        <v>6.3313720975573249</v>
      </c>
      <c r="Q7" s="9">
        <v>6.1383019232721923</v>
      </c>
      <c r="R7" s="9">
        <v>5.9452678724358323</v>
      </c>
      <c r="S7" s="9">
        <v>5.7521976981506997</v>
      </c>
      <c r="T7" s="9">
        <v>5.5591636473143407</v>
      </c>
      <c r="U7" s="9">
        <v>5.366093473029208</v>
      </c>
      <c r="V7" s="9">
        <v>5.173059422192849</v>
      </c>
      <c r="W7" s="9">
        <v>4.999116405947043</v>
      </c>
      <c r="X7" s="9">
        <v>4.8741850844406445</v>
      </c>
      <c r="Y7" s="9">
        <v>4.7790373383616975</v>
      </c>
      <c r="Z7" s="9">
        <v>4.6838895922827506</v>
      </c>
      <c r="AA7" s="9">
        <v>4.5887418462038037</v>
      </c>
      <c r="AB7" s="9">
        <v>4.4935941001248576</v>
      </c>
      <c r="AC7" s="9">
        <v>4.3984463540459089</v>
      </c>
      <c r="AD7" s="9">
        <v>4.3032986079669611</v>
      </c>
      <c r="AE7" s="9">
        <v>4.208150861888015</v>
      </c>
      <c r="AF7" s="9">
        <v>4.1130031158090672</v>
      </c>
      <c r="AG7" s="9">
        <v>4.0178553697301194</v>
      </c>
      <c r="AH7" s="9">
        <v>3.922707623651172</v>
      </c>
      <c r="AI7" s="9">
        <v>3.8275598775722242</v>
      </c>
      <c r="AJ7" s="9">
        <v>3.7324121314932768</v>
      </c>
      <c r="AK7" s="9">
        <v>3.6372643854143294</v>
      </c>
      <c r="AL7" s="9">
        <v>3.5421166393353811</v>
      </c>
    </row>
    <row r="8" spans="2:38" x14ac:dyDescent="0.25">
      <c r="B8" s="10" t="s">
        <v>7</v>
      </c>
      <c r="C8" s="9">
        <v>427.59754483662397</v>
      </c>
      <c r="D8" s="11"/>
      <c r="E8" s="9">
        <v>0</v>
      </c>
      <c r="F8" s="9">
        <v>0</v>
      </c>
      <c r="G8" s="9">
        <v>0</v>
      </c>
      <c r="H8" s="9">
        <v>4.0525518296214953</v>
      </c>
      <c r="I8" s="9">
        <v>21.99643624446075</v>
      </c>
      <c r="J8" s="9">
        <v>22.448899420695525</v>
      </c>
      <c r="K8" s="9">
        <v>23.578296351022253</v>
      </c>
      <c r="L8" s="9">
        <v>25.478249013594432</v>
      </c>
      <c r="M8" s="9">
        <v>27.022275879367832</v>
      </c>
      <c r="N8" s="9">
        <v>28.927292562010528</v>
      </c>
      <c r="O8" s="9">
        <v>30.616734002979836</v>
      </c>
      <c r="P8" s="9">
        <v>32.33325523436018</v>
      </c>
      <c r="Q8" s="9">
        <v>34.560388218227487</v>
      </c>
      <c r="R8" s="9">
        <v>37.548714520493149</v>
      </c>
      <c r="S8" s="9">
        <v>40.69914771247975</v>
      </c>
      <c r="T8" s="9">
        <v>43.659380665929909</v>
      </c>
      <c r="U8" s="9">
        <v>46.590655987354573</v>
      </c>
      <c r="V8" s="9">
        <v>49.572398309160235</v>
      </c>
      <c r="W8" s="9">
        <v>52.60818796296347</v>
      </c>
      <c r="X8" s="9">
        <v>56.290686835997413</v>
      </c>
      <c r="Y8" s="9">
        <v>59.45469882932219</v>
      </c>
      <c r="Z8" s="9">
        <v>62.74962068662537</v>
      </c>
      <c r="AA8" s="9">
        <v>66.160438765185333</v>
      </c>
      <c r="AB8" s="9">
        <v>69.8130334774998</v>
      </c>
      <c r="AC8" s="9">
        <v>73.780160638133054</v>
      </c>
      <c r="AD8" s="9">
        <v>77.772543419917696</v>
      </c>
      <c r="AE8" s="9">
        <v>82.048836275531571</v>
      </c>
      <c r="AF8" s="9">
        <v>86.827750244118221</v>
      </c>
      <c r="AG8" s="9">
        <v>92.210608137749418</v>
      </c>
      <c r="AH8" s="9">
        <v>98.737067935559551</v>
      </c>
      <c r="AI8" s="9">
        <v>106.75200512614931</v>
      </c>
      <c r="AJ8" s="9">
        <v>118.24118231579297</v>
      </c>
      <c r="AK8" s="9">
        <v>122.23034970545272</v>
      </c>
      <c r="AL8" s="9">
        <v>71.615731134710245</v>
      </c>
    </row>
    <row r="9" spans="2:38" x14ac:dyDescent="0.25">
      <c r="B9" s="12" t="s">
        <v>8</v>
      </c>
      <c r="C9" s="9">
        <v>-38.079088638371353</v>
      </c>
      <c r="D9" s="11"/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-369.24085699511625</v>
      </c>
    </row>
    <row r="10" spans="2:38" x14ac:dyDescent="0.25">
      <c r="B10" s="12" t="s">
        <v>9</v>
      </c>
      <c r="C10" s="9">
        <v>-661.96883592252584</v>
      </c>
      <c r="D10" s="11"/>
      <c r="E10" s="9">
        <v>0</v>
      </c>
      <c r="F10" s="9">
        <v>0</v>
      </c>
      <c r="G10" s="9">
        <v>0</v>
      </c>
      <c r="H10" s="9">
        <v>-19.952100993382007</v>
      </c>
      <c r="I10" s="9">
        <v>-112.44849529205445</v>
      </c>
      <c r="J10" s="9">
        <v>-112.44849529205445</v>
      </c>
      <c r="K10" s="9">
        <v>-116.7734374186719</v>
      </c>
      <c r="L10" s="9">
        <v>-121.49966814551716</v>
      </c>
      <c r="M10" s="9">
        <v>-121.09837954528936</v>
      </c>
      <c r="N10" s="9">
        <v>-125.42332167190686</v>
      </c>
      <c r="O10" s="9">
        <v>-125.42332167190686</v>
      </c>
      <c r="P10" s="9">
        <v>-130.17821587019696</v>
      </c>
      <c r="Q10" s="9">
        <v>-129.74826379852433</v>
      </c>
      <c r="R10" s="9">
        <v>-109.33260069334811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</row>
    <row r="11" spans="2:38" x14ac:dyDescent="0.25">
      <c r="B11" s="10" t="s">
        <v>10</v>
      </c>
      <c r="C11" s="9">
        <v>99.106398555218064</v>
      </c>
      <c r="D11" s="11"/>
      <c r="E11" s="9">
        <v>0</v>
      </c>
      <c r="F11" s="9">
        <v>0</v>
      </c>
      <c r="G11" s="9">
        <v>0</v>
      </c>
      <c r="H11" s="9">
        <v>0</v>
      </c>
      <c r="I11" s="9">
        <v>12.1267400033</v>
      </c>
      <c r="J11" s="9">
        <v>12.1267400033</v>
      </c>
      <c r="K11" s="9">
        <v>12.1267400033</v>
      </c>
      <c r="L11" s="9">
        <v>12.167183892799999</v>
      </c>
      <c r="M11" s="9">
        <v>12.1267400033</v>
      </c>
      <c r="N11" s="9">
        <v>12.1267400033</v>
      </c>
      <c r="O11" s="9">
        <v>12.1267400033</v>
      </c>
      <c r="P11" s="9">
        <v>12.167183892799999</v>
      </c>
      <c r="Q11" s="9">
        <v>12.1267400033</v>
      </c>
      <c r="R11" s="9">
        <v>12.1267400033</v>
      </c>
      <c r="S11" s="9">
        <v>12.1267400033</v>
      </c>
      <c r="T11" s="9">
        <v>12.167183892799999</v>
      </c>
      <c r="U11" s="9">
        <v>12.1267400033</v>
      </c>
      <c r="V11" s="9">
        <v>12.1267400033</v>
      </c>
      <c r="W11" s="9">
        <v>12.1267400033</v>
      </c>
      <c r="X11" s="9">
        <v>12.167183892799999</v>
      </c>
      <c r="Y11" s="9">
        <v>12.1267400033</v>
      </c>
      <c r="Z11" s="9">
        <v>12.1267400033</v>
      </c>
      <c r="AA11" s="9">
        <v>12.1267400033</v>
      </c>
      <c r="AB11" s="9">
        <v>12.167183892799999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</row>
    <row r="12" spans="2:38" x14ac:dyDescent="0.25">
      <c r="B12" s="10" t="s">
        <v>11</v>
      </c>
      <c r="C12" s="9">
        <v>0</v>
      </c>
      <c r="D12" s="11"/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</row>
    <row r="13" spans="2:38" x14ac:dyDescent="0.25">
      <c r="B13" s="10" t="s">
        <v>12</v>
      </c>
      <c r="C13" s="9">
        <v>0</v>
      </c>
      <c r="D13" s="11"/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</row>
    <row r="14" spans="2:38" x14ac:dyDescent="0.25">
      <c r="B14" s="10" t="s">
        <v>13</v>
      </c>
      <c r="C14" s="9">
        <v>0</v>
      </c>
      <c r="D14" s="11"/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</row>
    <row r="15" spans="2:38" x14ac:dyDescent="0.25">
      <c r="B15" s="12" t="s">
        <v>14</v>
      </c>
      <c r="C15" s="9">
        <v>0</v>
      </c>
      <c r="D15" s="11"/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</row>
    <row r="16" spans="2:38" x14ac:dyDescent="0.25">
      <c r="B16" s="10" t="s">
        <v>15</v>
      </c>
      <c r="C16" s="9">
        <v>0</v>
      </c>
      <c r="D16" s="11"/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</row>
    <row r="17" spans="2:38" x14ac:dyDescent="0.25">
      <c r="B17" s="10" t="s">
        <v>16</v>
      </c>
      <c r="C17" s="9">
        <v>0</v>
      </c>
      <c r="D17" s="11"/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</row>
    <row r="18" spans="2:38" x14ac:dyDescent="0.25">
      <c r="B18" s="13" t="s">
        <v>17</v>
      </c>
      <c r="C18" s="14">
        <v>1409.1116664947133</v>
      </c>
      <c r="D18" s="15"/>
      <c r="E18" s="14">
        <v>0</v>
      </c>
      <c r="F18" s="14">
        <v>0</v>
      </c>
      <c r="G18" s="14">
        <v>0</v>
      </c>
      <c r="H18" s="14">
        <v>15.928649714593771</v>
      </c>
      <c r="I18" s="14">
        <v>148.13071844073349</v>
      </c>
      <c r="J18" s="14">
        <v>135.6991611116992</v>
      </c>
      <c r="K18" s="14">
        <v>122.68148022921059</v>
      </c>
      <c r="L18" s="14">
        <v>111.4988871155108</v>
      </c>
      <c r="M18" s="14">
        <v>105.74626453513966</v>
      </c>
      <c r="N18" s="14">
        <v>97.355902983004327</v>
      </c>
      <c r="O18" s="14">
        <v>94.081895872495707</v>
      </c>
      <c r="P18" s="14">
        <v>86.120420030649697</v>
      </c>
      <c r="Q18" s="14">
        <v>83.773414064822248</v>
      </c>
      <c r="R18" s="14">
        <v>102.21431422719418</v>
      </c>
      <c r="S18" s="14">
        <v>209.73417094714904</v>
      </c>
      <c r="T18" s="14">
        <v>207.77223556081114</v>
      </c>
      <c r="U18" s="14">
        <v>205.70037399837457</v>
      </c>
      <c r="V18" s="14">
        <v>203.71999552447602</v>
      </c>
      <c r="W18" s="14">
        <v>201.96657585842419</v>
      </c>
      <c r="X18" s="14">
        <v>201.3448406487305</v>
      </c>
      <c r="Y18" s="14">
        <v>200.39599851701132</v>
      </c>
      <c r="Z18" s="14">
        <v>199.62039584906518</v>
      </c>
      <c r="AA18" s="14">
        <v>198.96095607966706</v>
      </c>
      <c r="AB18" s="14">
        <v>198.58400751097415</v>
      </c>
      <c r="AC18" s="14">
        <v>186.31423834581241</v>
      </c>
      <c r="AD18" s="14">
        <v>186.2371875533787</v>
      </c>
      <c r="AE18" s="14">
        <v>186.44432987633104</v>
      </c>
      <c r="AF18" s="14">
        <v>187.15438059933626</v>
      </c>
      <c r="AG18" s="14">
        <v>188.46866684397381</v>
      </c>
      <c r="AH18" s="14">
        <v>190.92685096322543</v>
      </c>
      <c r="AI18" s="14">
        <v>194.87381288524836</v>
      </c>
      <c r="AJ18" s="14">
        <v>202.2953197224667</v>
      </c>
      <c r="AK18" s="14">
        <v>202.21712624958479</v>
      </c>
      <c r="AL18" s="14">
        <v>-224.07619327678367</v>
      </c>
    </row>
    <row r="19" spans="2:38" x14ac:dyDescent="0.25">
      <c r="C19" s="11"/>
      <c r="D19" s="11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</row>
    <row r="20" spans="2:38" x14ac:dyDescent="0.25">
      <c r="B20" s="17" t="s">
        <v>18</v>
      </c>
      <c r="C20" s="18"/>
      <c r="D20" s="11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</row>
    <row r="21" spans="2:38" x14ac:dyDescent="0.25">
      <c r="B21" s="10" t="s">
        <v>19</v>
      </c>
      <c r="C21" s="9">
        <v>-1121.4499581398291</v>
      </c>
      <c r="D21" s="11"/>
      <c r="E21" s="9">
        <v>-0.15791999999987638</v>
      </c>
      <c r="F21" s="9">
        <v>-0.17204999999989923</v>
      </c>
      <c r="G21" s="9">
        <v>0.25410000000010768</v>
      </c>
      <c r="H21" s="9">
        <v>-11.831539999999904</v>
      </c>
      <c r="I21" s="9">
        <v>-85.406009999999924</v>
      </c>
      <c r="J21" s="9">
        <v>-86.744609999999966</v>
      </c>
      <c r="K21" s="9">
        <v>-88.532310000000052</v>
      </c>
      <c r="L21" s="9">
        <v>-93.243690000000015</v>
      </c>
      <c r="M21" s="9">
        <v>-105.44969000000037</v>
      </c>
      <c r="N21" s="9">
        <v>-102.30530999999951</v>
      </c>
      <c r="O21" s="9">
        <v>-103.20647000000054</v>
      </c>
      <c r="P21" s="9">
        <v>-121.10531000000015</v>
      </c>
      <c r="Q21" s="9">
        <v>-129.7355799999998</v>
      </c>
      <c r="R21" s="9">
        <v>-145.02456000000006</v>
      </c>
      <c r="S21" s="9">
        <v>-153.76207999999974</v>
      </c>
      <c r="T21" s="9">
        <v>-159.22676000000024</v>
      </c>
      <c r="U21" s="9">
        <v>-166.0948699999999</v>
      </c>
      <c r="V21" s="9">
        <v>-168.37762999999995</v>
      </c>
      <c r="W21" s="9">
        <v>-63.221330000000307</v>
      </c>
      <c r="X21" s="9">
        <v>7.4466300000001411</v>
      </c>
      <c r="Y21" s="9">
        <v>-142.12056888045444</v>
      </c>
      <c r="Z21" s="9">
        <v>-145.27564550960054</v>
      </c>
      <c r="AA21" s="9">
        <v>-148.50076483991364</v>
      </c>
      <c r="AB21" s="9">
        <v>-152.3010809198056</v>
      </c>
      <c r="AC21" s="9">
        <v>-126.20669673876007</v>
      </c>
      <c r="AD21" s="9">
        <v>-129.00848540636053</v>
      </c>
      <c r="AE21" s="9">
        <v>-131.87247378238177</v>
      </c>
      <c r="AF21" s="9">
        <v>-135.3498727255276</v>
      </c>
      <c r="AG21" s="9">
        <v>-137.79260364829838</v>
      </c>
      <c r="AH21" s="9">
        <v>-140.85159944929063</v>
      </c>
      <c r="AI21" s="9">
        <v>-143.97850495706487</v>
      </c>
      <c r="AJ21" s="9">
        <v>-147.77513276431779</v>
      </c>
      <c r="AK21" s="9">
        <v>-150.4421089435416</v>
      </c>
      <c r="AL21" s="9">
        <v>-153.78192376208824</v>
      </c>
    </row>
    <row r="22" spans="2:38" x14ac:dyDescent="0.25">
      <c r="B22" s="10" t="s">
        <v>20</v>
      </c>
      <c r="C22" s="9">
        <v>-29.653612285708213</v>
      </c>
      <c r="D22" s="11"/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-8.0184800000000394</v>
      </c>
      <c r="S22" s="9">
        <v>-7.3496999999999559</v>
      </c>
      <c r="T22" s="9">
        <v>-8.3145600000000286</v>
      </c>
      <c r="U22" s="9">
        <v>-8.9982899999999688</v>
      </c>
      <c r="V22" s="9">
        <v>-10.439929999999976</v>
      </c>
      <c r="W22" s="9">
        <v>-4.5872499999999832</v>
      </c>
      <c r="X22" s="9">
        <v>-0.9171500000000492</v>
      </c>
      <c r="Y22" s="9">
        <v>-5.8279694469450094</v>
      </c>
      <c r="Z22" s="9">
        <v>-5.9573503686671891</v>
      </c>
      <c r="AA22" s="9">
        <v>-6.0896035468516008</v>
      </c>
      <c r="AB22" s="9">
        <v>-6.2454439447392147</v>
      </c>
      <c r="AC22" s="9">
        <v>-5.1753857895970192</v>
      </c>
      <c r="AD22" s="9">
        <v>-5.2902793541260733</v>
      </c>
      <c r="AE22" s="9">
        <v>-5.4077235557876717</v>
      </c>
      <c r="AF22" s="9">
        <v>-5.5503220195789353</v>
      </c>
      <c r="AG22" s="9">
        <v>-5.6504916241418792</v>
      </c>
      <c r="AH22" s="9">
        <v>-5.7759325381978295</v>
      </c>
      <c r="AI22" s="9">
        <v>-5.9041582405458213</v>
      </c>
      <c r="AJ22" s="9">
        <v>-6.0598473926255867</v>
      </c>
      <c r="AK22" s="9">
        <v>-6.1692126717733267</v>
      </c>
      <c r="AL22" s="9">
        <v>-6.3061691930866948</v>
      </c>
    </row>
    <row r="23" spans="2:38" x14ac:dyDescent="0.25">
      <c r="B23" s="10" t="s">
        <v>21</v>
      </c>
      <c r="C23" s="9">
        <v>-97.104194380799584</v>
      </c>
      <c r="D23" s="11"/>
      <c r="E23" s="9">
        <v>3.1340000000000146E-2</v>
      </c>
      <c r="F23" s="9">
        <v>2.074999999999827E-2</v>
      </c>
      <c r="G23" s="9">
        <v>-0.76634999999999653</v>
      </c>
      <c r="H23" s="9">
        <v>-1.5919200000000018</v>
      </c>
      <c r="I23" s="9">
        <v>-3.7006599999999921</v>
      </c>
      <c r="J23" s="9">
        <v>-5.5823500000000053</v>
      </c>
      <c r="K23" s="9">
        <v>-5.572299999999986</v>
      </c>
      <c r="L23" s="9">
        <v>-6.2070499999999935</v>
      </c>
      <c r="M23" s="9">
        <v>-6.3461900000000178</v>
      </c>
      <c r="N23" s="9">
        <v>-7.6385900000000255</v>
      </c>
      <c r="O23" s="9">
        <v>-9.3592800000000089</v>
      </c>
      <c r="P23" s="9">
        <v>-8.9991200000000298</v>
      </c>
      <c r="Q23" s="9">
        <v>-10.54675000000001</v>
      </c>
      <c r="R23" s="9">
        <v>-12.300400000000021</v>
      </c>
      <c r="S23" s="9">
        <v>-14.599269999999994</v>
      </c>
      <c r="T23" s="9">
        <v>-16.786590000000039</v>
      </c>
      <c r="U23" s="9">
        <v>-12.727980000000031</v>
      </c>
      <c r="V23" s="9">
        <v>-14.535100000000057</v>
      </c>
      <c r="W23" s="9">
        <v>-11.975909999999921</v>
      </c>
      <c r="X23" s="9">
        <v>-7.9849099999999922</v>
      </c>
      <c r="Y23" s="9">
        <v>-13.736410614385919</v>
      </c>
      <c r="Z23" s="9">
        <v>-14.041358930025286</v>
      </c>
      <c r="AA23" s="9">
        <v>-14.353077098271847</v>
      </c>
      <c r="AB23" s="9">
        <v>-14.720389884514349</v>
      </c>
      <c r="AC23" s="9">
        <v>-12.198283628790843</v>
      </c>
      <c r="AD23" s="9">
        <v>-12.46908552535</v>
      </c>
      <c r="AE23" s="9">
        <v>-12.745899224012771</v>
      </c>
      <c r="AF23" s="9">
        <v>-13.08200102918682</v>
      </c>
      <c r="AG23" s="9">
        <v>-13.318098838532499</v>
      </c>
      <c r="AH23" s="9">
        <v>-13.613760632747921</v>
      </c>
      <c r="AI23" s="9">
        <v>-13.915986118794924</v>
      </c>
      <c r="AJ23" s="9">
        <v>-14.282942421610525</v>
      </c>
      <c r="AK23" s="9">
        <v>-14.540714257068206</v>
      </c>
      <c r="AL23" s="9">
        <v>-14.863518113575118</v>
      </c>
    </row>
    <row r="24" spans="2:38" x14ac:dyDescent="0.25">
      <c r="B24" s="19" t="s">
        <v>22</v>
      </c>
      <c r="C24" s="20">
        <v>-335.3733764986174</v>
      </c>
      <c r="D24" s="21"/>
      <c r="E24" s="20">
        <v>0</v>
      </c>
      <c r="F24" s="20">
        <v>0</v>
      </c>
      <c r="G24" s="20">
        <v>0</v>
      </c>
      <c r="H24" s="20">
        <v>-0.37044999999998041</v>
      </c>
      <c r="I24" s="20">
        <v>-2.4944500000001</v>
      </c>
      <c r="J24" s="20">
        <v>-2.5526199999999051</v>
      </c>
      <c r="K24" s="20">
        <v>-3.2123599999999897</v>
      </c>
      <c r="L24" s="20">
        <v>-5.9504199999999798</v>
      </c>
      <c r="M24" s="20">
        <v>-5.9889300000000105</v>
      </c>
      <c r="N24" s="20">
        <v>-6.0521200000000022</v>
      </c>
      <c r="O24" s="20">
        <v>-6.1113100000000316</v>
      </c>
      <c r="P24" s="20">
        <v>-6.1959600000000705</v>
      </c>
      <c r="Q24" s="20">
        <v>-19.251147730685773</v>
      </c>
      <c r="R24" s="20">
        <v>-19.314525492307041</v>
      </c>
      <c r="S24" s="20">
        <v>-19.379917422235962</v>
      </c>
      <c r="T24" s="20">
        <v>-16.752405095456822</v>
      </c>
      <c r="U24" s="20">
        <v>-22.97686706179644</v>
      </c>
      <c r="V24" s="20">
        <v>-29.017118755539911</v>
      </c>
      <c r="W24" s="20">
        <v>-185.3842565294253</v>
      </c>
      <c r="X24" s="20">
        <v>-282.4663694174746</v>
      </c>
      <c r="Y24" s="20">
        <v>-62.22601606657873</v>
      </c>
      <c r="Z24" s="20">
        <v>-63.607433623256782</v>
      </c>
      <c r="AA24" s="20">
        <v>-65.019518649693083</v>
      </c>
      <c r="AB24" s="20">
        <v>-66.683447603174457</v>
      </c>
      <c r="AC24" s="20">
        <v>-55.258292313632651</v>
      </c>
      <c r="AD24" s="20">
        <v>-56.485026402995288</v>
      </c>
      <c r="AE24" s="20">
        <v>-57.738993989141782</v>
      </c>
      <c r="AF24" s="20">
        <v>-59.261537025738498</v>
      </c>
      <c r="AG24" s="20">
        <v>-60.331061408057295</v>
      </c>
      <c r="AH24" s="20">
        <v>-61.670410971316166</v>
      </c>
      <c r="AI24" s="20">
        <v>-63.039494094879387</v>
      </c>
      <c r="AJ24" s="20">
        <v>-64.701808176465008</v>
      </c>
      <c r="AK24" s="20">
        <v>-65.86951601696174</v>
      </c>
      <c r="AL24" s="20">
        <v>-67.331819272538297</v>
      </c>
    </row>
    <row r="25" spans="2:38" x14ac:dyDescent="0.25">
      <c r="B25" s="10" t="s">
        <v>23</v>
      </c>
      <c r="C25" s="9">
        <v>-1583.5811413049541</v>
      </c>
      <c r="D25" s="11"/>
      <c r="E25" s="9">
        <v>-0.12657999999987624</v>
      </c>
      <c r="F25" s="9">
        <v>-0.15129999999990096</v>
      </c>
      <c r="G25" s="9">
        <v>-0.51224999999988885</v>
      </c>
      <c r="H25" s="9">
        <v>-13.793909999999887</v>
      </c>
      <c r="I25" s="9">
        <v>-91.601120000000023</v>
      </c>
      <c r="J25" s="9">
        <v>-94.879579999999876</v>
      </c>
      <c r="K25" s="9">
        <v>-97.316970000000026</v>
      </c>
      <c r="L25" s="9">
        <v>-105.40115999999999</v>
      </c>
      <c r="M25" s="9">
        <v>-117.78481000000041</v>
      </c>
      <c r="N25" s="9">
        <v>-115.99601999999953</v>
      </c>
      <c r="O25" s="9">
        <v>-118.67706000000058</v>
      </c>
      <c r="P25" s="9">
        <v>-136.30039000000025</v>
      </c>
      <c r="Q25" s="9">
        <v>-159.53347773068558</v>
      </c>
      <c r="R25" s="9">
        <v>-184.65796549230717</v>
      </c>
      <c r="S25" s="9">
        <v>-195.09096742223565</v>
      </c>
      <c r="T25" s="9">
        <v>-201.08031509545714</v>
      </c>
      <c r="U25" s="9">
        <v>-210.79800706179634</v>
      </c>
      <c r="V25" s="9">
        <v>-222.3697787555399</v>
      </c>
      <c r="W25" s="9">
        <v>-265.1687465294255</v>
      </c>
      <c r="X25" s="9">
        <v>-283.92179941747452</v>
      </c>
      <c r="Y25" s="9">
        <v>-223.91096500836412</v>
      </c>
      <c r="Z25" s="9">
        <v>-228.88178843154981</v>
      </c>
      <c r="AA25" s="9">
        <v>-233.96296413473019</v>
      </c>
      <c r="AB25" s="9">
        <v>-239.95036235223364</v>
      </c>
      <c r="AC25" s="9">
        <v>-198.83865847078062</v>
      </c>
      <c r="AD25" s="9">
        <v>-203.25287668883192</v>
      </c>
      <c r="AE25" s="9">
        <v>-207.76509055132399</v>
      </c>
      <c r="AF25" s="9">
        <v>-213.24373280003186</v>
      </c>
      <c r="AG25" s="9">
        <v>-217.09225551903006</v>
      </c>
      <c r="AH25" s="9">
        <v>-221.91170359155254</v>
      </c>
      <c r="AI25" s="9">
        <v>-226.83814341128502</v>
      </c>
      <c r="AJ25" s="9">
        <v>-232.8197307550189</v>
      </c>
      <c r="AK25" s="9">
        <v>-237.02155188934486</v>
      </c>
      <c r="AL25" s="9">
        <v>-242.28343034128835</v>
      </c>
    </row>
    <row r="26" spans="2:38" ht="15.75" thickBot="1" x14ac:dyDescent="0.3">
      <c r="B26" s="22"/>
      <c r="C26" s="23"/>
      <c r="D26" s="24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</row>
    <row r="27" spans="2:38" ht="15.75" thickTop="1" x14ac:dyDescent="0.25">
      <c r="B27" s="10" t="s">
        <v>24</v>
      </c>
      <c r="C27" s="9">
        <v>-174.46947481024048</v>
      </c>
      <c r="D27" s="11"/>
      <c r="E27" s="9">
        <v>-0.12657999999987624</v>
      </c>
      <c r="F27" s="9">
        <v>-0.15129999999990096</v>
      </c>
      <c r="G27" s="9">
        <v>-0.51224999999988885</v>
      </c>
      <c r="H27" s="9">
        <v>2.1347397145938842</v>
      </c>
      <c r="I27" s="9">
        <v>56.529598440733466</v>
      </c>
      <c r="J27" s="9">
        <v>40.819581111699321</v>
      </c>
      <c r="K27" s="9">
        <v>25.364510229210566</v>
      </c>
      <c r="L27" s="9">
        <v>6.097727115510807</v>
      </c>
      <c r="M27" s="9">
        <v>-12.038545464860746</v>
      </c>
      <c r="N27" s="9">
        <v>-18.640117016995205</v>
      </c>
      <c r="O27" s="9">
        <v>-24.595164127504873</v>
      </c>
      <c r="P27" s="9">
        <v>-50.179969969350552</v>
      </c>
      <c r="Q27" s="9">
        <v>-75.760063665863328</v>
      </c>
      <c r="R27" s="9">
        <v>-82.44365126511299</v>
      </c>
      <c r="S27" s="9">
        <v>14.643203524913389</v>
      </c>
      <c r="T27" s="9">
        <v>6.6919204653540021</v>
      </c>
      <c r="U27" s="9">
        <v>-5.0976330634217675</v>
      </c>
      <c r="V27" s="9">
        <v>-18.649783231063878</v>
      </c>
      <c r="W27" s="9">
        <v>-63.202170671001312</v>
      </c>
      <c r="X27" s="9">
        <v>-82.576958768744021</v>
      </c>
      <c r="Y27" s="9">
        <v>-23.514966491352794</v>
      </c>
      <c r="Z27" s="9">
        <v>-29.261392582484632</v>
      </c>
      <c r="AA27" s="9">
        <v>-35.002008055063129</v>
      </c>
      <c r="AB27" s="9">
        <v>-41.366354841259493</v>
      </c>
      <c r="AC27" s="9">
        <v>-12.524420124968202</v>
      </c>
      <c r="AD27" s="9">
        <v>-17.015689135453215</v>
      </c>
      <c r="AE27" s="9">
        <v>-21.320760674992954</v>
      </c>
      <c r="AF27" s="9">
        <v>-26.0893522006956</v>
      </c>
      <c r="AG27" s="9">
        <v>-28.623588675056254</v>
      </c>
      <c r="AH27" s="9">
        <v>-30.984852628327104</v>
      </c>
      <c r="AI27" s="9">
        <v>-31.964330526036662</v>
      </c>
      <c r="AJ27" s="9">
        <v>-30.524411032552194</v>
      </c>
      <c r="AK27" s="9">
        <v>-34.804425639760069</v>
      </c>
      <c r="AL27" s="9">
        <v>-466.35962361807202</v>
      </c>
    </row>
    <row r="30" spans="2:38" x14ac:dyDescent="0.25">
      <c r="B30" s="10" t="s">
        <v>25</v>
      </c>
      <c r="C30" s="25">
        <v>29672.221645135913</v>
      </c>
      <c r="D30" s="11"/>
      <c r="E30" s="25">
        <v>0</v>
      </c>
      <c r="F30" s="25">
        <v>0</v>
      </c>
      <c r="G30" s="25">
        <v>0</v>
      </c>
      <c r="H30" s="25">
        <v>608.29</v>
      </c>
      <c r="I30" s="25">
        <v>4011.9699999999993</v>
      </c>
      <c r="J30" s="25">
        <v>4011.9699999999993</v>
      </c>
      <c r="K30" s="25">
        <v>4011.9699999999993</v>
      </c>
      <c r="L30" s="25">
        <v>4025.28</v>
      </c>
      <c r="M30" s="25">
        <v>4011.9699999999993</v>
      </c>
      <c r="N30" s="25">
        <v>4011.9699999999993</v>
      </c>
      <c r="O30" s="25">
        <v>4011.9699999999993</v>
      </c>
      <c r="P30" s="25">
        <v>4025.28</v>
      </c>
      <c r="Q30" s="25">
        <v>4011.9699999999993</v>
      </c>
      <c r="R30" s="25">
        <v>4011.9699999999993</v>
      </c>
      <c r="S30" s="25">
        <v>4011.9699999999993</v>
      </c>
      <c r="T30" s="25">
        <v>4025.28</v>
      </c>
      <c r="U30" s="25">
        <v>4011.9699999999993</v>
      </c>
      <c r="V30" s="25">
        <v>4011.9699999999993</v>
      </c>
      <c r="W30" s="25">
        <v>4011.9699999999993</v>
      </c>
      <c r="X30" s="25">
        <v>4025.28</v>
      </c>
      <c r="Y30" s="25">
        <v>4011.9699999999993</v>
      </c>
      <c r="Z30" s="25">
        <v>4011.9699999999993</v>
      </c>
      <c r="AA30" s="25">
        <v>4011.9699999999993</v>
      </c>
      <c r="AB30" s="25">
        <v>4025.28</v>
      </c>
      <c r="AC30" s="25">
        <v>3263.1694999999991</v>
      </c>
      <c r="AD30" s="25">
        <v>3263.1694999999991</v>
      </c>
      <c r="AE30" s="25">
        <v>3263.1694999999991</v>
      </c>
      <c r="AF30" s="25">
        <v>3276.4795000000004</v>
      </c>
      <c r="AG30" s="25">
        <v>3263.1694999999991</v>
      </c>
      <c r="AH30" s="25">
        <v>3263.1694999999991</v>
      </c>
      <c r="AI30" s="25">
        <v>3263.1694999999991</v>
      </c>
      <c r="AJ30" s="25">
        <v>3276.4795000000004</v>
      </c>
      <c r="AK30" s="25">
        <v>3263.1694999999991</v>
      </c>
      <c r="AL30" s="25">
        <v>3263.1694999999991</v>
      </c>
    </row>
    <row r="32" spans="2:38" x14ac:dyDescent="0.25">
      <c r="I32" s="4">
        <v>2021</v>
      </c>
      <c r="J32" s="4">
        <v>2022</v>
      </c>
      <c r="K32" s="4">
        <v>2023</v>
      </c>
      <c r="L32" s="4">
        <v>2024</v>
      </c>
      <c r="M32" s="4">
        <v>2025</v>
      </c>
      <c r="N32" s="4">
        <v>2026</v>
      </c>
      <c r="O32" s="4">
        <v>2027</v>
      </c>
      <c r="P32" s="4">
        <v>2028</v>
      </c>
      <c r="Q32" s="4">
        <v>2029</v>
      </c>
      <c r="R32" s="4">
        <v>2030</v>
      </c>
      <c r="S32" s="4">
        <v>2031</v>
      </c>
      <c r="T32" s="4">
        <v>2032</v>
      </c>
      <c r="U32" s="4">
        <v>2033</v>
      </c>
      <c r="V32" s="4">
        <v>2034</v>
      </c>
      <c r="W32" s="4">
        <v>2035</v>
      </c>
      <c r="X32" s="4">
        <v>2036</v>
      </c>
      <c r="Y32" s="4">
        <v>2037</v>
      </c>
      <c r="Z32" s="4">
        <v>2038</v>
      </c>
      <c r="AA32" s="4">
        <v>2039</v>
      </c>
      <c r="AB32" s="4">
        <v>2040</v>
      </c>
      <c r="AC32" s="4">
        <v>2041</v>
      </c>
      <c r="AD32" s="4">
        <v>2042</v>
      </c>
      <c r="AE32" s="4">
        <v>2043</v>
      </c>
      <c r="AF32" s="4">
        <v>2044</v>
      </c>
      <c r="AG32" s="4">
        <v>2045</v>
      </c>
      <c r="AH32" s="4">
        <v>2046</v>
      </c>
      <c r="AI32" s="4">
        <v>2047</v>
      </c>
      <c r="AJ32" s="4">
        <v>2048</v>
      </c>
      <c r="AK32" s="4">
        <v>2049</v>
      </c>
      <c r="AL32" s="4">
        <v>2050</v>
      </c>
    </row>
    <row r="33" spans="1:38" x14ac:dyDescent="0.25">
      <c r="A33" s="27">
        <f>-PMT(0.0691,COUNT(I33:AL33),NPV(0.0691,I33:AL33))</f>
        <v>42.693640972978123</v>
      </c>
      <c r="B33" s="10" t="s">
        <v>27</v>
      </c>
      <c r="I33" s="26">
        <f>-I25/I30*1000</f>
        <v>22.831955373544677</v>
      </c>
      <c r="J33" s="26">
        <f t="shared" ref="J33:AL33" si="0">-J25/J30*1000</f>
        <v>23.649124993457054</v>
      </c>
      <c r="K33" s="26">
        <f t="shared" si="0"/>
        <v>24.256654461523901</v>
      </c>
      <c r="L33" s="26">
        <f t="shared" si="0"/>
        <v>26.184802051037437</v>
      </c>
      <c r="M33" s="26">
        <f t="shared" si="0"/>
        <v>29.358347644673422</v>
      </c>
      <c r="N33" s="26">
        <f t="shared" si="0"/>
        <v>28.912484390461433</v>
      </c>
      <c r="O33" s="26">
        <f t="shared" si="0"/>
        <v>29.580744621719653</v>
      </c>
      <c r="P33" s="26">
        <f t="shared" si="0"/>
        <v>33.86109537721606</v>
      </c>
      <c r="Q33" s="26">
        <f t="shared" si="0"/>
        <v>39.764374541854899</v>
      </c>
      <c r="R33" s="26">
        <f t="shared" si="0"/>
        <v>46.026756304834585</v>
      </c>
      <c r="S33" s="26">
        <f t="shared" si="0"/>
        <v>48.627224885090293</v>
      </c>
      <c r="T33" s="26">
        <f t="shared" si="0"/>
        <v>49.954367173328841</v>
      </c>
      <c r="U33" s="26">
        <f t="shared" si="0"/>
        <v>52.542269025390617</v>
      </c>
      <c r="V33" s="26">
        <f t="shared" si="0"/>
        <v>55.426580646300927</v>
      </c>
      <c r="W33" s="26">
        <f t="shared" si="0"/>
        <v>66.094399142921205</v>
      </c>
      <c r="X33" s="26">
        <f t="shared" si="0"/>
        <v>70.534670735321399</v>
      </c>
      <c r="Y33" s="26">
        <f t="shared" si="0"/>
        <v>55.810727649599613</v>
      </c>
      <c r="Z33" s="26">
        <f t="shared" si="0"/>
        <v>57.049725803420721</v>
      </c>
      <c r="AA33" s="26">
        <f t="shared" si="0"/>
        <v>58.316229716256657</v>
      </c>
      <c r="AB33" s="26">
        <f t="shared" si="0"/>
        <v>59.610850015957553</v>
      </c>
      <c r="AC33" s="26">
        <f t="shared" si="0"/>
        <v>60.93421088631181</v>
      </c>
      <c r="AD33" s="26">
        <f t="shared" si="0"/>
        <v>62.286950367987927</v>
      </c>
      <c r="AE33" s="26">
        <f t="shared" si="0"/>
        <v>63.669720666157254</v>
      </c>
      <c r="AF33" s="26">
        <f t="shared" si="0"/>
        <v>65.083188464945948</v>
      </c>
      <c r="AG33" s="26">
        <f t="shared" si="0"/>
        <v>66.528035248867752</v>
      </c>
      <c r="AH33" s="26">
        <f t="shared" si="0"/>
        <v>68.004957631392614</v>
      </c>
      <c r="AI33" s="26">
        <f t="shared" si="0"/>
        <v>69.514667690809517</v>
      </c>
      <c r="AJ33" s="26">
        <f t="shared" si="0"/>
        <v>71.057893313545492</v>
      </c>
      <c r="AK33" s="26">
        <f t="shared" si="0"/>
        <v>72.635378545106192</v>
      </c>
      <c r="AL33" s="26">
        <f t="shared" si="0"/>
        <v>74.247883948807569</v>
      </c>
    </row>
    <row r="34" spans="1:38" x14ac:dyDescent="0.25">
      <c r="A34" s="27">
        <f>-PMT(0.0691,COUNT(I34:AL34),NPV(0.0691,I34:AL34))</f>
        <v>59.116047284994011</v>
      </c>
      <c r="B34" s="10" t="s">
        <v>26</v>
      </c>
      <c r="I34" s="26">
        <v>47.516229552002507</v>
      </c>
      <c r="J34" s="26">
        <v>48.828658316580217</v>
      </c>
      <c r="K34" s="26">
        <v>49.646340146205468</v>
      </c>
      <c r="L34" s="26">
        <v>50.805323498713868</v>
      </c>
      <c r="M34" s="26">
        <v>54.302391172513097</v>
      </c>
      <c r="N34" s="26">
        <v>55.187800339206383</v>
      </c>
      <c r="O34" s="26">
        <v>56.785419059665614</v>
      </c>
      <c r="P34" s="26">
        <v>54.015806290150721</v>
      </c>
      <c r="Q34" s="26">
        <v>54.483729635292292</v>
      </c>
      <c r="R34" s="26">
        <v>55.878466305926111</v>
      </c>
      <c r="S34" s="26">
        <v>57.396079886859582</v>
      </c>
      <c r="T34" s="26">
        <v>58.352663104771864</v>
      </c>
      <c r="U34" s="26">
        <v>59.770974361475155</v>
      </c>
      <c r="V34" s="26">
        <v>60.916436054684375</v>
      </c>
      <c r="W34" s="26">
        <v>62.62277359686486</v>
      </c>
      <c r="X34" s="26">
        <v>64.792776603889465</v>
      </c>
      <c r="Y34" s="26">
        <v>66.460771369701192</v>
      </c>
      <c r="Z34" s="26">
        <f>Y34*1.02</f>
        <v>67.78998679709521</v>
      </c>
      <c r="AA34" s="26">
        <f t="shared" ref="AA34:AL34" si="1">Z34*1.02</f>
        <v>69.145786533037111</v>
      </c>
      <c r="AB34" s="26">
        <f t="shared" si="1"/>
        <v>70.528702263697852</v>
      </c>
      <c r="AC34" s="26">
        <f t="shared" si="1"/>
        <v>71.939276308971813</v>
      </c>
      <c r="AD34" s="26">
        <f t="shared" si="1"/>
        <v>73.378061835151257</v>
      </c>
      <c r="AE34" s="26">
        <f t="shared" si="1"/>
        <v>74.845623071854277</v>
      </c>
      <c r="AF34" s="26">
        <f t="shared" si="1"/>
        <v>76.342535533291368</v>
      </c>
      <c r="AG34" s="26">
        <f t="shared" si="1"/>
        <v>77.869386243957194</v>
      </c>
      <c r="AH34" s="26">
        <f t="shared" si="1"/>
        <v>79.426773968836343</v>
      </c>
      <c r="AI34" s="26">
        <f t="shared" si="1"/>
        <v>81.015309448213074</v>
      </c>
      <c r="AJ34" s="26">
        <f t="shared" si="1"/>
        <v>82.635615637177338</v>
      </c>
      <c r="AK34" s="26">
        <f t="shared" si="1"/>
        <v>84.288327949920884</v>
      </c>
      <c r="AL34" s="26">
        <f t="shared" si="1"/>
        <v>85.974094508919308</v>
      </c>
    </row>
    <row r="35" spans="1:38" x14ac:dyDescent="0.25">
      <c r="A35" s="27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</row>
    <row r="36" spans="1:38" ht="15.75" thickBot="1" x14ac:dyDescent="0.3">
      <c r="B36" s="10" t="s">
        <v>28</v>
      </c>
      <c r="C36" s="28">
        <f>NPV(0.0691,E36:AL36)</f>
        <v>-2192.2493510012118</v>
      </c>
      <c r="E36" s="9">
        <f>-E34*E30/1000</f>
        <v>0</v>
      </c>
      <c r="F36" s="9">
        <f t="shared" ref="F36:AL36" si="2">-F34*F30/1000</f>
        <v>0</v>
      </c>
      <c r="G36" s="9">
        <f t="shared" si="2"/>
        <v>0</v>
      </c>
      <c r="H36" s="9">
        <f t="shared" si="2"/>
        <v>0</v>
      </c>
      <c r="I36" s="9">
        <f t="shared" si="2"/>
        <v>-190.63368747574745</v>
      </c>
      <c r="J36" s="9">
        <f t="shared" si="2"/>
        <v>-195.89911230637031</v>
      </c>
      <c r="K36" s="9">
        <f t="shared" si="2"/>
        <v>-199.17962727637195</v>
      </c>
      <c r="L36" s="9">
        <f t="shared" si="2"/>
        <v>-204.50565257290296</v>
      </c>
      <c r="M36" s="9">
        <f t="shared" si="2"/>
        <v>-217.85956431238733</v>
      </c>
      <c r="N36" s="9">
        <f t="shared" si="2"/>
        <v>-221.41179932688578</v>
      </c>
      <c r="O36" s="9">
        <f t="shared" si="2"/>
        <v>-227.82139770480663</v>
      </c>
      <c r="P36" s="9">
        <f t="shared" si="2"/>
        <v>-217.4287447436179</v>
      </c>
      <c r="Q36" s="9">
        <f t="shared" si="2"/>
        <v>-218.58708878490359</v>
      </c>
      <c r="R36" s="9">
        <f t="shared" si="2"/>
        <v>-224.18273046538636</v>
      </c>
      <c r="S36" s="9">
        <f t="shared" si="2"/>
        <v>-230.27135062368401</v>
      </c>
      <c r="T36" s="9">
        <f t="shared" si="2"/>
        <v>-234.8858077423761</v>
      </c>
      <c r="U36" s="9">
        <f t="shared" si="2"/>
        <v>-239.79935600900743</v>
      </c>
      <c r="V36" s="9">
        <f t="shared" si="2"/>
        <v>-244.39491395831203</v>
      </c>
      <c r="W36" s="9">
        <f t="shared" si="2"/>
        <v>-251.24068898741385</v>
      </c>
      <c r="X36" s="9">
        <f t="shared" si="2"/>
        <v>-260.8090678081042</v>
      </c>
      <c r="Y36" s="9">
        <f t="shared" si="2"/>
        <v>-266.63862091210007</v>
      </c>
      <c r="Z36" s="9">
        <f t="shared" si="2"/>
        <v>-271.97139333034204</v>
      </c>
      <c r="AA36" s="9">
        <f t="shared" si="2"/>
        <v>-277.41082119694886</v>
      </c>
      <c r="AB36" s="9">
        <f t="shared" si="2"/>
        <v>-283.89777464801773</v>
      </c>
      <c r="AC36" s="9">
        <f t="shared" si="2"/>
        <v>-234.75005230350934</v>
      </c>
      <c r="AD36" s="9">
        <f t="shared" si="2"/>
        <v>-239.44505334957955</v>
      </c>
      <c r="AE36" s="9">
        <f t="shared" si="2"/>
        <v>-244.23395441657112</v>
      </c>
      <c r="AF36" s="9">
        <f t="shared" si="2"/>
        <v>-250.13475265285075</v>
      </c>
      <c r="AG36" s="9">
        <f t="shared" si="2"/>
        <v>-254.10100617500061</v>
      </c>
      <c r="AH36" s="9">
        <f t="shared" si="2"/>
        <v>-259.18302629850064</v>
      </c>
      <c r="AI36" s="9">
        <f t="shared" si="2"/>
        <v>-264.36668682447066</v>
      </c>
      <c r="AJ36" s="9">
        <f t="shared" si="2"/>
        <v>-270.75390060509102</v>
      </c>
      <c r="AK36" s="9">
        <f t="shared" si="2"/>
        <v>-275.04710097217924</v>
      </c>
      <c r="AL36" s="9">
        <f t="shared" si="2"/>
        <v>-280.54804299162288</v>
      </c>
    </row>
    <row r="37" spans="1:38" ht="15.75" thickBot="1" x14ac:dyDescent="0.3">
      <c r="C37" s="29">
        <f>C36-C25</f>
        <v>-608.66820969625769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38" ht="15.75" thickBot="1" x14ac:dyDescent="0.3">
      <c r="C38" s="29">
        <f>C37+174</f>
        <v>-434.66820969625769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Link, Rick</dc:creator>
  <cp:lastModifiedBy>Fred Nass</cp:lastModifiedBy>
  <dcterms:created xsi:type="dcterms:W3CDTF">2018-05-15T16:57:18Z</dcterms:created>
  <dcterms:modified xsi:type="dcterms:W3CDTF">2018-05-16T14:30:41Z</dcterms:modified>
</cp:coreProperties>
</file>