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 firstSheet="3" activeTab="8"/>
  </bookViews>
  <sheets>
    <sheet name="(i) Final Project Costs" sheetId="2" r:id="rId1"/>
    <sheet name="(ii) PTC Benefits" sheetId="3" r:id="rId2"/>
    <sheet name="(iii) Energy Benefits" sheetId="4" r:id="rId3"/>
    <sheet name="(iv) Transmission Costs" sheetId="5" r:id="rId4"/>
    <sheet name="(v) liquidated damages" sheetId="6" r:id="rId5"/>
    <sheet name="(vi) 230kv NU" sheetId="7" r:id="rId6"/>
    <sheet name="(vii) Rev Req Aeolus to Bridger" sheetId="8" r:id="rId7"/>
    <sheet name="(viii) wind O&amp;M" sheetId="9" r:id="rId8"/>
    <sheet name="(ix) RECs" sheetId="10" r:id="rId9"/>
  </sheets>
  <definedNames>
    <definedName name="_xlnm.Print_Area" localSheetId="0">'(i) Final Project Costs'!$A$1:$H$171</definedName>
    <definedName name="_xlnm.Print_Area" localSheetId="1">'(ii) PTC Benefits'!$A$1:$I$54</definedName>
    <definedName name="_xlnm.Print_Area" localSheetId="5">'(vi) 230kv NU'!$A$1:$N$51</definedName>
    <definedName name="_xlnm.Print_Area" localSheetId="7">'(viii) wind O&amp;M'!$A$1:$K$39</definedName>
    <definedName name="_xlnm.Print_Titles" localSheetId="2">'(iii) Energy Benefits'!$1:$2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2" l="1"/>
  <c r="D166" i="2"/>
  <c r="C166" i="2"/>
  <c r="C159" i="2"/>
  <c r="E152" i="2"/>
  <c r="D152" i="2"/>
  <c r="C152" i="2"/>
  <c r="E145" i="2"/>
  <c r="D145" i="2"/>
  <c r="C145" i="2"/>
  <c r="E138" i="2"/>
  <c r="D138" i="2"/>
  <c r="C138" i="2"/>
  <c r="H51" i="7" l="1"/>
  <c r="G51" i="7"/>
  <c r="F51" i="7"/>
  <c r="E51" i="7"/>
  <c r="H38" i="7"/>
  <c r="G38" i="7"/>
  <c r="F38" i="7"/>
  <c r="E38" i="7"/>
  <c r="H25" i="7"/>
  <c r="G25" i="7"/>
  <c r="F25" i="7"/>
  <c r="E25" i="7"/>
  <c r="F12" i="7" l="1"/>
  <c r="G12" i="7"/>
  <c r="H12" i="7"/>
  <c r="D123" i="2" l="1"/>
  <c r="E123" i="2"/>
  <c r="C123" i="2"/>
  <c r="C116" i="2"/>
  <c r="D109" i="2"/>
  <c r="E109" i="2"/>
  <c r="C109" i="2"/>
  <c r="D102" i="2"/>
  <c r="E102" i="2"/>
  <c r="C102" i="2"/>
  <c r="D95" i="2"/>
  <c r="E95" i="2"/>
  <c r="C95" i="2"/>
  <c r="D81" i="2"/>
  <c r="E81" i="2"/>
  <c r="C81" i="2"/>
  <c r="D74" i="2"/>
  <c r="E74" i="2"/>
  <c r="C74" i="2"/>
  <c r="D67" i="2"/>
  <c r="E67" i="2"/>
  <c r="C67" i="2"/>
  <c r="D60" i="2"/>
  <c r="E60" i="2"/>
  <c r="C60" i="2"/>
  <c r="D53" i="2"/>
  <c r="E53" i="2"/>
  <c r="C53" i="2"/>
  <c r="C39" i="2"/>
  <c r="D32" i="2"/>
  <c r="E32" i="2"/>
  <c r="C32" i="2"/>
  <c r="D25" i="2"/>
  <c r="E25" i="2"/>
  <c r="C25" i="2"/>
  <c r="D18" i="2"/>
  <c r="E18" i="2"/>
  <c r="C18" i="2"/>
  <c r="D11" i="2"/>
  <c r="E11" i="2"/>
  <c r="C11" i="2"/>
  <c r="H39" i="3"/>
  <c r="D39" i="3"/>
  <c r="G38" i="3"/>
  <c r="I38" i="3" s="1"/>
  <c r="G37" i="3"/>
  <c r="I37" i="3" s="1"/>
  <c r="G36" i="3"/>
  <c r="I36" i="3" s="1"/>
  <c r="I39" i="3" s="1"/>
  <c r="D95" i="5"/>
  <c r="A88" i="5"/>
  <c r="D68" i="5"/>
  <c r="A61" i="5"/>
  <c r="D41" i="5"/>
  <c r="A34" i="5"/>
  <c r="I28" i="3"/>
  <c r="I27" i="3"/>
  <c r="I26" i="3"/>
  <c r="I29" i="3" s="1"/>
  <c r="I18" i="3"/>
  <c r="I17" i="3"/>
  <c r="I16" i="3"/>
  <c r="I19" i="3" s="1"/>
  <c r="I9" i="3"/>
  <c r="I8" i="3"/>
  <c r="I7" i="3"/>
  <c r="I6" i="3"/>
  <c r="G28" i="3"/>
  <c r="G27" i="3"/>
  <c r="G26" i="3"/>
  <c r="G29" i="3" s="1"/>
  <c r="G18" i="3"/>
  <c r="G17" i="3"/>
  <c r="G16" i="3"/>
  <c r="G19" i="3" s="1"/>
  <c r="G9" i="3"/>
  <c r="G8" i="3"/>
  <c r="G7" i="3"/>
  <c r="G6" i="3"/>
  <c r="H29" i="3"/>
  <c r="H19" i="3"/>
  <c r="H9" i="3"/>
  <c r="G39" i="3" l="1"/>
  <c r="A89" i="5"/>
  <c r="A90" i="5" s="1"/>
  <c r="C91" i="5" s="1"/>
  <c r="A62" i="5"/>
  <c r="A63" i="5" s="1"/>
  <c r="A35" i="5"/>
  <c r="A36" i="5" s="1"/>
  <c r="D29" i="3"/>
  <c r="D19" i="3"/>
  <c r="A2" i="10"/>
  <c r="A91" i="5" l="1"/>
  <c r="A93" i="5" s="1"/>
  <c r="C95" i="5" s="1"/>
  <c r="C90" i="5"/>
  <c r="C64" i="5"/>
  <c r="A64" i="5"/>
  <c r="A66" i="5" s="1"/>
  <c r="C63" i="5"/>
  <c r="C37" i="5"/>
  <c r="A37" i="5"/>
  <c r="A39" i="5" s="1"/>
  <c r="C36" i="5"/>
  <c r="AL51" i="4"/>
  <c r="AJ51" i="4"/>
  <c r="AE51" i="4"/>
  <c r="AJ50" i="4"/>
  <c r="AL50" i="4" s="1"/>
  <c r="AE50" i="4"/>
  <c r="AJ49" i="4"/>
  <c r="AE49" i="4"/>
  <c r="AL49" i="4" s="1"/>
  <c r="AJ48" i="4"/>
  <c r="AE48" i="4"/>
  <c r="AL48" i="4" s="1"/>
  <c r="AL47" i="4"/>
  <c r="AJ47" i="4"/>
  <c r="AE47" i="4"/>
  <c r="AJ46" i="4"/>
  <c r="AL46" i="4" s="1"/>
  <c r="AE46" i="4"/>
  <c r="AJ45" i="4"/>
  <c r="AE45" i="4"/>
  <c r="AL45" i="4" s="1"/>
  <c r="AJ44" i="4"/>
  <c r="AE44" i="4"/>
  <c r="AL44" i="4" s="1"/>
  <c r="AL43" i="4"/>
  <c r="AJ43" i="4"/>
  <c r="AE43" i="4"/>
  <c r="AJ42" i="4"/>
  <c r="AL42" i="4" s="1"/>
  <c r="AE42" i="4"/>
  <c r="AJ41" i="4"/>
  <c r="AE41" i="4"/>
  <c r="AL41" i="4" s="1"/>
  <c r="AJ40" i="4"/>
  <c r="AJ52" i="4" s="1"/>
  <c r="AE40" i="4"/>
  <c r="AL40" i="4" s="1"/>
  <c r="AJ37" i="4"/>
  <c r="AL37" i="4" s="1"/>
  <c r="AE37" i="4"/>
  <c r="AJ36" i="4"/>
  <c r="AE36" i="4"/>
  <c r="AL36" i="4" s="1"/>
  <c r="AJ35" i="4"/>
  <c r="AE35" i="4"/>
  <c r="AL35" i="4" s="1"/>
  <c r="AL34" i="4"/>
  <c r="AJ34" i="4"/>
  <c r="AE34" i="4"/>
  <c r="AJ33" i="4"/>
  <c r="AL33" i="4" s="1"/>
  <c r="AE33" i="4"/>
  <c r="AJ32" i="4"/>
  <c r="AE32" i="4"/>
  <c r="AL32" i="4" s="1"/>
  <c r="AJ31" i="4"/>
  <c r="AE31" i="4"/>
  <c r="AL31" i="4" s="1"/>
  <c r="AL30" i="4"/>
  <c r="AJ30" i="4"/>
  <c r="AE30" i="4"/>
  <c r="AJ29" i="4"/>
  <c r="AL29" i="4" s="1"/>
  <c r="AE29" i="4"/>
  <c r="AJ28" i="4"/>
  <c r="AE28" i="4"/>
  <c r="AL28" i="4" s="1"/>
  <c r="AJ27" i="4"/>
  <c r="AE27" i="4"/>
  <c r="AL27" i="4" s="1"/>
  <c r="AL26" i="4"/>
  <c r="AJ26" i="4"/>
  <c r="AJ38" i="4" s="1"/>
  <c r="AE26" i="4"/>
  <c r="AE38" i="4" s="1"/>
  <c r="AL38" i="4" s="1"/>
  <c r="AJ23" i="4"/>
  <c r="AE23" i="4"/>
  <c r="AL23" i="4" s="1"/>
  <c r="AJ22" i="4"/>
  <c r="AE22" i="4"/>
  <c r="AL22" i="4" s="1"/>
  <c r="AL21" i="4"/>
  <c r="AJ21" i="4"/>
  <c r="AE21" i="4"/>
  <c r="AJ20" i="4"/>
  <c r="AL20" i="4" s="1"/>
  <c r="AE20" i="4"/>
  <c r="AJ19" i="4"/>
  <c r="AE19" i="4"/>
  <c r="AL19" i="4" s="1"/>
  <c r="AJ18" i="4"/>
  <c r="AE18" i="4"/>
  <c r="AL18" i="4" s="1"/>
  <c r="AL17" i="4"/>
  <c r="AJ17" i="4"/>
  <c r="AE17" i="4"/>
  <c r="AJ16" i="4"/>
  <c r="AL16" i="4" s="1"/>
  <c r="AE16" i="4"/>
  <c r="AJ15" i="4"/>
  <c r="AE15" i="4"/>
  <c r="AL15" i="4" s="1"/>
  <c r="AJ14" i="4"/>
  <c r="AE14" i="4"/>
  <c r="AL14" i="4" s="1"/>
  <c r="AL13" i="4"/>
  <c r="AJ13" i="4"/>
  <c r="AE13" i="4"/>
  <c r="AJ12" i="4"/>
  <c r="AL12" i="4" s="1"/>
  <c r="AE12" i="4"/>
  <c r="AE24" i="4" s="1"/>
  <c r="AJ10" i="4"/>
  <c r="AE10" i="4"/>
  <c r="AL10" i="4" s="1"/>
  <c r="AJ9" i="4"/>
  <c r="AE9" i="4"/>
  <c r="AL9" i="4" s="1"/>
  <c r="AL8" i="4"/>
  <c r="AJ8" i="4"/>
  <c r="AE8" i="4"/>
  <c r="W51" i="4"/>
  <c r="R51" i="4"/>
  <c r="Y51" i="4" s="1"/>
  <c r="W50" i="4"/>
  <c r="R50" i="4"/>
  <c r="Y50" i="4" s="1"/>
  <c r="Y49" i="4"/>
  <c r="W49" i="4"/>
  <c r="R49" i="4"/>
  <c r="W48" i="4"/>
  <c r="Y48" i="4" s="1"/>
  <c r="R48" i="4"/>
  <c r="W47" i="4"/>
  <c r="R47" i="4"/>
  <c r="Y47" i="4" s="1"/>
  <c r="W46" i="4"/>
  <c r="R46" i="4"/>
  <c r="Y46" i="4" s="1"/>
  <c r="Y45" i="4"/>
  <c r="W45" i="4"/>
  <c r="R45" i="4"/>
  <c r="W44" i="4"/>
  <c r="Y44" i="4" s="1"/>
  <c r="R44" i="4"/>
  <c r="W43" i="4"/>
  <c r="R43" i="4"/>
  <c r="Y43" i="4" s="1"/>
  <c r="W42" i="4"/>
  <c r="R42" i="4"/>
  <c r="Y42" i="4" s="1"/>
  <c r="Y41" i="4"/>
  <c r="W41" i="4"/>
  <c r="R41" i="4"/>
  <c r="W40" i="4"/>
  <c r="Y40" i="4" s="1"/>
  <c r="R40" i="4"/>
  <c r="R52" i="4" s="1"/>
  <c r="W37" i="4"/>
  <c r="R37" i="4"/>
  <c r="Y37" i="4" s="1"/>
  <c r="Y36" i="4"/>
  <c r="W36" i="4"/>
  <c r="R36" i="4"/>
  <c r="W35" i="4"/>
  <c r="Y35" i="4" s="1"/>
  <c r="R35" i="4"/>
  <c r="W34" i="4"/>
  <c r="R34" i="4"/>
  <c r="Y34" i="4" s="1"/>
  <c r="W33" i="4"/>
  <c r="R33" i="4"/>
  <c r="Y33" i="4" s="1"/>
  <c r="Y32" i="4"/>
  <c r="W32" i="4"/>
  <c r="R32" i="4"/>
  <c r="W31" i="4"/>
  <c r="Y31" i="4" s="1"/>
  <c r="R31" i="4"/>
  <c r="W30" i="4"/>
  <c r="R30" i="4"/>
  <c r="Y30" i="4" s="1"/>
  <c r="W29" i="4"/>
  <c r="R29" i="4"/>
  <c r="Y29" i="4" s="1"/>
  <c r="Y28" i="4"/>
  <c r="W28" i="4"/>
  <c r="R28" i="4"/>
  <c r="W27" i="4"/>
  <c r="Y27" i="4" s="1"/>
  <c r="R27" i="4"/>
  <c r="W26" i="4"/>
  <c r="W38" i="4" s="1"/>
  <c r="R26" i="4"/>
  <c r="Y26" i="4" s="1"/>
  <c r="Y23" i="4"/>
  <c r="W23" i="4"/>
  <c r="R23" i="4"/>
  <c r="W22" i="4"/>
  <c r="Y22" i="4" s="1"/>
  <c r="R22" i="4"/>
  <c r="W21" i="4"/>
  <c r="R21" i="4"/>
  <c r="Y21" i="4" s="1"/>
  <c r="W20" i="4"/>
  <c r="R20" i="4"/>
  <c r="Y20" i="4" s="1"/>
  <c r="Y19" i="4"/>
  <c r="W19" i="4"/>
  <c r="R19" i="4"/>
  <c r="W18" i="4"/>
  <c r="Y18" i="4" s="1"/>
  <c r="R18" i="4"/>
  <c r="W17" i="4"/>
  <c r="R17" i="4"/>
  <c r="Y17" i="4" s="1"/>
  <c r="W16" i="4"/>
  <c r="R16" i="4"/>
  <c r="Y16" i="4" s="1"/>
  <c r="Y15" i="4"/>
  <c r="W15" i="4"/>
  <c r="R15" i="4"/>
  <c r="W14" i="4"/>
  <c r="Y14" i="4" s="1"/>
  <c r="R14" i="4"/>
  <c r="W13" i="4"/>
  <c r="R13" i="4"/>
  <c r="Y13" i="4" s="1"/>
  <c r="W12" i="4"/>
  <c r="W24" i="4" s="1"/>
  <c r="R12" i="4"/>
  <c r="Y12" i="4" s="1"/>
  <c r="W9" i="4"/>
  <c r="Y9" i="4" s="1"/>
  <c r="R9" i="4"/>
  <c r="W8" i="4"/>
  <c r="W10" i="4" s="1"/>
  <c r="R8" i="4"/>
  <c r="R10" i="4" s="1"/>
  <c r="Y10" i="4" s="1"/>
  <c r="A95" i="5" l="1"/>
  <c r="A96" i="5" s="1"/>
  <c r="A68" i="5"/>
  <c r="C68" i="5"/>
  <c r="A41" i="5"/>
  <c r="C41" i="5"/>
  <c r="AL24" i="4"/>
  <c r="AJ24" i="4"/>
  <c r="AE52" i="4"/>
  <c r="AL52" i="4" s="1"/>
  <c r="R38" i="4"/>
  <c r="Y38" i="4" s="1"/>
  <c r="W52" i="4"/>
  <c r="Y52" i="4" s="1"/>
  <c r="R24" i="4"/>
  <c r="Y24" i="4" s="1"/>
  <c r="Y8" i="4"/>
  <c r="J51" i="4"/>
  <c r="E51" i="4"/>
  <c r="L51" i="4" s="1"/>
  <c r="J50" i="4"/>
  <c r="L50" i="4" s="1"/>
  <c r="E50" i="4"/>
  <c r="L49" i="4"/>
  <c r="J49" i="4"/>
  <c r="E49" i="4"/>
  <c r="J48" i="4"/>
  <c r="E48" i="4"/>
  <c r="L48" i="4" s="1"/>
  <c r="J47" i="4"/>
  <c r="E47" i="4"/>
  <c r="L47" i="4" s="1"/>
  <c r="J46" i="4"/>
  <c r="L46" i="4" s="1"/>
  <c r="E46" i="4"/>
  <c r="L45" i="4"/>
  <c r="J45" i="4"/>
  <c r="E45" i="4"/>
  <c r="J44" i="4"/>
  <c r="E44" i="4"/>
  <c r="L44" i="4" s="1"/>
  <c r="J43" i="4"/>
  <c r="E43" i="4"/>
  <c r="L43" i="4" s="1"/>
  <c r="J42" i="4"/>
  <c r="L42" i="4" s="1"/>
  <c r="E42" i="4"/>
  <c r="L41" i="4"/>
  <c r="J41" i="4"/>
  <c r="E41" i="4"/>
  <c r="J40" i="4"/>
  <c r="J52" i="4" s="1"/>
  <c r="E40" i="4"/>
  <c r="L40" i="4" s="1"/>
  <c r="J37" i="4"/>
  <c r="L37" i="4" s="1"/>
  <c r="E37" i="4"/>
  <c r="J36" i="4"/>
  <c r="E36" i="4"/>
  <c r="L36" i="4" s="1"/>
  <c r="J35" i="4"/>
  <c r="E35" i="4"/>
  <c r="L35" i="4" s="1"/>
  <c r="J34" i="4"/>
  <c r="E34" i="4"/>
  <c r="L34" i="4" s="1"/>
  <c r="J33" i="4"/>
  <c r="L33" i="4" s="1"/>
  <c r="E33" i="4"/>
  <c r="J32" i="4"/>
  <c r="E32" i="4"/>
  <c r="L32" i="4" s="1"/>
  <c r="J31" i="4"/>
  <c r="E31" i="4"/>
  <c r="L31" i="4" s="1"/>
  <c r="L30" i="4"/>
  <c r="J30" i="4"/>
  <c r="E30" i="4"/>
  <c r="J29" i="4"/>
  <c r="L29" i="4" s="1"/>
  <c r="E29" i="4"/>
  <c r="J28" i="4"/>
  <c r="E28" i="4"/>
  <c r="L28" i="4" s="1"/>
  <c r="J27" i="4"/>
  <c r="E27" i="4"/>
  <c r="L27" i="4" s="1"/>
  <c r="L26" i="4"/>
  <c r="J26" i="4"/>
  <c r="J38" i="4" s="1"/>
  <c r="E26" i="4"/>
  <c r="E38" i="4" s="1"/>
  <c r="J23" i="4"/>
  <c r="E23" i="4"/>
  <c r="L23" i="4" s="1"/>
  <c r="J22" i="4"/>
  <c r="E22" i="4"/>
  <c r="L22" i="4" s="1"/>
  <c r="L21" i="4"/>
  <c r="J21" i="4"/>
  <c r="E21" i="4"/>
  <c r="J20" i="4"/>
  <c r="E20" i="4"/>
  <c r="L20" i="4" s="1"/>
  <c r="J19" i="4"/>
  <c r="E19" i="4"/>
  <c r="L19" i="4" s="1"/>
  <c r="J18" i="4"/>
  <c r="L18" i="4" s="1"/>
  <c r="E18" i="4"/>
  <c r="L17" i="4"/>
  <c r="J17" i="4"/>
  <c r="E17" i="4"/>
  <c r="J16" i="4"/>
  <c r="E16" i="4"/>
  <c r="L16" i="4" s="1"/>
  <c r="J15" i="4"/>
  <c r="E15" i="4"/>
  <c r="L15" i="4" s="1"/>
  <c r="J14" i="4"/>
  <c r="L14" i="4" s="1"/>
  <c r="E14" i="4"/>
  <c r="L13" i="4"/>
  <c r="J13" i="4"/>
  <c r="E13" i="4"/>
  <c r="J12" i="4"/>
  <c r="J24" i="4" s="1"/>
  <c r="E12" i="4"/>
  <c r="E24" i="4" s="1"/>
  <c r="L24" i="4" s="1"/>
  <c r="E10" i="4"/>
  <c r="J9" i="4"/>
  <c r="L9" i="4" s="1"/>
  <c r="E9" i="4"/>
  <c r="L8" i="4"/>
  <c r="J8" i="4"/>
  <c r="J10" i="4" s="1"/>
  <c r="E8" i="4"/>
  <c r="C96" i="5" l="1"/>
  <c r="A98" i="5"/>
  <c r="C69" i="5"/>
  <c r="A69" i="5"/>
  <c r="C42" i="5"/>
  <c r="A42" i="5"/>
  <c r="L10" i="4"/>
  <c r="L38" i="4"/>
  <c r="L12" i="4"/>
  <c r="E52" i="4"/>
  <c r="L52" i="4" s="1"/>
  <c r="A99" i="5" l="1"/>
  <c r="A100" i="5" s="1"/>
  <c r="A71" i="5"/>
  <c r="A44" i="5"/>
  <c r="S30" i="8"/>
  <c r="N30" i="8"/>
  <c r="N31" i="8" s="1"/>
  <c r="D30" i="8"/>
  <c r="D31" i="8" s="1"/>
  <c r="D32" i="8" s="1"/>
  <c r="V29" i="8"/>
  <c r="U29" i="8"/>
  <c r="P29" i="8"/>
  <c r="Q29" i="8" s="1"/>
  <c r="L29" i="8"/>
  <c r="K29" i="8"/>
  <c r="F29" i="8"/>
  <c r="G29" i="8" s="1"/>
  <c r="U28" i="8"/>
  <c r="V28" i="8" s="1"/>
  <c r="V30" i="8" s="1"/>
  <c r="P28" i="8"/>
  <c r="Q28" i="8" s="1"/>
  <c r="Q30" i="8" s="1"/>
  <c r="K28" i="8"/>
  <c r="L28" i="8" s="1"/>
  <c r="L30" i="8" s="1"/>
  <c r="F28" i="8"/>
  <c r="G28" i="8" s="1"/>
  <c r="G30" i="8" s="1"/>
  <c r="U25" i="8"/>
  <c r="V25" i="8" s="1"/>
  <c r="V41" i="8" s="1"/>
  <c r="V43" i="8" s="1"/>
  <c r="Q25" i="8"/>
  <c r="Q41" i="8" s="1"/>
  <c r="Q43" i="8" s="1"/>
  <c r="P25" i="8"/>
  <c r="K25" i="8"/>
  <c r="L25" i="8" s="1"/>
  <c r="L41" i="8" s="1"/>
  <c r="L43" i="8" s="1"/>
  <c r="G25" i="8"/>
  <c r="G41" i="8" s="1"/>
  <c r="G43" i="8" s="1"/>
  <c r="F25" i="8"/>
  <c r="V21" i="8"/>
  <c r="U21" i="8"/>
  <c r="P21" i="8"/>
  <c r="Q21" i="8" s="1"/>
  <c r="L21" i="8"/>
  <c r="K21" i="8"/>
  <c r="F21" i="8"/>
  <c r="G21" i="8" s="1"/>
  <c r="U20" i="8"/>
  <c r="V20" i="8" s="1"/>
  <c r="P20" i="8"/>
  <c r="Q20" i="8" s="1"/>
  <c r="K20" i="8"/>
  <c r="L20" i="8" s="1"/>
  <c r="F20" i="8"/>
  <c r="G20" i="8" s="1"/>
  <c r="U19" i="8"/>
  <c r="V19" i="8" s="1"/>
  <c r="Q19" i="8"/>
  <c r="P19" i="8"/>
  <c r="K19" i="8"/>
  <c r="L19" i="8" s="1"/>
  <c r="G19" i="8"/>
  <c r="F19" i="8"/>
  <c r="U18" i="8"/>
  <c r="V18" i="8" s="1"/>
  <c r="P18" i="8"/>
  <c r="Q18" i="8" s="1"/>
  <c r="L18" i="8"/>
  <c r="K18" i="8"/>
  <c r="F18" i="8"/>
  <c r="G18" i="8" s="1"/>
  <c r="V17" i="8"/>
  <c r="V37" i="8" s="1"/>
  <c r="V39" i="8" s="1"/>
  <c r="U17" i="8"/>
  <c r="P17" i="8"/>
  <c r="Q17" i="8" s="1"/>
  <c r="Q37" i="8" s="1"/>
  <c r="Q39" i="8" s="1"/>
  <c r="L17" i="8"/>
  <c r="L37" i="8" s="1"/>
  <c r="L39" i="8" s="1"/>
  <c r="K17" i="8"/>
  <c r="F17" i="8"/>
  <c r="G17" i="8" s="1"/>
  <c r="G37" i="8" s="1"/>
  <c r="G39" i="8" s="1"/>
  <c r="V14" i="8"/>
  <c r="S14" i="8"/>
  <c r="Q14" i="8"/>
  <c r="N14" i="8"/>
  <c r="L14" i="8"/>
  <c r="I14" i="8"/>
  <c r="G14" i="8"/>
  <c r="S12" i="8"/>
  <c r="I12" i="8"/>
  <c r="D12" i="8"/>
  <c r="D15" i="8" s="1"/>
  <c r="D22" i="8" s="1"/>
  <c r="V11" i="8"/>
  <c r="U11" i="8"/>
  <c r="P11" i="8"/>
  <c r="Q11" i="8" s="1"/>
  <c r="L11" i="8"/>
  <c r="K11" i="8"/>
  <c r="F11" i="8"/>
  <c r="G11" i="8" s="1"/>
  <c r="U10" i="8"/>
  <c r="V10" i="8" s="1"/>
  <c r="P10" i="8"/>
  <c r="Q10" i="8" s="1"/>
  <c r="K10" i="8"/>
  <c r="L10" i="8" s="1"/>
  <c r="F10" i="8"/>
  <c r="G10" i="8" s="1"/>
  <c r="U9" i="8"/>
  <c r="V9" i="8" s="1"/>
  <c r="V12" i="8" s="1"/>
  <c r="V15" i="8" s="1"/>
  <c r="Q9" i="8"/>
  <c r="P9" i="8"/>
  <c r="K9" i="8"/>
  <c r="L9" i="8" s="1"/>
  <c r="L12" i="8" s="1"/>
  <c r="L15" i="8" s="1"/>
  <c r="G9" i="8"/>
  <c r="F9" i="8"/>
  <c r="A9" i="8"/>
  <c r="A6" i="5"/>
  <c r="A7" i="5" s="1"/>
  <c r="A8" i="5" s="1"/>
  <c r="D13" i="5"/>
  <c r="C100" i="5" l="1"/>
  <c r="C102" i="5"/>
  <c r="A102" i="5"/>
  <c r="A72" i="5"/>
  <c r="A73" i="5" s="1"/>
  <c r="A45" i="5"/>
  <c r="A46" i="5" s="1"/>
  <c r="V22" i="8"/>
  <c r="N32" i="8"/>
  <c r="N15" i="8"/>
  <c r="N22" i="8" s="1"/>
  <c r="N34" i="8" s="1"/>
  <c r="L22" i="8"/>
  <c r="S15" i="8"/>
  <c r="S22" i="8" s="1"/>
  <c r="Q31" i="8"/>
  <c r="Q32" i="8" s="1"/>
  <c r="G31" i="8"/>
  <c r="G32" i="8" s="1"/>
  <c r="L31" i="8"/>
  <c r="L32" i="8" s="1"/>
  <c r="L34" i="8" s="1"/>
  <c r="L45" i="8" s="1"/>
  <c r="Q12" i="8"/>
  <c r="Q15" i="8" s="1"/>
  <c r="Q22" i="8" s="1"/>
  <c r="S31" i="8"/>
  <c r="S32" i="8" s="1"/>
  <c r="G12" i="8"/>
  <c r="G15" i="8" s="1"/>
  <c r="G22" i="8" s="1"/>
  <c r="I15" i="8"/>
  <c r="I22" i="8" s="1"/>
  <c r="V31" i="8"/>
  <c r="V32" i="8" s="1"/>
  <c r="V34" i="8" s="1"/>
  <c r="V45" i="8" s="1"/>
  <c r="D34" i="8"/>
  <c r="C8" i="5"/>
  <c r="A9" i="5"/>
  <c r="A11" i="5" s="1"/>
  <c r="C9" i="5"/>
  <c r="E12" i="7"/>
  <c r="A103" i="5" l="1"/>
  <c r="C103" i="5"/>
  <c r="C46" i="5"/>
  <c r="C75" i="5"/>
  <c r="A75" i="5"/>
  <c r="C73" i="5"/>
  <c r="A48" i="5"/>
  <c r="C48" i="5"/>
  <c r="Q34" i="8"/>
  <c r="Q45" i="8" s="1"/>
  <c r="S34" i="8"/>
  <c r="I34" i="8"/>
  <c r="G34" i="8"/>
  <c r="G45" i="8" s="1"/>
  <c r="A13" i="5"/>
  <c r="C13" i="5"/>
  <c r="A2" i="9"/>
  <c r="A2" i="7"/>
  <c r="A105" i="5" l="1"/>
  <c r="C105" i="5"/>
  <c r="C76" i="5"/>
  <c r="A76" i="5"/>
  <c r="C49" i="5"/>
  <c r="A49" i="5"/>
  <c r="A14" i="5"/>
  <c r="C14" i="5"/>
  <c r="A107" i="5" l="1"/>
  <c r="C107" i="5"/>
  <c r="A78" i="5"/>
  <c r="C78" i="5"/>
  <c r="A51" i="5"/>
  <c r="C51" i="5"/>
  <c r="A16" i="5"/>
  <c r="D9" i="3"/>
  <c r="C80" i="5" l="1"/>
  <c r="A80" i="5"/>
  <c r="C53" i="5"/>
  <c r="A53" i="5"/>
  <c r="A17" i="5"/>
  <c r="A18" i="5" s="1"/>
  <c r="C18" i="5" l="1"/>
  <c r="A20" i="5"/>
  <c r="C20" i="5"/>
  <c r="A21" i="5" l="1"/>
  <c r="C21" i="5"/>
  <c r="A23" i="5" l="1"/>
  <c r="C23" i="5"/>
  <c r="A25" i="5" l="1"/>
  <c r="C25" i="5"/>
  <c r="A15" i="8"/>
  <c r="A37" i="8"/>
  <c r="A53" i="8"/>
  <c r="A39" i="8"/>
  <c r="A34" i="8"/>
  <c r="A18" i="8"/>
  <c r="A32" i="8"/>
  <c r="A42" i="8"/>
  <c r="A21" i="8"/>
  <c r="A22" i="8"/>
  <c r="A48" i="8"/>
  <c r="A49" i="8"/>
  <c r="A19" i="8"/>
  <c r="A41" i="8"/>
  <c r="A25" i="8"/>
  <c r="A31" i="8"/>
  <c r="A29" i="8"/>
  <c r="A50" i="8"/>
  <c r="A30" i="8"/>
  <c r="A38" i="8"/>
  <c r="A17" i="8"/>
  <c r="A45" i="8"/>
  <c r="A14" i="8"/>
  <c r="A52" i="8"/>
  <c r="A43" i="8"/>
  <c r="A20" i="8"/>
  <c r="A47" i="8"/>
  <c r="A28" i="8"/>
  <c r="A10" i="8"/>
  <c r="A11" i="8"/>
  <c r="A12" i="8"/>
</calcChain>
</file>

<file path=xl/sharedStrings.xml><?xml version="1.0" encoding="utf-8"?>
<sst xmlns="http://schemas.openxmlformats.org/spreadsheetml/2006/main" count="841" uniqueCount="219">
  <si>
    <t>Project</t>
  </si>
  <si>
    <t>Final Project Costs</t>
  </si>
  <si>
    <t>Cedar Springs (BTA)</t>
  </si>
  <si>
    <t>Comparable to amount in Confidential Exhibit RMP_(RTL-1SS) cell F9</t>
  </si>
  <si>
    <t>Ekola Flats</t>
  </si>
  <si>
    <t>Note:</t>
  </si>
  <si>
    <t>Comparable to amount in Confidential Exhibit RMP_(RTL-1SS) cell F10</t>
  </si>
  <si>
    <t>Comparable to amount in Confidential Exhibit RMP_(RTL-1SS) cell F11</t>
  </si>
  <si>
    <t>TB Flats</t>
  </si>
  <si>
    <t>230kv Network Upgrades</t>
  </si>
  <si>
    <t>Comparable to amount May 15, 2018 Surrebuttal Testimony of Rick A. Vail at page 3, line 63</t>
  </si>
  <si>
    <t>Comparable to amount in Confidential Exhibit RMP_(RTL-1SS) cell C55</t>
  </si>
  <si>
    <t>KWh Generation</t>
  </si>
  <si>
    <t xml:space="preserve">Factor (inflated </t>
  </si>
  <si>
    <t>Federal Income</t>
  </si>
  <si>
    <t>tax per unit)</t>
  </si>
  <si>
    <t>Tax Credit</t>
  </si>
  <si>
    <t>Total Federal Renewable Energy Tax Credit</t>
  </si>
  <si>
    <t>Expiration</t>
  </si>
  <si>
    <t>Resource</t>
  </si>
  <si>
    <t># sold</t>
  </si>
  <si>
    <t>Price</t>
  </si>
  <si>
    <t>Revenue</t>
  </si>
  <si>
    <t>O&amp;M</t>
  </si>
  <si>
    <t>Total</t>
  </si>
  <si>
    <t>xx/xx/20xx</t>
  </si>
  <si>
    <t>Production Tax Credit Benefits</t>
  </si>
  <si>
    <t>Energy Benefits (NPC)</t>
  </si>
  <si>
    <t>Transmission Costs</t>
  </si>
  <si>
    <t>Liquidated Damages</t>
  </si>
  <si>
    <t xml:space="preserve">230 kV Network Upgrades </t>
  </si>
  <si>
    <t>Annual Revenue Requirement - Aeolus to Bridger/Anticline Line and Incremental Transmission Revenue</t>
  </si>
  <si>
    <t>Wind O&amp;M Costs for PacifiCorp Owned Projects</t>
  </si>
  <si>
    <t>REC Revenue from Wind Projects</t>
  </si>
  <si>
    <t>Vintage</t>
  </si>
  <si>
    <t>TOTAL</t>
  </si>
  <si>
    <t>Material</t>
  </si>
  <si>
    <t>Internal Labor</t>
  </si>
  <si>
    <t>External Contract Services</t>
  </si>
  <si>
    <t>Other</t>
  </si>
  <si>
    <t>AFUDC</t>
  </si>
  <si>
    <t>Line</t>
  </si>
  <si>
    <t>Description/Source</t>
  </si>
  <si>
    <t>Calculation</t>
  </si>
  <si>
    <t>($/MW-month)</t>
  </si>
  <si>
    <t xml:space="preserve">Total Revenue from PacifiCorp ESM Network Load </t>
  </si>
  <si>
    <t xml:space="preserve">As percent of all network and long-term point-to-point </t>
  </si>
  <si>
    <t xml:space="preserve">PacifiCorp ESM long-term point-to-point volume with losses: </t>
  </si>
  <si>
    <t>ESM network and LT PTP as percent of total network and LT PTP</t>
  </si>
  <si>
    <t>Percentage of revenues from third party wholesale transmission customers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</si>
  <si>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</si>
  <si>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</si>
  <si>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</si>
  <si>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</si>
  <si>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</si>
  <si>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</si>
  <si>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</si>
  <si>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</si>
  <si>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</si>
  <si>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</si>
  <si>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</si>
  <si>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</si>
  <si>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</si>
  <si>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</si>
  <si>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</si>
  <si>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</si>
  <si>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$-Thousands</t>
  </si>
  <si>
    <t xml:space="preserve">2020 Energy Gateway </t>
  </si>
  <si>
    <t xml:space="preserve">2021 Energy Gateway </t>
  </si>
  <si>
    <t xml:space="preserve">2022 Energy Gateway </t>
  </si>
  <si>
    <t>2023 Energy Gateway</t>
  </si>
  <si>
    <t>Line No.</t>
  </si>
  <si>
    <t>Reference</t>
  </si>
  <si>
    <t>Total 
Company</t>
  </si>
  <si>
    <t>Factor</t>
  </si>
  <si>
    <t>Factor %</t>
  </si>
  <si>
    <t>Utah Allocated</t>
  </si>
  <si>
    <t>Plant Revenue Requirement</t>
  </si>
  <si>
    <t xml:space="preserve">   Capital Investment</t>
  </si>
  <si>
    <t>Footnote 1</t>
  </si>
  <si>
    <t>SG</t>
  </si>
  <si>
    <t xml:space="preserve">   Depreciation Reserve</t>
  </si>
  <si>
    <t xml:space="preserve">   Accumulated DIT Balance</t>
  </si>
  <si>
    <t xml:space="preserve">   Net Rate Base</t>
  </si>
  <si>
    <t>sum of lines 1-3</t>
  </si>
  <si>
    <t xml:space="preserve">   Pre-Tax Rate of Return</t>
  </si>
  <si>
    <t>line 29</t>
  </si>
  <si>
    <t xml:space="preserve">   Pre-Tax Return on Rate Base</t>
  </si>
  <si>
    <t>line 4 * line 5</t>
  </si>
  <si>
    <t xml:space="preserve">   Wholesale Wheeling Revenue</t>
  </si>
  <si>
    <t>Footnote 2</t>
  </si>
  <si>
    <t xml:space="preserve">   Operation &amp; Maintenance</t>
  </si>
  <si>
    <t xml:space="preserve">   Depreciation</t>
  </si>
  <si>
    <t xml:space="preserve">   Property Taxes</t>
  </si>
  <si>
    <t>line 30 * prev. yr-end net plant</t>
  </si>
  <si>
    <t>GPS</t>
  </si>
  <si>
    <t xml:space="preserve">   Wind Tax</t>
  </si>
  <si>
    <t>Total Plant Revenue Requirement</t>
  </si>
  <si>
    <t>sum of lines 6-11</t>
  </si>
  <si>
    <t>Net Power Cost</t>
  </si>
  <si>
    <t xml:space="preserve">   NPC Incremental Savings</t>
  </si>
  <si>
    <t>PTC Benefit</t>
  </si>
  <si>
    <t xml:space="preserve">   PTC Benefit in Base Rates</t>
  </si>
  <si>
    <t xml:space="preserve">   Net PTC</t>
  </si>
  <si>
    <t>sum of lines 14 and 15</t>
  </si>
  <si>
    <t xml:space="preserve">   Gross- up for taxes</t>
  </si>
  <si>
    <t>line 16 * (line 28 - 1)</t>
  </si>
  <si>
    <t xml:space="preserve">   PTC Revenue Requirement</t>
  </si>
  <si>
    <t>sum of lines 16 and 17</t>
  </si>
  <si>
    <t>Rev. Requirement</t>
  </si>
  <si>
    <t>sum of lines 12, 13, 18</t>
  </si>
  <si>
    <t>Adjustment for EBA Pass-through</t>
  </si>
  <si>
    <t>line 7</t>
  </si>
  <si>
    <t xml:space="preserve">   Percentage included in EBA (100%)</t>
  </si>
  <si>
    <t>UT EBA Sharing %</t>
  </si>
  <si>
    <t xml:space="preserve">   EBA Pass-through</t>
  </si>
  <si>
    <t>line 20 * line 21</t>
  </si>
  <si>
    <t>line 13</t>
  </si>
  <si>
    <t>line 23 * line 24</t>
  </si>
  <si>
    <t>Rev. Reqt. after EBA Pass-through</t>
  </si>
  <si>
    <t>line 19 - line 22 - line 25</t>
  </si>
  <si>
    <t>Federal/State Combined Tax Rate</t>
  </si>
  <si>
    <t>Net to Gross Bump up Factor = (1/(1-tax rate))</t>
  </si>
  <si>
    <t>Pretax Return</t>
  </si>
  <si>
    <t>Property Tax Rate</t>
  </si>
  <si>
    <t>Utah SG Factor</t>
  </si>
  <si>
    <t>Utah GPS Factor</t>
  </si>
  <si>
    <t>Footnotes:</t>
  </si>
  <si>
    <t>1)  Average Balances</t>
  </si>
  <si>
    <t>2)  Wholesale Wheeling Revenue = percentage of third-party transmission revenues from tab (iv) Transmission Costs, line 14 * Aeolus to Bridger/Anticline line revenue requirement</t>
  </si>
  <si>
    <t>Heavy Load Hour (HLH) Incremental Generation (MWh)</t>
  </si>
  <si>
    <t>HLH Monthly Market Price ($/MWh)</t>
  </si>
  <si>
    <t>Integration Cost ($/MWh)</t>
  </si>
  <si>
    <t>Light Load Hour (LLH) Incremental Generation (MWh)</t>
  </si>
  <si>
    <t>LHL Monthly Market Price ($/MWh)</t>
  </si>
  <si>
    <t>12 Months Ended December 31, 2020</t>
  </si>
  <si>
    <t>12 Months Ended December 31, 2021</t>
  </si>
  <si>
    <t>12 Months Ended December 31, 2022</t>
  </si>
  <si>
    <t>12 Months Ended December 31, 2023</t>
  </si>
  <si>
    <t xml:space="preserve">Cedar Springs (BTA) </t>
  </si>
  <si>
    <t>Cedar Springs (BTA)*</t>
  </si>
  <si>
    <t>*The purchased power agreement portion of the Cedar Springs project would be reflected in the Energy Benefits (NPC).</t>
  </si>
  <si>
    <r>
      <rPr>
        <b/>
        <sz val="10"/>
        <color theme="1"/>
        <rFont val="Arial"/>
        <family val="2"/>
      </rPr>
      <t>Annual Transmission Revenue Requirement</t>
    </r>
    <r>
      <rPr>
        <sz val="10"/>
        <color theme="1"/>
        <rFont val="Arial"/>
        <family val="2"/>
      </rPr>
      <t>: 
Formula rate Appendix A, Line 169  (Net Zonal Revenue Req.)</t>
    </r>
  </si>
  <si>
    <r>
      <rPr>
        <b/>
        <sz val="10"/>
        <color theme="1"/>
        <rFont val="Arial"/>
        <family val="2"/>
      </rPr>
      <t>12 CP Monthly Peak</t>
    </r>
    <r>
      <rPr>
        <sz val="10"/>
        <color theme="1"/>
        <rFont val="Arial"/>
        <family val="2"/>
      </rPr>
      <t xml:space="preserve"> (MW): 
Formula rate Appendix A, Line 170</t>
    </r>
  </si>
  <si>
    <r>
      <rPr>
        <b/>
        <sz val="10"/>
        <color theme="1"/>
        <rFont val="Arial"/>
        <family val="2"/>
      </rPr>
      <t>Rate</t>
    </r>
    <r>
      <rPr>
        <sz val="10"/>
        <color theme="1"/>
        <rFont val="Arial"/>
        <family val="2"/>
      </rPr>
      <t xml:space="preserve"> ($/MW-year)</t>
    </r>
  </si>
  <si>
    <r>
      <rPr>
        <b/>
        <sz val="10"/>
        <color theme="1"/>
        <rFont val="Arial"/>
        <family val="2"/>
      </rPr>
      <t>Total PacifiCorp ESM Network Load volume plus Behind-The-Meter</t>
    </r>
    <r>
      <rPr>
        <sz val="10"/>
        <color theme="1"/>
        <rFont val="Arial"/>
        <family val="2"/>
      </rPr>
      <t>:  
Formula rate Attachment 9b, cols. 'e' and 'Behind-the-Meter'</t>
    </r>
  </si>
  <si>
    <r>
      <rPr>
        <b/>
        <sz val="10"/>
        <color theme="1"/>
        <rFont val="Arial"/>
        <family val="2"/>
      </rPr>
      <t>PacifiCorp ESM long-term point-to-point volume</t>
    </r>
    <r>
      <rPr>
        <sz val="10"/>
        <color theme="1"/>
        <rFont val="Arial"/>
        <family val="2"/>
      </rPr>
      <t>: 
Formula rate Attachment 9b, column 'g1'</t>
    </r>
  </si>
  <si>
    <r>
      <rPr>
        <b/>
        <sz val="10"/>
        <color theme="1"/>
        <rFont val="Arial"/>
        <family val="2"/>
      </rPr>
      <t>Loss rate</t>
    </r>
    <r>
      <rPr>
        <sz val="10"/>
        <color theme="1"/>
        <rFont val="Arial"/>
        <family val="2"/>
      </rPr>
      <t>:
PacifiCorp OATT Schedule 10</t>
    </r>
  </si>
  <si>
    <r>
      <t xml:space="preserve">Total Revenue from PacifiCorp ESM long-term point-to-point 
</t>
    </r>
    <r>
      <rPr>
        <sz val="10"/>
        <color theme="1"/>
        <rFont val="Arial"/>
        <family val="2"/>
      </rPr>
      <t xml:space="preserve">(with losses) </t>
    </r>
  </si>
  <si>
    <r>
      <t>Adapted from the attachment included in PacifiCorp's response to data request 
DPU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11.6 in Docket No. 17-035-40.  Formula rate references refer to the true-up.</t>
    </r>
  </si>
  <si>
    <r>
      <t xml:space="preserve">  </t>
    </r>
    <r>
      <rPr>
        <sz val="10"/>
        <color theme="1"/>
        <rFont val="Arial"/>
        <family val="2"/>
      </rPr>
      <t>PTC Benefit</t>
    </r>
  </si>
  <si>
    <t>Damages ($)</t>
  </si>
  <si>
    <t>FERC</t>
  </si>
  <si>
    <t>Account</t>
  </si>
  <si>
    <t>Budget</t>
  </si>
  <si>
    <t>Date Completed</t>
  </si>
  <si>
    <t>Variance</t>
  </si>
  <si>
    <t xml:space="preserve">  Component 1</t>
  </si>
  <si>
    <t xml:space="preserve">  Component 3</t>
  </si>
  <si>
    <t xml:space="preserve">  Component 2</t>
  </si>
  <si>
    <t xml:space="preserve">  Contingency Fund</t>
  </si>
  <si>
    <t xml:space="preserve">      Total </t>
  </si>
  <si>
    <t xml:space="preserve">      Total</t>
  </si>
  <si>
    <t xml:space="preserve">Aeolus to Bridger/Anticline Line </t>
  </si>
  <si>
    <t xml:space="preserve">   </t>
  </si>
  <si>
    <t>Last Year Costs</t>
  </si>
  <si>
    <t xml:space="preserve">True Up </t>
  </si>
  <si>
    <t>New Total</t>
  </si>
  <si>
    <t xml:space="preserve">Last Year Cost </t>
  </si>
  <si>
    <t>Total number of Generators</t>
  </si>
  <si>
    <t xml:space="preserve">Projected </t>
  </si>
  <si>
    <t>HLH Energy Benefits (Loss) 
(a) x ((b) - (c))
($1,000)</t>
  </si>
  <si>
    <t>LLH Energy Benefits (Loss) 
(e) x ((f) - (g))
($1,000)</t>
  </si>
  <si>
    <t>Total Energy Benefits (Loss) 
(d) + (h)
($1,000)</t>
  </si>
  <si>
    <t>HLH Energy Benefits (Loss)
(a) x ((b) - (c))
($1,000)</t>
  </si>
  <si>
    <t>LLH Energy Benefits (Loss)
(e) x ((f) - (g))
($1,000)</t>
  </si>
  <si>
    <t>Total Energy Benefits (Loss)
(d) + (h)
($1,000)</t>
  </si>
  <si>
    <t>CY 2020</t>
  </si>
  <si>
    <t>CY 2021</t>
  </si>
  <si>
    <t>CY 2022</t>
  </si>
  <si>
    <t>CY 2023</t>
  </si>
  <si>
    <t xml:space="preserve">Liquidated </t>
  </si>
  <si>
    <t xml:space="preserve">Date Paid </t>
  </si>
  <si>
    <t>Detail Explanation</t>
  </si>
  <si>
    <t>In each year if there are multiple liquidated damages then each year</t>
  </si>
  <si>
    <t>would have multiple of the above. One for each liquidated damage</t>
  </si>
  <si>
    <t>Customer X</t>
  </si>
  <si>
    <t>Customer X1</t>
  </si>
  <si>
    <t>Customer X2</t>
  </si>
  <si>
    <t xml:space="preserve">Total </t>
  </si>
  <si>
    <t>Scheduled Maint</t>
  </si>
  <si>
    <t>Unscheduled Maint</t>
  </si>
  <si>
    <t>Operations</t>
  </si>
  <si>
    <t xml:space="preserve"># generated </t>
  </si>
  <si>
    <t># Held For Compliance</t>
  </si>
  <si>
    <t>#</t>
  </si>
  <si>
    <t xml:space="preserve">Remaining </t>
  </si>
  <si>
    <t>Total Company</t>
  </si>
  <si>
    <t>Utah allocated/allocated rate %</t>
  </si>
  <si>
    <t>12 Months Ended December 31, 2020, 2021, 2022, and 2023 - If 2020 is less than 12 months note period covered by number of months</t>
  </si>
  <si>
    <t xml:space="preserve">12 Months Ended December 31, 2023 - If amounts are less than 12 Months then state number of months the amounts cover  </t>
  </si>
  <si>
    <t xml:space="preserve">12 Months Ended December 31, 2020 - If amounts are less than 12 months then state number of months the amounts cover  </t>
  </si>
  <si>
    <t xml:space="preserve">12 Months Ended December 31, 2021 - If amounts are less than 12 months then state number of months the amounts cover  </t>
  </si>
  <si>
    <t xml:space="preserve">12 Months Ended December 31, 2022 - If amounts are less than 12 months then state number of months the amounts cover  </t>
  </si>
  <si>
    <t xml:space="preserve">12 Months Ended December 31, 2023 - If amounts are less than 12 months then state number of months the amounts cover  </t>
  </si>
  <si>
    <t>Date Used and Useful</t>
  </si>
  <si>
    <t>12 Months Ended December 31, 2021 - if amounts are less than 12 months then state number of months the amounts cover</t>
  </si>
  <si>
    <t>12 Months Ended December 31, 2022 - if amounts are less than 12 months then state number of months the amounts cover</t>
  </si>
  <si>
    <t>12 Months Ended December 31, 2023 - if amounts are less than 12 months then state number of months the amounts cover</t>
  </si>
  <si>
    <t>12 Months Ended December 31, 2021 - If amounts are less than 12 months then state number of months the amounts cover</t>
  </si>
  <si>
    <t>12 Months Ended December 31, 2022 - If amounts are less than 12 months then state number of months the amounts cover</t>
  </si>
  <si>
    <t>12 Months Ended December 31, 2023 - If amounts are less than 12 months then state number of months the amounts cover</t>
  </si>
  <si>
    <t xml:space="preserve">For the production tax credit template the Division recommends that </t>
  </si>
  <si>
    <t>Capital Surcharge</t>
  </si>
  <si>
    <t>12 Months Ended December 31, 2023 - If amounts are less than 12 months then sate number of months the amounts cover</t>
  </si>
  <si>
    <t>12 Months Ended December 31, 2021 - If amounts are less than 12 months then sate number of months the amounts cover</t>
  </si>
  <si>
    <t>12 Months Ended December 31, 2022 - If amounts are less than 12 months then sate number of months the amounts cover</t>
  </si>
  <si>
    <t>(CA/OR/WA RPS</t>
  </si>
  <si>
    <t xml:space="preserve">  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</si>
</sst>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_);_(@_)"/>
    <numFmt numFmtId="166" formatCode="_(&quot;$&quot;* #,##0_);_(&quot;$&quot;* \(#,##0\);_(&quot;$&quot;* &quot;-&quot;??_);_(@_)"/>
    <numFmt numFmtId="167" formatCode="0.0%"/>
    <numFmt numFmtId="168" formatCode="0.0000%"/>
    <numFmt numFmtId="169" formatCode="0.000%"/>
    <numFmt numFmtId="170" formatCode="0.0000"/>
    <numFmt numFmtId="171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/>
    </xf>
    <xf numFmtId="164" fontId="3" fillId="0" borderId="11" xfId="1" applyNumberFormat="1" applyFont="1" applyBorder="1"/>
    <xf numFmtId="0" fontId="2" fillId="0" borderId="5" xfId="0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9" fontId="3" fillId="0" borderId="0" xfId="4" applyNumberFormat="1" applyFont="1"/>
    <xf numFmtId="0" fontId="2" fillId="0" borderId="0" xfId="4" applyFont="1"/>
    <xf numFmtId="0" fontId="2" fillId="0" borderId="1" xfId="4" quotePrefix="1" applyFont="1" applyBorder="1" applyAlignment="1">
      <alignment horizontal="center"/>
    </xf>
    <xf numFmtId="0" fontId="2" fillId="0" borderId="0" xfId="4" quotePrefix="1" applyFont="1" applyBorder="1" applyAlignment="1">
      <alignment horizontal="center"/>
    </xf>
    <xf numFmtId="0" fontId="3" fillId="0" borderId="0" xfId="4" applyFont="1"/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Alignment="1">
      <alignment horizontal="left"/>
    </xf>
    <xf numFmtId="49" fontId="3" fillId="0" borderId="0" xfId="4" applyNumberFormat="1" applyFont="1" applyAlignment="1">
      <alignment horizontal="center" wrapText="1"/>
    </xf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17" fontId="2" fillId="0" borderId="26" xfId="4" applyNumberFormat="1" applyFont="1" applyFill="1" applyBorder="1" applyAlignment="1">
      <alignment horizontal="center" wrapText="1"/>
    </xf>
    <xf numFmtId="0" fontId="2" fillId="0" borderId="24" xfId="4" applyFont="1" applyBorder="1" applyAlignment="1">
      <alignment horizontal="center" vertical="center" wrapText="1"/>
    </xf>
    <xf numFmtId="0" fontId="3" fillId="0" borderId="0" xfId="4" applyFont="1" applyBorder="1" applyAlignment="1">
      <alignment wrapText="1"/>
    </xf>
    <xf numFmtId="17" fontId="2" fillId="0" borderId="26" xfId="4" applyNumberFormat="1" applyFont="1" applyFill="1" applyBorder="1" applyAlignment="1">
      <alignment horizontal="centerContinuous" wrapText="1"/>
    </xf>
    <xf numFmtId="0" fontId="3" fillId="0" borderId="27" xfId="4" applyFont="1" applyFill="1" applyBorder="1"/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0" fontId="3" fillId="0" borderId="28" xfId="4" applyFont="1" applyFill="1" applyBorder="1"/>
    <xf numFmtId="0" fontId="3" fillId="0" borderId="0" xfId="4" quotePrefix="1" applyNumberFormat="1" applyFont="1" applyAlignment="1">
      <alignment horizontal="center"/>
    </xf>
    <xf numFmtId="164" fontId="3" fillId="0" borderId="27" xfId="4" applyNumberFormat="1" applyFont="1" applyFill="1" applyBorder="1"/>
    <xf numFmtId="164" fontId="3" fillId="0" borderId="0" xfId="4" applyNumberFormat="1" applyFont="1" applyBorder="1" applyAlignment="1">
      <alignment horizontal="center"/>
    </xf>
    <xf numFmtId="168" fontId="3" fillId="0" borderId="0" xfId="4" applyNumberFormat="1" applyFont="1" applyFill="1"/>
    <xf numFmtId="0" fontId="3" fillId="0" borderId="0" xfId="4" applyNumberFormat="1" applyFont="1" applyAlignment="1">
      <alignment horizontal="center"/>
    </xf>
    <xf numFmtId="164" fontId="3" fillId="0" borderId="29" xfId="4" applyNumberFormat="1" applyFont="1" applyFill="1" applyBorder="1"/>
    <xf numFmtId="168" fontId="3" fillId="0" borderId="0" xfId="4" applyNumberFormat="1" applyFont="1" applyFill="1" applyBorder="1"/>
    <xf numFmtId="164" fontId="3" fillId="0" borderId="28" xfId="4" applyNumberFormat="1" applyFont="1" applyFill="1" applyBorder="1"/>
    <xf numFmtId="49" fontId="3" fillId="0" borderId="0" xfId="4" applyNumberFormat="1" applyFont="1" applyAlignment="1">
      <alignment horizontal="center"/>
    </xf>
    <xf numFmtId="169" fontId="3" fillId="0" borderId="27" xfId="4" applyNumberFormat="1" applyFont="1" applyFill="1" applyBorder="1"/>
    <xf numFmtId="10" fontId="3" fillId="0" borderId="0" xfId="4" applyNumberFormat="1" applyFont="1" applyFill="1" applyBorder="1" applyAlignment="1">
      <alignment horizontal="center"/>
    </xf>
    <xf numFmtId="10" fontId="3" fillId="0" borderId="0" xfId="4" applyNumberFormat="1" applyFont="1" applyBorder="1" applyAlignment="1">
      <alignment horizontal="center"/>
    </xf>
    <xf numFmtId="0" fontId="3" fillId="0" borderId="0" xfId="4" applyFont="1" applyFill="1"/>
    <xf numFmtId="164" fontId="3" fillId="0" borderId="0" xfId="4" applyNumberFormat="1" applyFont="1" applyFill="1" applyBorder="1" applyAlignment="1">
      <alignment horizontal="center"/>
    </xf>
    <xf numFmtId="164" fontId="3" fillId="0" borderId="30" xfId="4" applyNumberFormat="1" applyFont="1" applyFill="1" applyBorder="1"/>
    <xf numFmtId="0" fontId="3" fillId="0" borderId="0" xfId="4" applyFont="1" applyFill="1" applyAlignment="1">
      <alignment wrapText="1"/>
    </xf>
    <xf numFmtId="164" fontId="2" fillId="0" borderId="31" xfId="4" applyNumberFormat="1" applyFont="1" applyFill="1" applyBorder="1"/>
    <xf numFmtId="10" fontId="3" fillId="0" borderId="0" xfId="4" applyNumberFormat="1" applyFont="1" applyFill="1" applyBorder="1"/>
    <xf numFmtId="43" fontId="3" fillId="0" borderId="0" xfId="4" applyNumberFormat="1" applyFont="1"/>
    <xf numFmtId="164" fontId="2" fillId="0" borderId="27" xfId="4" applyNumberFormat="1" applyFont="1" applyFill="1" applyBorder="1"/>
    <xf numFmtId="164" fontId="3" fillId="0" borderId="32" xfId="4" applyNumberFormat="1" applyFont="1" applyFill="1" applyBorder="1" applyAlignment="1">
      <alignment horizontal="center"/>
    </xf>
    <xf numFmtId="164" fontId="2" fillId="0" borderId="27" xfId="4" applyNumberFormat="1" applyFont="1" applyBorder="1"/>
    <xf numFmtId="164" fontId="3" fillId="0" borderId="32" xfId="4" applyNumberFormat="1" applyFont="1" applyBorder="1" applyAlignment="1">
      <alignment horizontal="center"/>
    </xf>
    <xf numFmtId="0" fontId="2" fillId="0" borderId="0" xfId="4" applyFont="1" applyBorder="1"/>
    <xf numFmtId="164" fontId="3" fillId="0" borderId="0" xfId="4" applyNumberFormat="1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27" xfId="4" applyFont="1" applyBorder="1"/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/>
    </xf>
    <xf numFmtId="164" fontId="3" fillId="0" borderId="0" xfId="4" applyNumberFormat="1" applyFont="1" applyBorder="1"/>
    <xf numFmtId="164" fontId="3" fillId="0" borderId="0" xfId="4" applyNumberFormat="1" applyFont="1"/>
    <xf numFmtId="164" fontId="3" fillId="0" borderId="31" xfId="4" applyNumberFormat="1" applyFont="1" applyFill="1" applyBorder="1"/>
    <xf numFmtId="9" fontId="3" fillId="0" borderId="29" xfId="4" applyNumberFormat="1" applyFont="1" applyFill="1" applyBorder="1"/>
    <xf numFmtId="0" fontId="3" fillId="0" borderId="0" xfId="4" applyNumberFormat="1" applyFont="1" applyFill="1" applyAlignment="1">
      <alignment horizontal="center"/>
    </xf>
    <xf numFmtId="169" fontId="3" fillId="0" borderId="0" xfId="4" applyNumberFormat="1" applyFont="1"/>
    <xf numFmtId="170" fontId="3" fillId="0" borderId="0" xfId="4" applyNumberFormat="1" applyFont="1"/>
    <xf numFmtId="171" fontId="3" fillId="0" borderId="0" xfId="4" applyNumberFormat="1" applyFont="1"/>
    <xf numFmtId="169" fontId="3" fillId="0" borderId="0" xfId="4" applyNumberFormat="1" applyFont="1" applyFill="1" applyBorder="1"/>
    <xf numFmtId="10" fontId="3" fillId="0" borderId="0" xfId="4" applyNumberFormat="1" applyFont="1" applyFill="1"/>
    <xf numFmtId="168" fontId="3" fillId="0" borderId="0" xfId="4" applyNumberFormat="1" applyFont="1"/>
    <xf numFmtId="10" fontId="3" fillId="0" borderId="0" xfId="4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10" xfId="0" applyFont="1" applyBorder="1"/>
    <xf numFmtId="164" fontId="5" fillId="0" borderId="0" xfId="1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6" xfId="1" applyNumberFormat="1" applyFont="1" applyBorder="1"/>
    <xf numFmtId="0" fontId="5" fillId="0" borderId="7" xfId="0" applyFont="1" applyBorder="1"/>
    <xf numFmtId="164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" fontId="5" fillId="0" borderId="0" xfId="0" applyNumberFormat="1" applyFont="1"/>
    <xf numFmtId="164" fontId="5" fillId="0" borderId="26" xfId="1" applyNumberFormat="1" applyFont="1" applyBorder="1"/>
    <xf numFmtId="2" fontId="5" fillId="0" borderId="26" xfId="0" applyNumberFormat="1" applyFont="1" applyBorder="1"/>
    <xf numFmtId="164" fontId="5" fillId="0" borderId="28" xfId="0" applyNumberFormat="1" applyFont="1" applyBorder="1"/>
    <xf numFmtId="164" fontId="5" fillId="0" borderId="0" xfId="0" applyNumberFormat="1" applyFont="1" applyBorder="1"/>
    <xf numFmtId="0" fontId="5" fillId="0" borderId="20" xfId="0" applyFont="1" applyBorder="1"/>
    <xf numFmtId="0" fontId="5" fillId="0" borderId="33" xfId="0" applyFont="1" applyBorder="1"/>
    <xf numFmtId="164" fontId="5" fillId="0" borderId="22" xfId="0" applyNumberFormat="1" applyFont="1" applyBorder="1"/>
    <xf numFmtId="164" fontId="5" fillId="0" borderId="0" xfId="0" applyNumberFormat="1" applyFont="1"/>
    <xf numFmtId="164" fontId="5" fillId="0" borderId="26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20" xfId="1" applyNumberFormat="1" applyFont="1" applyFill="1" applyBorder="1"/>
    <xf numFmtId="164" fontId="5" fillId="0" borderId="0" xfId="1" applyNumberFormat="1" applyFont="1" applyFill="1"/>
    <xf numFmtId="164" fontId="4" fillId="0" borderId="21" xfId="0" applyNumberFormat="1" applyFont="1" applyFill="1" applyBorder="1"/>
    <xf numFmtId="0" fontId="5" fillId="0" borderId="0" xfId="0" applyFont="1" applyFill="1" applyAlignment="1">
      <alignment horizontal="left" indent="3"/>
    </xf>
    <xf numFmtId="164" fontId="5" fillId="0" borderId="0" xfId="0" applyNumberFormat="1" applyFont="1" applyFill="1"/>
    <xf numFmtId="164" fontId="5" fillId="0" borderId="1" xfId="1" applyNumberFormat="1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167" fontId="3" fillId="0" borderId="0" xfId="3" applyNumberFormat="1" applyFont="1" applyFill="1"/>
    <xf numFmtId="10" fontId="5" fillId="0" borderId="1" xfId="3" applyNumberFormat="1" applyFont="1" applyFill="1" applyBorder="1"/>
    <xf numFmtId="0" fontId="4" fillId="0" borderId="0" xfId="0" applyFont="1" applyFill="1"/>
    <xf numFmtId="167" fontId="5" fillId="0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quotePrefix="1" applyFont="1" applyAlignment="1">
      <alignment horizontal="center"/>
    </xf>
    <xf numFmtId="167" fontId="5" fillId="0" borderId="22" xfId="0" applyNumberFormat="1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164" fontId="3" fillId="0" borderId="0" xfId="4" applyNumberFormat="1" applyFont="1" applyFill="1"/>
    <xf numFmtId="49" fontId="3" fillId="0" borderId="0" xfId="4" applyNumberFormat="1" applyFont="1" applyFill="1"/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9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5" fillId="0" borderId="0" xfId="2" applyNumberFormat="1" applyFont="1" applyFill="1"/>
    <xf numFmtId="166" fontId="5" fillId="0" borderId="6" xfId="2" applyNumberFormat="1" applyFont="1" applyFill="1" applyBorder="1"/>
    <xf numFmtId="166" fontId="5" fillId="0" borderId="0" xfId="0" applyNumberFormat="1" applyFont="1" applyFill="1"/>
    <xf numFmtId="0" fontId="4" fillId="0" borderId="18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17" fontId="2" fillId="0" borderId="23" xfId="4" applyNumberFormat="1" applyFont="1" applyFill="1" applyBorder="1" applyAlignment="1">
      <alignment horizontal="center"/>
    </xf>
    <xf numFmtId="17" fontId="2" fillId="0" borderId="24" xfId="4" applyNumberFormat="1" applyFont="1" applyFill="1" applyBorder="1" applyAlignment="1">
      <alignment horizontal="center"/>
    </xf>
    <xf numFmtId="17" fontId="2" fillId="0" borderId="25" xfId="4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53</xdr:row>
      <xdr:rowOff>99060</xdr:rowOff>
    </xdr:from>
    <xdr:to>
      <xdr:col>12</xdr:col>
      <xdr:colOff>25400</xdr:colOff>
      <xdr:row>71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12420" y="9624060"/>
              <a:ext cx="7993380" cy="293624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Wind Plant Generation MWh – Base Wind Plant Generation MWh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𝐼𝑛𝑐𝑟𝑒𝑚𝑒𝑛𝑡𝑎𝑙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𝑆𝑎𝑣𝑖𝑛𝑔𝑠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𝐼𝑛𝑐𝑟𝑒𝑚𝑒𝑛𝑡𝑎𝑙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𝐺𝑒𝑛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𝐻𝐿𝐻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d>
                      <m:d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𝑀𝑜𝑛𝑡h𝑙𝑦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𝑀𝑎𝑟𝑘𝑒𝑡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𝑃𝑟𝑖𝑐𝑒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𝐻𝐿𝐻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𝐼𝑛𝑡𝑒𝑔𝑟𝑎𝑡𝑖𝑜𝑛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𝐶𝑜𝑠𝑡𝑠</m:t>
                        </m:r>
                      </m:e>
                    </m:d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𝐼𝑛𝑐𝑟𝑒𝑚𝑒𝑛𝑡𝑎𝑙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𝐺𝑒𝑛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𝐿𝐿𝐻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d>
                      <m:d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𝑀𝑜𝑛𝑡h𝑙𝑦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𝑀𝑎𝑟𝑘𝑒𝑡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𝑃𝑟𝑖𝑐𝑒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𝐿𝐿𝐻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𝐼𝑛𝑡𝑒𝑔𝑟𝑎𝑡𝑖𝑜𝑛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𝐶𝑜𝑠𝑡𝑠</m:t>
                        </m:r>
                      </m:e>
                    </m:d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𝐵𝑒𝑛𝑒𝑓𝑖𝑡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𝐼𝑛𝑐𝑟𝑒𝑚𝑒𝑛𝑡𝑎𝑙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𝑆𝑎𝑣𝑖𝑛𝑔𝑠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𝐸𝐵𝐴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𝑆h𝑎𝑟𝑖𝑛𝑔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𝐵𝑎𝑛𝑑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𝑖𝑓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𝑎𝑝𝑝𝑙𝑖𝑐𝑎𝑏𝑙𝑒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The increase in generation at the wind plants due to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Wind Plant Generation MWh = The wind plant generation associated with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Base Wind Plant Generation MWh = The wind plant generation associated with the Wind Projects that is included in base rates.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𝐼𝑛𝑐𝑟𝑒𝑚𝑒𝑛𝑡𝑎𝑙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𝐺𝑒𝑛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𝐻𝐿𝐻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the Wind Projects during heavy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𝐼𝑛𝑐𝑟𝑒𝑚𝑒𝑛𝑡𝑎𝑙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𝐺𝑒𝑛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𝐿𝐿𝐻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Wind Projects during light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𝑀𝑜𝑛𝑡h𝑙𝑦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𝑀𝑎𝑟𝑘𝑒𝑡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𝐻𝐿𝐻</m:t>
                      </m:r>
                    </m:sub>
                  </m:sSub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Heavy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𝑀𝑜𝑛𝑡h𝑙𝑦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𝑀𝑎𝑟𝑘𝑒𝑡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𝐿𝐿𝐻</m:t>
                      </m:r>
                    </m:sub>
                  </m:sSub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Light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Integration Costs = Wind integration costs from the most recent IRP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NPC Benefit = The NPC benefit absorbed by the Company in the EBA as a result of the sharing band, if applicable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12420" y="9624060"/>
              <a:ext cx="7993380" cy="293624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Wind Plant Generation MWh – Base Wind Plant Generation MWh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𝑁𝑃𝐶 𝐼𝑛𝑐𝑟𝑒𝑚𝑒𝑛𝑡𝑎𝑙 𝑆𝑎𝑣𝑖𝑛𝑔𝑠=〖[𝐼𝑛𝑐𝑟𝑒𝑚𝑒𝑛𝑡𝑎𝑙 𝐺𝑒𝑛〗_𝐻𝐿𝐻×(〖𝑀𝑜𝑛𝑡ℎ𝑙𝑦 𝑀𝑎𝑟𝑘𝑒𝑡 𝑃𝑟𝑖𝑐𝑒〗_𝐻𝐿𝐻−𝐼𝑛𝑡𝑒𝑔𝑟𝑎𝑡𝑖𝑜𝑛 𝐶𝑜𝑠𝑡𝑠)]+〖[𝐼𝑛𝑐𝑟𝑒𝑚𝑒𝑛𝑡𝑎𝑙 𝐺𝑒𝑛〗_𝐿𝐿𝐻×(〖𝑀𝑜𝑛𝑡ℎ𝑙𝑦 𝑀𝑎𝑟𝑘𝑒𝑡 𝑃𝑟𝑖𝑐𝑒〗_𝐿𝐿𝐻−𝐼𝑛𝑡𝑒𝑔𝑟𝑎𝑡𝑖𝑜𝑛 𝐶𝑜𝑠𝑡𝑠)]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𝑁𝑃𝐶 𝐵𝑒𝑛𝑒𝑓𝑖𝑡=𝑁𝑃𝐶 𝐼𝑛𝑐𝑟𝑒𝑚𝑒𝑛𝑡𝑎𝑙 𝑆𝑎𝑣𝑖𝑛𝑔𝑠×𝐸𝐵𝐴 𝑆ℎ𝑎𝑟𝑖𝑛𝑔 𝐵𝑎𝑛𝑑, 𝑖𝑓 𝑎𝑝𝑝𝑙𝑖𝑐𝑎𝑏𝑙𝑒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The increase in generation at the wind plants due to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Wind Plant Generation MWh = The wind plant generation associated with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Base Wind Plant Generation MWh = The wind plant generation associated with the Wind Projects that is included in base rates.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〖𝐼𝑛𝑐𝑟𝑒𝑚𝑒𝑛𝑡𝑎𝑙 𝐺𝑒𝑛〗_𝐻𝐿𝐻=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the Wind Projects during heavy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〖𝐼𝑛𝑐𝑟𝑒𝑚𝑒𝑛𝑡𝑎𝑙 𝐺𝑒𝑛〗_𝐿𝐿𝐻=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Wind Projects during light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〖𝑀𝑜𝑛𝑡ℎ𝑙𝑦 𝑀𝑎𝑟𝑘𝑒𝑡 𝑃𝑟𝑖𝑐𝑒〗_𝐻𝐿𝐻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Heavy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〖𝑀𝑜𝑛𝑡ℎ𝑙𝑦 𝑀𝑎𝑟𝑘𝑒𝑡 𝑃𝑟𝑖𝑐𝑒〗_𝐿𝐿𝐻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Light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Integration Costs = Wind integration costs from the most recent IRP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NPC Benefit = The NPC benefit absorbed by the Company in the EBA as a result of the sharing band, if applicable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zoomScaleNormal="100" zoomScaleSheetLayoutView="100" workbookViewId="0">
      <selection activeCell="B182" sqref="B182"/>
    </sheetView>
  </sheetViews>
  <sheetFormatPr defaultColWidth="8.85546875" defaultRowHeight="12.75" x14ac:dyDescent="0.2"/>
  <cols>
    <col min="1" max="1" width="8.85546875" style="82"/>
    <col min="2" max="2" width="27.28515625" style="82" customWidth="1"/>
    <col min="3" max="3" width="17.42578125" style="82" customWidth="1"/>
    <col min="4" max="4" width="14.42578125" style="82" customWidth="1"/>
    <col min="5" max="5" width="16" style="82" customWidth="1"/>
    <col min="6" max="6" width="16.5703125" style="82" customWidth="1"/>
    <col min="7" max="7" width="20.42578125" style="82" customWidth="1"/>
    <col min="8" max="8" width="77" style="82" bestFit="1" customWidth="1"/>
    <col min="9" max="16384" width="8.85546875" style="82"/>
  </cols>
  <sheetData>
    <row r="1" spans="1:8" x14ac:dyDescent="0.2">
      <c r="A1" s="81" t="s">
        <v>1</v>
      </c>
    </row>
    <row r="2" spans="1:8" x14ac:dyDescent="0.2">
      <c r="A2" s="81" t="s">
        <v>201</v>
      </c>
      <c r="B2" s="81"/>
      <c r="C2" s="81"/>
      <c r="D2" s="81"/>
      <c r="E2" s="81"/>
      <c r="F2" s="81"/>
      <c r="G2" s="81"/>
    </row>
    <row r="3" spans="1:8" ht="13.5" thickBot="1" x14ac:dyDescent="0.25"/>
    <row r="4" spans="1:8" ht="13.5" thickBot="1" x14ac:dyDescent="0.25">
      <c r="B4" s="83" t="s">
        <v>0</v>
      </c>
      <c r="C4" s="84" t="s">
        <v>1</v>
      </c>
      <c r="D4" s="148" t="s">
        <v>154</v>
      </c>
      <c r="E4" s="148" t="s">
        <v>156</v>
      </c>
      <c r="F4" s="148" t="s">
        <v>155</v>
      </c>
      <c r="G4" s="148" t="s">
        <v>205</v>
      </c>
      <c r="H4" s="85" t="s">
        <v>5</v>
      </c>
    </row>
    <row r="5" spans="1:8" x14ac:dyDescent="0.2">
      <c r="B5" s="86" t="s">
        <v>140</v>
      </c>
      <c r="C5" s="87"/>
      <c r="D5" s="87"/>
      <c r="E5" s="87"/>
      <c r="F5" s="87"/>
      <c r="G5" s="87"/>
      <c r="H5" s="88"/>
    </row>
    <row r="6" spans="1:8" x14ac:dyDescent="0.2">
      <c r="B6" s="86" t="s">
        <v>157</v>
      </c>
      <c r="C6" s="87">
        <v>0</v>
      </c>
      <c r="D6" s="87">
        <v>0</v>
      </c>
      <c r="E6" s="87">
        <v>0</v>
      </c>
      <c r="F6" s="87"/>
      <c r="G6" s="87"/>
      <c r="H6" s="88"/>
    </row>
    <row r="7" spans="1:8" x14ac:dyDescent="0.2">
      <c r="B7" s="86" t="s">
        <v>159</v>
      </c>
      <c r="C7" s="87">
        <v>0</v>
      </c>
      <c r="D7" s="87">
        <v>0</v>
      </c>
      <c r="E7" s="87">
        <v>0</v>
      </c>
      <c r="F7" s="87"/>
      <c r="G7" s="87"/>
      <c r="H7" s="88"/>
    </row>
    <row r="8" spans="1:8" x14ac:dyDescent="0.2">
      <c r="B8" s="86" t="s">
        <v>158</v>
      </c>
      <c r="C8" s="87">
        <v>0</v>
      </c>
      <c r="D8" s="87">
        <v>0</v>
      </c>
      <c r="E8" s="87">
        <v>0</v>
      </c>
      <c r="F8" s="87"/>
      <c r="G8" s="87"/>
      <c r="H8" s="88"/>
    </row>
    <row r="9" spans="1:8" x14ac:dyDescent="0.2">
      <c r="B9" s="86" t="s">
        <v>218</v>
      </c>
      <c r="C9" s="87">
        <v>0</v>
      </c>
      <c r="D9" s="87">
        <v>0</v>
      </c>
      <c r="E9" s="87">
        <v>0</v>
      </c>
      <c r="F9" s="87"/>
      <c r="G9" s="87"/>
      <c r="H9" s="88"/>
    </row>
    <row r="10" spans="1:8" x14ac:dyDescent="0.2">
      <c r="B10" s="86" t="s">
        <v>160</v>
      </c>
      <c r="C10" s="87">
        <v>0</v>
      </c>
      <c r="D10" s="87">
        <v>0</v>
      </c>
      <c r="E10" s="87">
        <v>0</v>
      </c>
      <c r="F10" s="87"/>
      <c r="G10" s="87"/>
      <c r="H10" s="88"/>
    </row>
    <row r="11" spans="1:8" x14ac:dyDescent="0.2">
      <c r="B11" s="86" t="s">
        <v>161</v>
      </c>
      <c r="C11" s="87">
        <f>SUM(C6:C10)</f>
        <v>0</v>
      </c>
      <c r="D11" s="87">
        <f t="shared" ref="D11:E11" si="0">SUM(D6:D10)</f>
        <v>0</v>
      </c>
      <c r="E11" s="87">
        <f t="shared" si="0"/>
        <v>0</v>
      </c>
      <c r="F11" s="87"/>
      <c r="G11" s="87"/>
      <c r="H11" s="88" t="s">
        <v>3</v>
      </c>
    </row>
    <row r="12" spans="1:8" x14ac:dyDescent="0.2">
      <c r="B12" s="86" t="s">
        <v>4</v>
      </c>
      <c r="C12" s="87"/>
      <c r="D12" s="87"/>
      <c r="E12" s="87"/>
      <c r="F12" s="87"/>
      <c r="G12" s="87"/>
      <c r="H12" s="88"/>
    </row>
    <row r="13" spans="1:8" x14ac:dyDescent="0.2">
      <c r="B13" s="86" t="s">
        <v>157</v>
      </c>
      <c r="C13" s="87">
        <v>0</v>
      </c>
      <c r="D13" s="87">
        <v>0</v>
      </c>
      <c r="E13" s="87">
        <v>0</v>
      </c>
      <c r="F13" s="87"/>
      <c r="G13" s="87"/>
      <c r="H13" s="88"/>
    </row>
    <row r="14" spans="1:8" x14ac:dyDescent="0.2">
      <c r="B14" s="86" t="s">
        <v>159</v>
      </c>
      <c r="C14" s="87">
        <v>0</v>
      </c>
      <c r="D14" s="87">
        <v>0</v>
      </c>
      <c r="E14" s="87">
        <v>0</v>
      </c>
      <c r="F14" s="87"/>
      <c r="G14" s="87"/>
      <c r="H14" s="88"/>
    </row>
    <row r="15" spans="1:8" x14ac:dyDescent="0.2">
      <c r="B15" s="86" t="s">
        <v>158</v>
      </c>
      <c r="C15" s="87">
        <v>0</v>
      </c>
      <c r="D15" s="87">
        <v>0</v>
      </c>
      <c r="E15" s="87">
        <v>0</v>
      </c>
      <c r="F15" s="87"/>
      <c r="G15" s="87"/>
      <c r="H15" s="88"/>
    </row>
    <row r="16" spans="1:8" x14ac:dyDescent="0.2">
      <c r="B16" s="86" t="s">
        <v>218</v>
      </c>
      <c r="C16" s="87">
        <v>0</v>
      </c>
      <c r="D16" s="87">
        <v>0</v>
      </c>
      <c r="E16" s="87">
        <v>0</v>
      </c>
      <c r="F16" s="87"/>
      <c r="G16" s="87"/>
      <c r="H16" s="88"/>
    </row>
    <row r="17" spans="1:8" x14ac:dyDescent="0.2">
      <c r="B17" s="86" t="s">
        <v>160</v>
      </c>
      <c r="C17" s="87">
        <v>0</v>
      </c>
      <c r="D17" s="87">
        <v>0</v>
      </c>
      <c r="E17" s="87">
        <v>0</v>
      </c>
      <c r="F17" s="87"/>
      <c r="G17" s="87"/>
      <c r="H17" s="88"/>
    </row>
    <row r="18" spans="1:8" x14ac:dyDescent="0.2">
      <c r="B18" s="86" t="s">
        <v>161</v>
      </c>
      <c r="C18" s="87">
        <f>SUM(C13:C17)</f>
        <v>0</v>
      </c>
      <c r="D18" s="87">
        <f t="shared" ref="D18:E18" si="1">SUM(D13:D17)</f>
        <v>0</v>
      </c>
      <c r="E18" s="87">
        <f t="shared" si="1"/>
        <v>0</v>
      </c>
      <c r="F18" s="87"/>
      <c r="G18" s="87"/>
      <c r="H18" s="88" t="s">
        <v>6</v>
      </c>
    </row>
    <row r="19" spans="1:8" x14ac:dyDescent="0.2">
      <c r="B19" s="86" t="s">
        <v>8</v>
      </c>
      <c r="C19" s="87"/>
      <c r="D19" s="87"/>
      <c r="E19" s="87"/>
      <c r="F19" s="87"/>
      <c r="G19" s="87"/>
      <c r="H19" s="88"/>
    </row>
    <row r="20" spans="1:8" x14ac:dyDescent="0.2">
      <c r="B20" s="86" t="s">
        <v>157</v>
      </c>
      <c r="C20" s="87">
        <v>0</v>
      </c>
      <c r="D20" s="87">
        <v>0</v>
      </c>
      <c r="E20" s="87">
        <v>0</v>
      </c>
      <c r="F20" s="87"/>
      <c r="G20" s="87"/>
      <c r="H20" s="88"/>
    </row>
    <row r="21" spans="1:8" x14ac:dyDescent="0.2">
      <c r="B21" s="86" t="s">
        <v>159</v>
      </c>
      <c r="C21" s="87">
        <v>0</v>
      </c>
      <c r="D21" s="87">
        <v>0</v>
      </c>
      <c r="E21" s="87">
        <v>0</v>
      </c>
      <c r="F21" s="87"/>
      <c r="G21" s="87"/>
      <c r="H21" s="88"/>
    </row>
    <row r="22" spans="1:8" x14ac:dyDescent="0.2">
      <c r="B22" s="86" t="s">
        <v>158</v>
      </c>
      <c r="C22" s="87">
        <v>0</v>
      </c>
      <c r="D22" s="87">
        <v>0</v>
      </c>
      <c r="E22" s="87">
        <v>0</v>
      </c>
      <c r="F22" s="87"/>
      <c r="G22" s="87"/>
      <c r="H22" s="88"/>
    </row>
    <row r="23" spans="1:8" x14ac:dyDescent="0.2">
      <c r="B23" s="86" t="s">
        <v>218</v>
      </c>
      <c r="C23" s="87">
        <v>0</v>
      </c>
      <c r="D23" s="87">
        <v>0</v>
      </c>
      <c r="E23" s="87">
        <v>0</v>
      </c>
      <c r="F23" s="87"/>
      <c r="G23" s="87"/>
      <c r="H23" s="88"/>
    </row>
    <row r="24" spans="1:8" x14ac:dyDescent="0.2">
      <c r="B24" s="86" t="s">
        <v>160</v>
      </c>
      <c r="C24" s="87">
        <v>0</v>
      </c>
      <c r="D24" s="87">
        <v>0</v>
      </c>
      <c r="E24" s="87">
        <v>0</v>
      </c>
      <c r="F24" s="87"/>
      <c r="G24" s="87"/>
      <c r="H24" s="88"/>
    </row>
    <row r="25" spans="1:8" x14ac:dyDescent="0.2">
      <c r="B25" s="86" t="s">
        <v>161</v>
      </c>
      <c r="C25" s="87">
        <f>SUM(C20:C24)</f>
        <v>0</v>
      </c>
      <c r="D25" s="87">
        <f t="shared" ref="D25:E25" si="2">SUM(D20:D24)</f>
        <v>0</v>
      </c>
      <c r="E25" s="87">
        <f t="shared" si="2"/>
        <v>0</v>
      </c>
      <c r="F25" s="87"/>
      <c r="G25" s="87"/>
      <c r="H25" s="88" t="s">
        <v>7</v>
      </c>
    </row>
    <row r="26" spans="1:8" x14ac:dyDescent="0.2">
      <c r="B26" s="86" t="s">
        <v>9</v>
      </c>
      <c r="C26" s="87"/>
      <c r="D26" s="87"/>
      <c r="E26" s="87"/>
      <c r="F26" s="87"/>
      <c r="G26" s="87"/>
      <c r="H26" s="88"/>
    </row>
    <row r="27" spans="1:8" x14ac:dyDescent="0.2">
      <c r="B27" s="86" t="s">
        <v>157</v>
      </c>
      <c r="C27" s="87">
        <v>0</v>
      </c>
      <c r="D27" s="87">
        <v>0</v>
      </c>
      <c r="E27" s="87">
        <v>0</v>
      </c>
      <c r="F27" s="87"/>
      <c r="G27" s="87"/>
      <c r="H27" s="88"/>
    </row>
    <row r="28" spans="1:8" x14ac:dyDescent="0.2">
      <c r="B28" s="86" t="s">
        <v>159</v>
      </c>
      <c r="C28" s="87">
        <v>0</v>
      </c>
      <c r="D28" s="87">
        <v>0</v>
      </c>
      <c r="E28" s="87">
        <v>0</v>
      </c>
      <c r="F28" s="87"/>
      <c r="G28" s="87"/>
      <c r="H28" s="88"/>
    </row>
    <row r="29" spans="1:8" x14ac:dyDescent="0.2">
      <c r="B29" s="86" t="s">
        <v>158</v>
      </c>
      <c r="C29" s="87">
        <v>0</v>
      </c>
      <c r="D29" s="87">
        <v>0</v>
      </c>
      <c r="E29" s="87">
        <v>0</v>
      </c>
      <c r="F29" s="87"/>
      <c r="G29" s="87"/>
      <c r="H29" s="88"/>
    </row>
    <row r="30" spans="1:8" x14ac:dyDescent="0.2">
      <c r="B30" s="86" t="s">
        <v>218</v>
      </c>
      <c r="C30" s="87">
        <v>0</v>
      </c>
      <c r="D30" s="87">
        <v>0</v>
      </c>
      <c r="E30" s="87">
        <v>0</v>
      </c>
      <c r="F30" s="87"/>
      <c r="G30" s="87"/>
      <c r="H30" s="88"/>
    </row>
    <row r="31" spans="1:8" x14ac:dyDescent="0.2">
      <c r="B31" s="86" t="s">
        <v>160</v>
      </c>
      <c r="C31" s="87">
        <v>0</v>
      </c>
      <c r="D31" s="87">
        <v>0</v>
      </c>
      <c r="E31" s="87">
        <v>0</v>
      </c>
      <c r="F31" s="87"/>
      <c r="G31" s="87"/>
      <c r="H31" s="88"/>
    </row>
    <row r="32" spans="1:8" x14ac:dyDescent="0.2">
      <c r="A32" s="82" t="s">
        <v>164</v>
      </c>
      <c r="B32" s="86" t="s">
        <v>161</v>
      </c>
      <c r="C32" s="87">
        <f>SUM(C27:C31)</f>
        <v>0</v>
      </c>
      <c r="D32" s="87">
        <f t="shared" ref="D32:E32" si="3">SUM(D27:D31)</f>
        <v>0</v>
      </c>
      <c r="E32" s="87">
        <f t="shared" si="3"/>
        <v>0</v>
      </c>
      <c r="F32" s="87"/>
      <c r="G32" s="87"/>
      <c r="H32" s="88" t="s">
        <v>10</v>
      </c>
    </row>
    <row r="33" spans="1:8" x14ac:dyDescent="0.2">
      <c r="B33" s="86" t="s">
        <v>163</v>
      </c>
      <c r="C33" s="138"/>
      <c r="D33" s="87"/>
      <c r="E33" s="87"/>
      <c r="F33" s="87"/>
      <c r="G33" s="87"/>
      <c r="H33" s="88"/>
    </row>
    <row r="34" spans="1:8" x14ac:dyDescent="0.2">
      <c r="B34" s="86" t="s">
        <v>157</v>
      </c>
      <c r="C34" s="87">
        <v>0</v>
      </c>
      <c r="D34" s="87">
        <v>0</v>
      </c>
      <c r="E34" s="87">
        <v>0</v>
      </c>
      <c r="F34" s="87"/>
      <c r="G34" s="87"/>
      <c r="H34" s="88"/>
    </row>
    <row r="35" spans="1:8" x14ac:dyDescent="0.2">
      <c r="B35" s="86" t="s">
        <v>159</v>
      </c>
      <c r="C35" s="87">
        <v>0</v>
      </c>
      <c r="D35" s="87">
        <v>0</v>
      </c>
      <c r="E35" s="87">
        <v>0</v>
      </c>
      <c r="F35" s="87"/>
      <c r="G35" s="87"/>
      <c r="H35" s="88"/>
    </row>
    <row r="36" spans="1:8" x14ac:dyDescent="0.2">
      <c r="B36" s="86" t="s">
        <v>158</v>
      </c>
      <c r="C36" s="87">
        <v>0</v>
      </c>
      <c r="D36" s="87">
        <v>0</v>
      </c>
      <c r="E36" s="87">
        <v>0</v>
      </c>
      <c r="F36" s="87"/>
      <c r="G36" s="87"/>
      <c r="H36" s="88"/>
    </row>
    <row r="37" spans="1:8" x14ac:dyDescent="0.2">
      <c r="B37" s="86" t="s">
        <v>218</v>
      </c>
      <c r="C37" s="87">
        <v>0</v>
      </c>
      <c r="D37" s="87">
        <v>0</v>
      </c>
      <c r="E37" s="87">
        <v>0</v>
      </c>
      <c r="F37" s="87"/>
      <c r="G37" s="87"/>
      <c r="H37" s="88"/>
    </row>
    <row r="38" spans="1:8" x14ac:dyDescent="0.2">
      <c r="B38" s="86" t="s">
        <v>160</v>
      </c>
      <c r="C38" s="87">
        <v>0</v>
      </c>
      <c r="D38" s="87">
        <v>0</v>
      </c>
      <c r="E38" s="87">
        <v>0</v>
      </c>
      <c r="F38" s="87"/>
      <c r="G38" s="87"/>
      <c r="H38" s="88"/>
    </row>
    <row r="39" spans="1:8" ht="13.5" thickBot="1" x14ac:dyDescent="0.25">
      <c r="B39" s="89" t="s">
        <v>162</v>
      </c>
      <c r="C39" s="90">
        <f>SUM(C34:C38)</f>
        <v>0</v>
      </c>
      <c r="D39" s="90">
        <v>0</v>
      </c>
      <c r="E39" s="90">
        <v>0</v>
      </c>
      <c r="F39" s="90"/>
      <c r="G39" s="90"/>
      <c r="H39" s="91" t="s">
        <v>11</v>
      </c>
    </row>
    <row r="40" spans="1:8" x14ac:dyDescent="0.2">
      <c r="C40" s="92"/>
      <c r="D40" s="92"/>
      <c r="E40" s="92"/>
      <c r="F40" s="92"/>
      <c r="G40" s="92"/>
    </row>
    <row r="41" spans="1:8" x14ac:dyDescent="0.2">
      <c r="B41" s="82" t="s">
        <v>141</v>
      </c>
      <c r="C41" s="92"/>
      <c r="D41" s="92"/>
      <c r="E41" s="92"/>
      <c r="F41" s="92"/>
      <c r="G41" s="92"/>
    </row>
    <row r="42" spans="1:8" x14ac:dyDescent="0.2">
      <c r="C42" s="92"/>
      <c r="D42" s="92"/>
      <c r="E42" s="92"/>
      <c r="F42" s="92"/>
      <c r="G42" s="92"/>
    </row>
    <row r="43" spans="1:8" x14ac:dyDescent="0.2">
      <c r="A43" s="81" t="s">
        <v>1</v>
      </c>
    </row>
    <row r="44" spans="1:8" x14ac:dyDescent="0.2">
      <c r="A44" s="81" t="s">
        <v>202</v>
      </c>
      <c r="B44" s="81"/>
      <c r="C44" s="81"/>
      <c r="D44" s="81"/>
      <c r="E44" s="81"/>
      <c r="F44" s="81"/>
      <c r="G44" s="81"/>
    </row>
    <row r="45" spans="1:8" ht="13.5" thickBot="1" x14ac:dyDescent="0.25"/>
    <row r="46" spans="1:8" ht="13.5" thickBot="1" x14ac:dyDescent="0.25">
      <c r="B46" s="83" t="s">
        <v>0</v>
      </c>
      <c r="C46" s="84" t="s">
        <v>165</v>
      </c>
      <c r="D46" s="148" t="s">
        <v>166</v>
      </c>
      <c r="E46" s="148" t="s">
        <v>167</v>
      </c>
      <c r="F46" s="148" t="s">
        <v>155</v>
      </c>
      <c r="G46" s="148" t="s">
        <v>205</v>
      </c>
      <c r="H46" s="85" t="s">
        <v>5</v>
      </c>
    </row>
    <row r="47" spans="1:8" x14ac:dyDescent="0.2">
      <c r="B47" s="86" t="s">
        <v>140</v>
      </c>
      <c r="C47" s="87"/>
      <c r="D47" s="87"/>
      <c r="E47" s="87"/>
      <c r="F47" s="87"/>
      <c r="G47" s="87"/>
      <c r="H47" s="88"/>
    </row>
    <row r="48" spans="1:8" x14ac:dyDescent="0.2">
      <c r="B48" s="86" t="s">
        <v>157</v>
      </c>
      <c r="C48" s="87">
        <v>0</v>
      </c>
      <c r="D48" s="87">
        <v>0</v>
      </c>
      <c r="E48" s="87">
        <v>0</v>
      </c>
      <c r="F48" s="87"/>
      <c r="G48" s="87"/>
      <c r="H48" s="88"/>
    </row>
    <row r="49" spans="2:8" x14ac:dyDescent="0.2">
      <c r="B49" s="86" t="s">
        <v>159</v>
      </c>
      <c r="C49" s="87">
        <v>0</v>
      </c>
      <c r="D49" s="87">
        <v>0</v>
      </c>
      <c r="E49" s="87">
        <v>0</v>
      </c>
      <c r="F49" s="87"/>
      <c r="G49" s="87"/>
      <c r="H49" s="88"/>
    </row>
    <row r="50" spans="2:8" x14ac:dyDescent="0.2">
      <c r="B50" s="86" t="s">
        <v>158</v>
      </c>
      <c r="C50" s="87">
        <v>0</v>
      </c>
      <c r="D50" s="87">
        <v>0</v>
      </c>
      <c r="E50" s="87">
        <v>0</v>
      </c>
      <c r="F50" s="87"/>
      <c r="G50" s="87"/>
      <c r="H50" s="88"/>
    </row>
    <row r="51" spans="2:8" x14ac:dyDescent="0.2">
      <c r="B51" s="86" t="s">
        <v>218</v>
      </c>
      <c r="C51" s="87">
        <v>0</v>
      </c>
      <c r="D51" s="87">
        <v>0</v>
      </c>
      <c r="E51" s="87">
        <v>0</v>
      </c>
      <c r="F51" s="87"/>
      <c r="G51" s="87"/>
      <c r="H51" s="88"/>
    </row>
    <row r="52" spans="2:8" x14ac:dyDescent="0.2">
      <c r="B52" s="86" t="s">
        <v>160</v>
      </c>
      <c r="C52" s="87">
        <v>0</v>
      </c>
      <c r="D52" s="87">
        <v>0</v>
      </c>
      <c r="E52" s="87">
        <v>0</v>
      </c>
      <c r="F52" s="87"/>
      <c r="G52" s="87"/>
      <c r="H52" s="88"/>
    </row>
    <row r="53" spans="2:8" x14ac:dyDescent="0.2">
      <c r="B53" s="86" t="s">
        <v>161</v>
      </c>
      <c r="C53" s="87">
        <f>SUM(C48:C52)</f>
        <v>0</v>
      </c>
      <c r="D53" s="87">
        <f t="shared" ref="D53:E53" si="4">SUM(D48:D52)</f>
        <v>0</v>
      </c>
      <c r="E53" s="87">
        <f t="shared" si="4"/>
        <v>0</v>
      </c>
      <c r="F53" s="87"/>
      <c r="G53" s="87"/>
      <c r="H53" s="88"/>
    </row>
    <row r="54" spans="2:8" x14ac:dyDescent="0.2">
      <c r="B54" s="86" t="s">
        <v>4</v>
      </c>
      <c r="C54" s="87"/>
      <c r="D54" s="87"/>
      <c r="E54" s="87"/>
      <c r="F54" s="87"/>
      <c r="G54" s="87"/>
      <c r="H54" s="88"/>
    </row>
    <row r="55" spans="2:8" x14ac:dyDescent="0.2">
      <c r="B55" s="86" t="s">
        <v>157</v>
      </c>
      <c r="C55" s="87">
        <v>0</v>
      </c>
      <c r="D55" s="87">
        <v>0</v>
      </c>
      <c r="E55" s="87">
        <v>0</v>
      </c>
      <c r="F55" s="87"/>
      <c r="G55" s="87"/>
      <c r="H55" s="88"/>
    </row>
    <row r="56" spans="2:8" x14ac:dyDescent="0.2">
      <c r="B56" s="86" t="s">
        <v>159</v>
      </c>
      <c r="C56" s="87">
        <v>0</v>
      </c>
      <c r="D56" s="87">
        <v>0</v>
      </c>
      <c r="E56" s="87">
        <v>0</v>
      </c>
      <c r="F56" s="87"/>
      <c r="G56" s="87"/>
      <c r="H56" s="88"/>
    </row>
    <row r="57" spans="2:8" x14ac:dyDescent="0.2">
      <c r="B57" s="86" t="s">
        <v>158</v>
      </c>
      <c r="C57" s="87">
        <v>0</v>
      </c>
      <c r="D57" s="87">
        <v>0</v>
      </c>
      <c r="E57" s="87">
        <v>0</v>
      </c>
      <c r="F57" s="87"/>
      <c r="G57" s="87"/>
      <c r="H57" s="88"/>
    </row>
    <row r="58" spans="2:8" x14ac:dyDescent="0.2">
      <c r="B58" s="86" t="s">
        <v>218</v>
      </c>
      <c r="C58" s="87">
        <v>0</v>
      </c>
      <c r="D58" s="87">
        <v>0</v>
      </c>
      <c r="E58" s="87">
        <v>0</v>
      </c>
      <c r="F58" s="87"/>
      <c r="G58" s="87"/>
      <c r="H58" s="88"/>
    </row>
    <row r="59" spans="2:8" x14ac:dyDescent="0.2">
      <c r="B59" s="86" t="s">
        <v>160</v>
      </c>
      <c r="C59" s="87">
        <v>0</v>
      </c>
      <c r="D59" s="87">
        <v>0</v>
      </c>
      <c r="E59" s="87">
        <v>0</v>
      </c>
      <c r="F59" s="87"/>
      <c r="G59" s="87"/>
      <c r="H59" s="88"/>
    </row>
    <row r="60" spans="2:8" x14ac:dyDescent="0.2">
      <c r="B60" s="86" t="s">
        <v>161</v>
      </c>
      <c r="C60" s="87">
        <f>SUM(C55:C59)</f>
        <v>0</v>
      </c>
      <c r="D60" s="87">
        <f t="shared" ref="D60:E60" si="5">SUM(D55:D59)</f>
        <v>0</v>
      </c>
      <c r="E60" s="87">
        <f t="shared" si="5"/>
        <v>0</v>
      </c>
      <c r="F60" s="87"/>
      <c r="G60" s="87"/>
      <c r="H60" s="88"/>
    </row>
    <row r="61" spans="2:8" x14ac:dyDescent="0.2">
      <c r="B61" s="86" t="s">
        <v>8</v>
      </c>
      <c r="C61" s="87"/>
      <c r="D61" s="87"/>
      <c r="E61" s="87"/>
      <c r="F61" s="87"/>
      <c r="G61" s="87"/>
      <c r="H61" s="88"/>
    </row>
    <row r="62" spans="2:8" x14ac:dyDescent="0.2">
      <c r="B62" s="86" t="s">
        <v>157</v>
      </c>
      <c r="C62" s="87">
        <v>0</v>
      </c>
      <c r="D62" s="87">
        <v>0</v>
      </c>
      <c r="E62" s="87">
        <v>0</v>
      </c>
      <c r="F62" s="87"/>
      <c r="G62" s="87"/>
      <c r="H62" s="88"/>
    </row>
    <row r="63" spans="2:8" x14ac:dyDescent="0.2">
      <c r="B63" s="86" t="s">
        <v>159</v>
      </c>
      <c r="C63" s="87">
        <v>0</v>
      </c>
      <c r="D63" s="87">
        <v>0</v>
      </c>
      <c r="E63" s="87">
        <v>0</v>
      </c>
      <c r="F63" s="87"/>
      <c r="G63" s="87"/>
      <c r="H63" s="88"/>
    </row>
    <row r="64" spans="2:8" x14ac:dyDescent="0.2">
      <c r="B64" s="86" t="s">
        <v>158</v>
      </c>
      <c r="C64" s="87">
        <v>0</v>
      </c>
      <c r="D64" s="87">
        <v>0</v>
      </c>
      <c r="E64" s="87">
        <v>0</v>
      </c>
      <c r="F64" s="87"/>
      <c r="G64" s="87"/>
      <c r="H64" s="88"/>
    </row>
    <row r="65" spans="1:8" x14ac:dyDescent="0.2">
      <c r="B65" s="86" t="s">
        <v>218</v>
      </c>
      <c r="C65" s="87">
        <v>0</v>
      </c>
      <c r="D65" s="87">
        <v>0</v>
      </c>
      <c r="E65" s="87">
        <v>0</v>
      </c>
      <c r="F65" s="87"/>
      <c r="G65" s="87"/>
      <c r="H65" s="88"/>
    </row>
    <row r="66" spans="1:8" x14ac:dyDescent="0.2">
      <c r="B66" s="86" t="s">
        <v>160</v>
      </c>
      <c r="C66" s="87">
        <v>0</v>
      </c>
      <c r="D66" s="87">
        <v>0</v>
      </c>
      <c r="E66" s="87">
        <v>0</v>
      </c>
      <c r="F66" s="87"/>
      <c r="G66" s="87"/>
      <c r="H66" s="88"/>
    </row>
    <row r="67" spans="1:8" x14ac:dyDescent="0.2">
      <c r="B67" s="86" t="s">
        <v>161</v>
      </c>
      <c r="C67" s="87">
        <f>SUM(C62:C66)</f>
        <v>0</v>
      </c>
      <c r="D67" s="87">
        <f t="shared" ref="D67:E67" si="6">SUM(D62:D66)</f>
        <v>0</v>
      </c>
      <c r="E67" s="87">
        <f t="shared" si="6"/>
        <v>0</v>
      </c>
      <c r="F67" s="87"/>
      <c r="G67" s="87"/>
      <c r="H67" s="88"/>
    </row>
    <row r="68" spans="1:8" x14ac:dyDescent="0.2">
      <c r="B68" s="86" t="s">
        <v>9</v>
      </c>
      <c r="C68" s="87"/>
      <c r="D68" s="87"/>
      <c r="E68" s="87"/>
      <c r="F68" s="87"/>
      <c r="G68" s="87"/>
      <c r="H68" s="88"/>
    </row>
    <row r="69" spans="1:8" x14ac:dyDescent="0.2">
      <c r="B69" s="86" t="s">
        <v>157</v>
      </c>
      <c r="C69" s="87">
        <v>0</v>
      </c>
      <c r="D69" s="87">
        <v>0</v>
      </c>
      <c r="E69" s="87">
        <v>0</v>
      </c>
      <c r="F69" s="87"/>
      <c r="G69" s="87"/>
      <c r="H69" s="88"/>
    </row>
    <row r="70" spans="1:8" x14ac:dyDescent="0.2">
      <c r="B70" s="86" t="s">
        <v>159</v>
      </c>
      <c r="C70" s="87">
        <v>0</v>
      </c>
      <c r="D70" s="87">
        <v>0</v>
      </c>
      <c r="E70" s="87">
        <v>0</v>
      </c>
      <c r="F70" s="87"/>
      <c r="G70" s="87"/>
      <c r="H70" s="88"/>
    </row>
    <row r="71" spans="1:8" x14ac:dyDescent="0.2">
      <c r="B71" s="86" t="s">
        <v>158</v>
      </c>
      <c r="C71" s="87">
        <v>0</v>
      </c>
      <c r="D71" s="87">
        <v>0</v>
      </c>
      <c r="E71" s="87">
        <v>0</v>
      </c>
      <c r="F71" s="87"/>
      <c r="G71" s="87"/>
      <c r="H71" s="88"/>
    </row>
    <row r="72" spans="1:8" x14ac:dyDescent="0.2">
      <c r="B72" s="86" t="s">
        <v>218</v>
      </c>
      <c r="C72" s="87">
        <v>0</v>
      </c>
      <c r="D72" s="87">
        <v>0</v>
      </c>
      <c r="E72" s="87">
        <v>0</v>
      </c>
      <c r="F72" s="87"/>
      <c r="G72" s="87"/>
      <c r="H72" s="88"/>
    </row>
    <row r="73" spans="1:8" x14ac:dyDescent="0.2">
      <c r="B73" s="86" t="s">
        <v>160</v>
      </c>
      <c r="C73" s="87">
        <v>0</v>
      </c>
      <c r="D73" s="87">
        <v>0</v>
      </c>
      <c r="E73" s="87">
        <v>0</v>
      </c>
      <c r="F73" s="87"/>
      <c r="G73" s="87"/>
      <c r="H73" s="88"/>
    </row>
    <row r="74" spans="1:8" x14ac:dyDescent="0.2">
      <c r="A74" s="82" t="s">
        <v>164</v>
      </c>
      <c r="B74" s="86" t="s">
        <v>161</v>
      </c>
      <c r="C74" s="87">
        <f>SUM(C69:C73)</f>
        <v>0</v>
      </c>
      <c r="D74" s="87">
        <f t="shared" ref="D74:E74" si="7">SUM(D69:D73)</f>
        <v>0</v>
      </c>
      <c r="E74" s="87">
        <f t="shared" si="7"/>
        <v>0</v>
      </c>
      <c r="F74" s="87"/>
      <c r="G74" s="87"/>
      <c r="H74" s="88"/>
    </row>
    <row r="75" spans="1:8" x14ac:dyDescent="0.2">
      <c r="B75" s="86" t="s">
        <v>163</v>
      </c>
      <c r="C75" s="138"/>
      <c r="D75" s="87"/>
      <c r="E75" s="87"/>
      <c r="F75" s="87"/>
      <c r="G75" s="87"/>
      <c r="H75" s="88"/>
    </row>
    <row r="76" spans="1:8" x14ac:dyDescent="0.2">
      <c r="B76" s="86" t="s">
        <v>157</v>
      </c>
      <c r="C76" s="87">
        <v>0</v>
      </c>
      <c r="D76" s="87">
        <v>0</v>
      </c>
      <c r="E76" s="87">
        <v>0</v>
      </c>
      <c r="F76" s="87"/>
      <c r="G76" s="87"/>
      <c r="H76" s="88"/>
    </row>
    <row r="77" spans="1:8" x14ac:dyDescent="0.2">
      <c r="B77" s="86" t="s">
        <v>159</v>
      </c>
      <c r="C77" s="87">
        <v>0</v>
      </c>
      <c r="D77" s="87">
        <v>0</v>
      </c>
      <c r="E77" s="87">
        <v>0</v>
      </c>
      <c r="F77" s="87"/>
      <c r="G77" s="87"/>
      <c r="H77" s="88"/>
    </row>
    <row r="78" spans="1:8" x14ac:dyDescent="0.2">
      <c r="B78" s="86" t="s">
        <v>158</v>
      </c>
      <c r="C78" s="87">
        <v>0</v>
      </c>
      <c r="D78" s="87">
        <v>0</v>
      </c>
      <c r="E78" s="87">
        <v>0</v>
      </c>
      <c r="F78" s="87"/>
      <c r="G78" s="87"/>
      <c r="H78" s="88"/>
    </row>
    <row r="79" spans="1:8" x14ac:dyDescent="0.2">
      <c r="B79" s="86" t="s">
        <v>218</v>
      </c>
      <c r="C79" s="87">
        <v>0</v>
      </c>
      <c r="D79" s="87">
        <v>0</v>
      </c>
      <c r="E79" s="87">
        <v>0</v>
      </c>
      <c r="F79" s="87"/>
      <c r="G79" s="87"/>
      <c r="H79" s="88"/>
    </row>
    <row r="80" spans="1:8" x14ac:dyDescent="0.2">
      <c r="B80" s="86" t="s">
        <v>160</v>
      </c>
      <c r="C80" s="87">
        <v>0</v>
      </c>
      <c r="D80" s="87">
        <v>0</v>
      </c>
      <c r="E80" s="87">
        <v>0</v>
      </c>
      <c r="F80" s="87"/>
      <c r="G80" s="87"/>
      <c r="H80" s="88"/>
    </row>
    <row r="81" spans="1:8" ht="13.5" thickBot="1" x14ac:dyDescent="0.25">
      <c r="B81" s="89" t="s">
        <v>162</v>
      </c>
      <c r="C81" s="90">
        <f>SUM(C76:C80)</f>
        <v>0</v>
      </c>
      <c r="D81" s="90">
        <f t="shared" ref="D81:E81" si="8">SUM(D76:D80)</f>
        <v>0</v>
      </c>
      <c r="E81" s="90">
        <f t="shared" si="8"/>
        <v>0</v>
      </c>
      <c r="F81" s="90"/>
      <c r="G81" s="90"/>
      <c r="H81" s="91"/>
    </row>
    <row r="82" spans="1:8" x14ac:dyDescent="0.2">
      <c r="C82" s="92"/>
      <c r="D82" s="92"/>
      <c r="E82" s="92"/>
      <c r="F82" s="92"/>
      <c r="G82" s="92"/>
    </row>
    <row r="83" spans="1:8" x14ac:dyDescent="0.2">
      <c r="B83" s="82" t="s">
        <v>141</v>
      </c>
      <c r="C83" s="92"/>
      <c r="D83" s="92"/>
      <c r="E83" s="92"/>
      <c r="F83" s="92"/>
      <c r="G83" s="92"/>
    </row>
    <row r="84" spans="1:8" x14ac:dyDescent="0.2">
      <c r="C84" s="92"/>
      <c r="D84" s="92"/>
      <c r="E84" s="92"/>
      <c r="F84" s="92"/>
      <c r="G84" s="92"/>
    </row>
    <row r="85" spans="1:8" x14ac:dyDescent="0.2">
      <c r="A85" s="81" t="s">
        <v>1</v>
      </c>
    </row>
    <row r="86" spans="1:8" x14ac:dyDescent="0.2">
      <c r="A86" s="81" t="s">
        <v>203</v>
      </c>
      <c r="B86" s="81"/>
      <c r="C86" s="81"/>
      <c r="D86" s="81"/>
      <c r="E86" s="81"/>
      <c r="F86" s="81"/>
      <c r="G86" s="81"/>
    </row>
    <row r="87" spans="1:8" ht="13.5" thickBot="1" x14ac:dyDescent="0.25"/>
    <row r="88" spans="1:8" ht="13.5" thickBot="1" x14ac:dyDescent="0.25">
      <c r="B88" s="83" t="s">
        <v>0</v>
      </c>
      <c r="C88" s="84" t="s">
        <v>168</v>
      </c>
      <c r="D88" s="148" t="s">
        <v>166</v>
      </c>
      <c r="E88" s="148" t="s">
        <v>167</v>
      </c>
      <c r="F88" s="148" t="s">
        <v>155</v>
      </c>
      <c r="G88" s="148" t="s">
        <v>205</v>
      </c>
      <c r="H88" s="85" t="s">
        <v>5</v>
      </c>
    </row>
    <row r="89" spans="1:8" x14ac:dyDescent="0.2">
      <c r="B89" s="86" t="s">
        <v>140</v>
      </c>
      <c r="C89" s="87"/>
      <c r="D89" s="87"/>
      <c r="E89" s="87"/>
      <c r="F89" s="87"/>
      <c r="G89" s="87"/>
      <c r="H89" s="88"/>
    </row>
    <row r="90" spans="1:8" x14ac:dyDescent="0.2">
      <c r="B90" s="86" t="s">
        <v>157</v>
      </c>
      <c r="C90" s="87">
        <v>0</v>
      </c>
      <c r="D90" s="87">
        <v>0</v>
      </c>
      <c r="E90" s="87">
        <v>0</v>
      </c>
      <c r="F90" s="87"/>
      <c r="G90" s="87"/>
      <c r="H90" s="88"/>
    </row>
    <row r="91" spans="1:8" x14ac:dyDescent="0.2">
      <c r="B91" s="86" t="s">
        <v>159</v>
      </c>
      <c r="C91" s="87">
        <v>0</v>
      </c>
      <c r="D91" s="87">
        <v>0</v>
      </c>
      <c r="E91" s="87">
        <v>0</v>
      </c>
      <c r="F91" s="87"/>
      <c r="G91" s="87"/>
      <c r="H91" s="88"/>
    </row>
    <row r="92" spans="1:8" x14ac:dyDescent="0.2">
      <c r="B92" s="86" t="s">
        <v>158</v>
      </c>
      <c r="C92" s="87">
        <v>0</v>
      </c>
      <c r="D92" s="87">
        <v>0</v>
      </c>
      <c r="E92" s="87">
        <v>0</v>
      </c>
      <c r="F92" s="87"/>
      <c r="G92" s="87"/>
      <c r="H92" s="88"/>
    </row>
    <row r="93" spans="1:8" x14ac:dyDescent="0.2">
      <c r="B93" s="86" t="s">
        <v>218</v>
      </c>
      <c r="C93" s="87">
        <v>0</v>
      </c>
      <c r="D93" s="87">
        <v>0</v>
      </c>
      <c r="E93" s="87">
        <v>0</v>
      </c>
      <c r="F93" s="87"/>
      <c r="G93" s="87"/>
      <c r="H93" s="88"/>
    </row>
    <row r="94" spans="1:8" x14ac:dyDescent="0.2">
      <c r="B94" s="86" t="s">
        <v>160</v>
      </c>
      <c r="C94" s="87">
        <v>0</v>
      </c>
      <c r="D94" s="87">
        <v>0</v>
      </c>
      <c r="E94" s="87">
        <v>0</v>
      </c>
      <c r="F94" s="87"/>
      <c r="G94" s="87"/>
      <c r="H94" s="88"/>
    </row>
    <row r="95" spans="1:8" x14ac:dyDescent="0.2">
      <c r="B95" s="86" t="s">
        <v>161</v>
      </c>
      <c r="C95" s="87">
        <f>SUM(C90:C94)</f>
        <v>0</v>
      </c>
      <c r="D95" s="87">
        <f t="shared" ref="D95:E95" si="9">SUM(D90:D94)</f>
        <v>0</v>
      </c>
      <c r="E95" s="87">
        <f t="shared" si="9"/>
        <v>0</v>
      </c>
      <c r="F95" s="87"/>
      <c r="G95" s="87"/>
      <c r="H95" s="88"/>
    </row>
    <row r="96" spans="1:8" x14ac:dyDescent="0.2">
      <c r="B96" s="86" t="s">
        <v>4</v>
      </c>
      <c r="C96" s="87"/>
      <c r="D96" s="87"/>
      <c r="E96" s="87"/>
      <c r="F96" s="87"/>
      <c r="G96" s="87"/>
      <c r="H96" s="88"/>
    </row>
    <row r="97" spans="2:8" x14ac:dyDescent="0.2">
      <c r="B97" s="86" t="s">
        <v>157</v>
      </c>
      <c r="C97" s="87">
        <v>0</v>
      </c>
      <c r="D97" s="87">
        <v>0</v>
      </c>
      <c r="E97" s="87">
        <v>0</v>
      </c>
      <c r="F97" s="87"/>
      <c r="G97" s="87"/>
      <c r="H97" s="88"/>
    </row>
    <row r="98" spans="2:8" x14ac:dyDescent="0.2">
      <c r="B98" s="86" t="s">
        <v>159</v>
      </c>
      <c r="C98" s="87">
        <v>0</v>
      </c>
      <c r="D98" s="87">
        <v>0</v>
      </c>
      <c r="E98" s="87">
        <v>0</v>
      </c>
      <c r="F98" s="87"/>
      <c r="G98" s="87"/>
      <c r="H98" s="88"/>
    </row>
    <row r="99" spans="2:8" x14ac:dyDescent="0.2">
      <c r="B99" s="86" t="s">
        <v>158</v>
      </c>
      <c r="C99" s="87">
        <v>0</v>
      </c>
      <c r="D99" s="87">
        <v>0</v>
      </c>
      <c r="E99" s="87">
        <v>0</v>
      </c>
      <c r="F99" s="87"/>
      <c r="G99" s="87"/>
      <c r="H99" s="88"/>
    </row>
    <row r="100" spans="2:8" x14ac:dyDescent="0.2">
      <c r="B100" s="86" t="s">
        <v>218</v>
      </c>
      <c r="C100" s="87">
        <v>0</v>
      </c>
      <c r="D100" s="87">
        <v>0</v>
      </c>
      <c r="E100" s="87">
        <v>0</v>
      </c>
      <c r="F100" s="87"/>
      <c r="G100" s="87"/>
      <c r="H100" s="88"/>
    </row>
    <row r="101" spans="2:8" x14ac:dyDescent="0.2">
      <c r="B101" s="86" t="s">
        <v>160</v>
      </c>
      <c r="C101" s="87">
        <v>0</v>
      </c>
      <c r="D101" s="87">
        <v>0</v>
      </c>
      <c r="E101" s="87">
        <v>0</v>
      </c>
      <c r="F101" s="87"/>
      <c r="G101" s="87"/>
      <c r="H101" s="88"/>
    </row>
    <row r="102" spans="2:8" x14ac:dyDescent="0.2">
      <c r="B102" s="86" t="s">
        <v>161</v>
      </c>
      <c r="C102" s="87">
        <f>SUM(C97:C101)</f>
        <v>0</v>
      </c>
      <c r="D102" s="87">
        <f t="shared" ref="D102:E102" si="10">SUM(D97:D101)</f>
        <v>0</v>
      </c>
      <c r="E102" s="87">
        <f t="shared" si="10"/>
        <v>0</v>
      </c>
      <c r="F102" s="87"/>
      <c r="G102" s="87"/>
      <c r="H102" s="88"/>
    </row>
    <row r="103" spans="2:8" x14ac:dyDescent="0.2">
      <c r="B103" s="86" t="s">
        <v>8</v>
      </c>
      <c r="C103" s="87"/>
      <c r="D103" s="87"/>
      <c r="E103" s="87"/>
      <c r="F103" s="87"/>
      <c r="G103" s="87"/>
      <c r="H103" s="88"/>
    </row>
    <row r="104" spans="2:8" x14ac:dyDescent="0.2">
      <c r="B104" s="86" t="s">
        <v>157</v>
      </c>
      <c r="C104" s="87">
        <v>0</v>
      </c>
      <c r="D104" s="87">
        <v>0</v>
      </c>
      <c r="E104" s="87">
        <v>0</v>
      </c>
      <c r="F104" s="87"/>
      <c r="G104" s="87"/>
      <c r="H104" s="88"/>
    </row>
    <row r="105" spans="2:8" x14ac:dyDescent="0.2">
      <c r="B105" s="86" t="s">
        <v>159</v>
      </c>
      <c r="C105" s="87">
        <v>0</v>
      </c>
      <c r="D105" s="87">
        <v>0</v>
      </c>
      <c r="E105" s="87">
        <v>0</v>
      </c>
      <c r="F105" s="87"/>
      <c r="G105" s="87"/>
      <c r="H105" s="88"/>
    </row>
    <row r="106" spans="2:8" x14ac:dyDescent="0.2">
      <c r="B106" s="86" t="s">
        <v>158</v>
      </c>
      <c r="C106" s="87">
        <v>0</v>
      </c>
      <c r="D106" s="87">
        <v>0</v>
      </c>
      <c r="E106" s="87">
        <v>0</v>
      </c>
      <c r="F106" s="87"/>
      <c r="G106" s="87"/>
      <c r="H106" s="88"/>
    </row>
    <row r="107" spans="2:8" x14ac:dyDescent="0.2">
      <c r="B107" s="86" t="s">
        <v>218</v>
      </c>
      <c r="C107" s="87">
        <v>0</v>
      </c>
      <c r="D107" s="87">
        <v>0</v>
      </c>
      <c r="E107" s="87">
        <v>0</v>
      </c>
      <c r="F107" s="87"/>
      <c r="G107" s="87"/>
      <c r="H107" s="88"/>
    </row>
    <row r="108" spans="2:8" x14ac:dyDescent="0.2">
      <c r="B108" s="86" t="s">
        <v>160</v>
      </c>
      <c r="C108" s="87">
        <v>0</v>
      </c>
      <c r="D108" s="87">
        <v>0</v>
      </c>
      <c r="E108" s="87">
        <v>0</v>
      </c>
      <c r="F108" s="87"/>
      <c r="G108" s="87"/>
      <c r="H108" s="88"/>
    </row>
    <row r="109" spans="2:8" x14ac:dyDescent="0.2">
      <c r="B109" s="86" t="s">
        <v>161</v>
      </c>
      <c r="C109" s="87">
        <f>SUM(C104:C108)</f>
        <v>0</v>
      </c>
      <c r="D109" s="87">
        <f t="shared" ref="D109:E109" si="11">SUM(D104:D108)</f>
        <v>0</v>
      </c>
      <c r="E109" s="87">
        <f t="shared" si="11"/>
        <v>0</v>
      </c>
      <c r="F109" s="87"/>
      <c r="G109" s="87"/>
      <c r="H109" s="88"/>
    </row>
    <row r="110" spans="2:8" x14ac:dyDescent="0.2">
      <c r="B110" s="86" t="s">
        <v>9</v>
      </c>
      <c r="C110" s="87"/>
      <c r="D110" s="87"/>
      <c r="E110" s="87"/>
      <c r="F110" s="87"/>
      <c r="G110" s="87"/>
      <c r="H110" s="88"/>
    </row>
    <row r="111" spans="2:8" x14ac:dyDescent="0.2">
      <c r="B111" s="86" t="s">
        <v>157</v>
      </c>
      <c r="C111" s="87">
        <v>0</v>
      </c>
      <c r="D111" s="87">
        <v>0</v>
      </c>
      <c r="E111" s="87">
        <v>0</v>
      </c>
      <c r="F111" s="87"/>
      <c r="G111" s="87"/>
      <c r="H111" s="88"/>
    </row>
    <row r="112" spans="2:8" x14ac:dyDescent="0.2">
      <c r="B112" s="86" t="s">
        <v>159</v>
      </c>
      <c r="C112" s="87">
        <v>0</v>
      </c>
      <c r="D112" s="87">
        <v>0</v>
      </c>
      <c r="E112" s="87">
        <v>0</v>
      </c>
      <c r="F112" s="87"/>
      <c r="G112" s="87"/>
      <c r="H112" s="88"/>
    </row>
    <row r="113" spans="1:8" x14ac:dyDescent="0.2">
      <c r="B113" s="86" t="s">
        <v>158</v>
      </c>
      <c r="C113" s="87">
        <v>0</v>
      </c>
      <c r="D113" s="87">
        <v>0</v>
      </c>
      <c r="E113" s="87">
        <v>0</v>
      </c>
      <c r="F113" s="87"/>
      <c r="G113" s="87"/>
      <c r="H113" s="88"/>
    </row>
    <row r="114" spans="1:8" x14ac:dyDescent="0.2">
      <c r="B114" s="86" t="s">
        <v>218</v>
      </c>
      <c r="C114" s="87">
        <v>0</v>
      </c>
      <c r="D114" s="87">
        <v>0</v>
      </c>
      <c r="E114" s="87">
        <v>0</v>
      </c>
      <c r="F114" s="87"/>
      <c r="G114" s="87"/>
      <c r="H114" s="88"/>
    </row>
    <row r="115" spans="1:8" x14ac:dyDescent="0.2">
      <c r="B115" s="86" t="s">
        <v>160</v>
      </c>
      <c r="C115" s="87">
        <v>0</v>
      </c>
      <c r="D115" s="87">
        <v>0</v>
      </c>
      <c r="E115" s="87">
        <v>0</v>
      </c>
      <c r="F115" s="87"/>
      <c r="G115" s="87"/>
      <c r="H115" s="88"/>
    </row>
    <row r="116" spans="1:8" x14ac:dyDescent="0.2">
      <c r="A116" s="82" t="s">
        <v>164</v>
      </c>
      <c r="B116" s="86" t="s">
        <v>161</v>
      </c>
      <c r="C116" s="87">
        <f>SUM(C111:C115)</f>
        <v>0</v>
      </c>
      <c r="D116" s="87">
        <v>0</v>
      </c>
      <c r="E116" s="87">
        <v>0</v>
      </c>
      <c r="F116" s="87"/>
      <c r="G116" s="87"/>
      <c r="H116" s="88"/>
    </row>
    <row r="117" spans="1:8" x14ac:dyDescent="0.2">
      <c r="B117" s="86" t="s">
        <v>163</v>
      </c>
      <c r="C117" s="138"/>
      <c r="D117" s="138"/>
      <c r="E117" s="138"/>
      <c r="F117" s="87"/>
      <c r="G117" s="87"/>
      <c r="H117" s="88"/>
    </row>
    <row r="118" spans="1:8" x14ac:dyDescent="0.2">
      <c r="B118" s="86" t="s">
        <v>157</v>
      </c>
      <c r="C118" s="87">
        <v>0</v>
      </c>
      <c r="D118" s="87">
        <v>0</v>
      </c>
      <c r="E118" s="87">
        <v>0</v>
      </c>
      <c r="F118" s="87"/>
      <c r="G118" s="87"/>
      <c r="H118" s="88"/>
    </row>
    <row r="119" spans="1:8" x14ac:dyDescent="0.2">
      <c r="B119" s="86" t="s">
        <v>159</v>
      </c>
      <c r="C119" s="87">
        <v>0</v>
      </c>
      <c r="D119" s="87">
        <v>0</v>
      </c>
      <c r="E119" s="87">
        <v>0</v>
      </c>
      <c r="F119" s="87"/>
      <c r="G119" s="87"/>
      <c r="H119" s="88"/>
    </row>
    <row r="120" spans="1:8" x14ac:dyDescent="0.2">
      <c r="B120" s="86" t="s">
        <v>158</v>
      </c>
      <c r="C120" s="87">
        <v>0</v>
      </c>
      <c r="D120" s="87">
        <v>0</v>
      </c>
      <c r="E120" s="87">
        <v>0</v>
      </c>
      <c r="F120" s="87"/>
      <c r="G120" s="87"/>
      <c r="H120" s="88"/>
    </row>
    <row r="121" spans="1:8" x14ac:dyDescent="0.2">
      <c r="B121" s="86" t="s">
        <v>218</v>
      </c>
      <c r="C121" s="87">
        <v>0</v>
      </c>
      <c r="D121" s="87">
        <v>0</v>
      </c>
      <c r="E121" s="87">
        <v>0</v>
      </c>
      <c r="F121" s="87"/>
      <c r="G121" s="87"/>
      <c r="H121" s="88"/>
    </row>
    <row r="122" spans="1:8" x14ac:dyDescent="0.2">
      <c r="B122" s="86" t="s">
        <v>160</v>
      </c>
      <c r="C122" s="87">
        <v>0</v>
      </c>
      <c r="D122" s="87">
        <v>0</v>
      </c>
      <c r="E122" s="87">
        <v>0</v>
      </c>
      <c r="F122" s="87"/>
      <c r="G122" s="87"/>
      <c r="H122" s="88"/>
    </row>
    <row r="123" spans="1:8" ht="13.5" thickBot="1" x14ac:dyDescent="0.25">
      <c r="B123" s="89" t="s">
        <v>162</v>
      </c>
      <c r="C123" s="90">
        <f>SUM(C118:C122)</f>
        <v>0</v>
      </c>
      <c r="D123" s="90">
        <f t="shared" ref="D123:E123" si="12">SUM(D118:D122)</f>
        <v>0</v>
      </c>
      <c r="E123" s="90">
        <f t="shared" si="12"/>
        <v>0</v>
      </c>
      <c r="F123" s="90"/>
      <c r="G123" s="90"/>
      <c r="H123" s="91"/>
    </row>
    <row r="124" spans="1:8" x14ac:dyDescent="0.2">
      <c r="C124" s="92"/>
      <c r="D124" s="92"/>
      <c r="E124" s="92"/>
      <c r="F124" s="92"/>
      <c r="G124" s="92"/>
    </row>
    <row r="125" spans="1:8" x14ac:dyDescent="0.2">
      <c r="B125" s="82" t="s">
        <v>141</v>
      </c>
      <c r="C125" s="92"/>
      <c r="D125" s="92"/>
      <c r="E125" s="92"/>
      <c r="F125" s="92"/>
      <c r="G125" s="92"/>
    </row>
    <row r="126" spans="1:8" x14ac:dyDescent="0.2">
      <c r="C126" s="92"/>
      <c r="D126" s="92"/>
      <c r="E126" s="92"/>
      <c r="F126" s="92"/>
      <c r="G126" s="92"/>
    </row>
    <row r="128" spans="1:8" x14ac:dyDescent="0.2">
      <c r="A128" s="81" t="s">
        <v>1</v>
      </c>
    </row>
    <row r="129" spans="1:8" x14ac:dyDescent="0.2">
      <c r="A129" s="81" t="s">
        <v>204</v>
      </c>
      <c r="B129" s="81"/>
      <c r="C129" s="81"/>
      <c r="D129" s="81"/>
      <c r="E129" s="81"/>
      <c r="F129" s="81"/>
      <c r="G129" s="81"/>
    </row>
    <row r="130" spans="1:8" ht="13.5" thickBot="1" x14ac:dyDescent="0.25"/>
    <row r="131" spans="1:8" ht="13.5" thickBot="1" x14ac:dyDescent="0.25">
      <c r="B131" s="83" t="s">
        <v>0</v>
      </c>
      <c r="C131" s="84" t="s">
        <v>168</v>
      </c>
      <c r="D131" s="148" t="s">
        <v>166</v>
      </c>
      <c r="E131" s="148" t="s">
        <v>167</v>
      </c>
      <c r="F131" s="148" t="s">
        <v>155</v>
      </c>
      <c r="G131" s="148" t="s">
        <v>205</v>
      </c>
      <c r="H131" s="85" t="s">
        <v>5</v>
      </c>
    </row>
    <row r="132" spans="1:8" x14ac:dyDescent="0.2">
      <c r="B132" s="86" t="s">
        <v>140</v>
      </c>
      <c r="C132" s="87"/>
      <c r="D132" s="87"/>
      <c r="E132" s="87"/>
      <c r="F132" s="87"/>
      <c r="G132" s="87"/>
      <c r="H132" s="88"/>
    </row>
    <row r="133" spans="1:8" x14ac:dyDescent="0.2">
      <c r="B133" s="86" t="s">
        <v>157</v>
      </c>
      <c r="C133" s="87">
        <v>0</v>
      </c>
      <c r="D133" s="87">
        <v>0</v>
      </c>
      <c r="E133" s="87">
        <v>0</v>
      </c>
      <c r="F133" s="87"/>
      <c r="G133" s="87"/>
      <c r="H133" s="88"/>
    </row>
    <row r="134" spans="1:8" x14ac:dyDescent="0.2">
      <c r="B134" s="86" t="s">
        <v>159</v>
      </c>
      <c r="C134" s="87">
        <v>0</v>
      </c>
      <c r="D134" s="87">
        <v>0</v>
      </c>
      <c r="E134" s="87">
        <v>0</v>
      </c>
      <c r="F134" s="87"/>
      <c r="G134" s="87"/>
      <c r="H134" s="88"/>
    </row>
    <row r="135" spans="1:8" x14ac:dyDescent="0.2">
      <c r="B135" s="86" t="s">
        <v>158</v>
      </c>
      <c r="C135" s="87">
        <v>0</v>
      </c>
      <c r="D135" s="87">
        <v>0</v>
      </c>
      <c r="E135" s="87">
        <v>0</v>
      </c>
      <c r="F135" s="87"/>
      <c r="G135" s="87"/>
      <c r="H135" s="88"/>
    </row>
    <row r="136" spans="1:8" x14ac:dyDescent="0.2">
      <c r="B136" s="86" t="s">
        <v>218</v>
      </c>
      <c r="C136" s="87">
        <v>0</v>
      </c>
      <c r="D136" s="87">
        <v>0</v>
      </c>
      <c r="E136" s="87">
        <v>0</v>
      </c>
      <c r="F136" s="87"/>
      <c r="G136" s="87"/>
      <c r="H136" s="88"/>
    </row>
    <row r="137" spans="1:8" x14ac:dyDescent="0.2">
      <c r="B137" s="86" t="s">
        <v>160</v>
      </c>
      <c r="C137" s="87">
        <v>0</v>
      </c>
      <c r="D137" s="87">
        <v>0</v>
      </c>
      <c r="E137" s="87">
        <v>0</v>
      </c>
      <c r="F137" s="87"/>
      <c r="G137" s="87"/>
      <c r="H137" s="88"/>
    </row>
    <row r="138" spans="1:8" x14ac:dyDescent="0.2">
      <c r="B138" s="86" t="s">
        <v>161</v>
      </c>
      <c r="C138" s="87">
        <f>SUM(C133:C137)</f>
        <v>0</v>
      </c>
      <c r="D138" s="87">
        <f t="shared" ref="D138:E138" si="13">SUM(D133:D137)</f>
        <v>0</v>
      </c>
      <c r="E138" s="87">
        <f t="shared" si="13"/>
        <v>0</v>
      </c>
      <c r="F138" s="87"/>
      <c r="G138" s="87"/>
      <c r="H138" s="88"/>
    </row>
    <row r="139" spans="1:8" x14ac:dyDescent="0.2">
      <c r="B139" s="86" t="s">
        <v>4</v>
      </c>
      <c r="C139" s="87"/>
      <c r="D139" s="87"/>
      <c r="E139" s="87"/>
      <c r="F139" s="87"/>
      <c r="G139" s="87"/>
      <c r="H139" s="88"/>
    </row>
    <row r="140" spans="1:8" x14ac:dyDescent="0.2">
      <c r="B140" s="86" t="s">
        <v>157</v>
      </c>
      <c r="C140" s="87">
        <v>0</v>
      </c>
      <c r="D140" s="87">
        <v>0</v>
      </c>
      <c r="E140" s="87">
        <v>0</v>
      </c>
      <c r="F140" s="87"/>
      <c r="G140" s="87"/>
      <c r="H140" s="88"/>
    </row>
    <row r="141" spans="1:8" x14ac:dyDescent="0.2">
      <c r="B141" s="86" t="s">
        <v>159</v>
      </c>
      <c r="C141" s="87">
        <v>0</v>
      </c>
      <c r="D141" s="87">
        <v>0</v>
      </c>
      <c r="E141" s="87">
        <v>0</v>
      </c>
      <c r="F141" s="87"/>
      <c r="G141" s="87"/>
      <c r="H141" s="88"/>
    </row>
    <row r="142" spans="1:8" x14ac:dyDescent="0.2">
      <c r="B142" s="86" t="s">
        <v>158</v>
      </c>
      <c r="C142" s="87">
        <v>0</v>
      </c>
      <c r="D142" s="87">
        <v>0</v>
      </c>
      <c r="E142" s="87">
        <v>0</v>
      </c>
      <c r="F142" s="87"/>
      <c r="G142" s="87"/>
      <c r="H142" s="88"/>
    </row>
    <row r="143" spans="1:8" x14ac:dyDescent="0.2">
      <c r="B143" s="86" t="s">
        <v>218</v>
      </c>
      <c r="C143" s="87">
        <v>0</v>
      </c>
      <c r="D143" s="87">
        <v>0</v>
      </c>
      <c r="E143" s="87">
        <v>0</v>
      </c>
      <c r="F143" s="87"/>
      <c r="G143" s="87"/>
      <c r="H143" s="88"/>
    </row>
    <row r="144" spans="1:8" x14ac:dyDescent="0.2">
      <c r="B144" s="86" t="s">
        <v>160</v>
      </c>
      <c r="C144" s="87">
        <v>0</v>
      </c>
      <c r="D144" s="87">
        <v>0</v>
      </c>
      <c r="E144" s="87">
        <v>0</v>
      </c>
      <c r="F144" s="87"/>
      <c r="G144" s="87"/>
      <c r="H144" s="88"/>
    </row>
    <row r="145" spans="1:8" x14ac:dyDescent="0.2">
      <c r="B145" s="86" t="s">
        <v>161</v>
      </c>
      <c r="C145" s="87">
        <f>SUM(C140:C144)</f>
        <v>0</v>
      </c>
      <c r="D145" s="87">
        <f t="shared" ref="D145:E145" si="14">SUM(D140:D144)</f>
        <v>0</v>
      </c>
      <c r="E145" s="87">
        <f t="shared" si="14"/>
        <v>0</v>
      </c>
      <c r="F145" s="87"/>
      <c r="G145" s="87"/>
      <c r="H145" s="88"/>
    </row>
    <row r="146" spans="1:8" x14ac:dyDescent="0.2">
      <c r="B146" s="86" t="s">
        <v>8</v>
      </c>
      <c r="C146" s="87"/>
      <c r="D146" s="87"/>
      <c r="E146" s="87"/>
      <c r="F146" s="87"/>
      <c r="G146" s="87"/>
      <c r="H146" s="88"/>
    </row>
    <row r="147" spans="1:8" x14ac:dyDescent="0.2">
      <c r="B147" s="86" t="s">
        <v>157</v>
      </c>
      <c r="C147" s="87">
        <v>0</v>
      </c>
      <c r="D147" s="87">
        <v>0</v>
      </c>
      <c r="E147" s="87">
        <v>0</v>
      </c>
      <c r="F147" s="87"/>
      <c r="G147" s="87"/>
      <c r="H147" s="88"/>
    </row>
    <row r="148" spans="1:8" x14ac:dyDescent="0.2">
      <c r="B148" s="86" t="s">
        <v>159</v>
      </c>
      <c r="C148" s="87">
        <v>0</v>
      </c>
      <c r="D148" s="87">
        <v>0</v>
      </c>
      <c r="E148" s="87">
        <v>0</v>
      </c>
      <c r="F148" s="87"/>
      <c r="G148" s="87"/>
      <c r="H148" s="88"/>
    </row>
    <row r="149" spans="1:8" x14ac:dyDescent="0.2">
      <c r="B149" s="86" t="s">
        <v>158</v>
      </c>
      <c r="C149" s="87">
        <v>0</v>
      </c>
      <c r="D149" s="87">
        <v>0</v>
      </c>
      <c r="E149" s="87">
        <v>0</v>
      </c>
      <c r="F149" s="87"/>
      <c r="G149" s="87"/>
      <c r="H149" s="88"/>
    </row>
    <row r="150" spans="1:8" x14ac:dyDescent="0.2">
      <c r="B150" s="86" t="s">
        <v>218</v>
      </c>
      <c r="C150" s="87">
        <v>0</v>
      </c>
      <c r="D150" s="87">
        <v>0</v>
      </c>
      <c r="E150" s="87">
        <v>0</v>
      </c>
      <c r="F150" s="87"/>
      <c r="G150" s="87"/>
      <c r="H150" s="88"/>
    </row>
    <row r="151" spans="1:8" x14ac:dyDescent="0.2">
      <c r="B151" s="86" t="s">
        <v>160</v>
      </c>
      <c r="C151" s="87">
        <v>0</v>
      </c>
      <c r="D151" s="87">
        <v>0</v>
      </c>
      <c r="E151" s="87">
        <v>0</v>
      </c>
      <c r="F151" s="87"/>
      <c r="G151" s="87"/>
      <c r="H151" s="88"/>
    </row>
    <row r="152" spans="1:8" x14ac:dyDescent="0.2">
      <c r="B152" s="86" t="s">
        <v>161</v>
      </c>
      <c r="C152" s="87">
        <f>SUM(C147:C151)</f>
        <v>0</v>
      </c>
      <c r="D152" s="87">
        <f t="shared" ref="D152:E152" si="15">SUM(D147:D151)</f>
        <v>0</v>
      </c>
      <c r="E152" s="87">
        <f t="shared" si="15"/>
        <v>0</v>
      </c>
      <c r="F152" s="87"/>
      <c r="G152" s="87"/>
      <c r="H152" s="88"/>
    </row>
    <row r="153" spans="1:8" x14ac:dyDescent="0.2">
      <c r="B153" s="86" t="s">
        <v>9</v>
      </c>
      <c r="C153" s="87"/>
      <c r="D153" s="87"/>
      <c r="E153" s="87"/>
      <c r="F153" s="87"/>
      <c r="G153" s="87"/>
      <c r="H153" s="88"/>
    </row>
    <row r="154" spans="1:8" x14ac:dyDescent="0.2">
      <c r="B154" s="86" t="s">
        <v>157</v>
      </c>
      <c r="C154" s="87">
        <v>0</v>
      </c>
      <c r="D154" s="87">
        <v>0</v>
      </c>
      <c r="E154" s="87">
        <v>0</v>
      </c>
      <c r="F154" s="87"/>
      <c r="G154" s="87"/>
      <c r="H154" s="88"/>
    </row>
    <row r="155" spans="1:8" x14ac:dyDescent="0.2">
      <c r="B155" s="86" t="s">
        <v>159</v>
      </c>
      <c r="C155" s="87">
        <v>0</v>
      </c>
      <c r="D155" s="87">
        <v>0</v>
      </c>
      <c r="E155" s="87">
        <v>0</v>
      </c>
      <c r="F155" s="87"/>
      <c r="G155" s="87"/>
      <c r="H155" s="88"/>
    </row>
    <row r="156" spans="1:8" x14ac:dyDescent="0.2">
      <c r="B156" s="86" t="s">
        <v>158</v>
      </c>
      <c r="C156" s="87">
        <v>0</v>
      </c>
      <c r="D156" s="87">
        <v>0</v>
      </c>
      <c r="E156" s="87">
        <v>0</v>
      </c>
      <c r="F156" s="87"/>
      <c r="G156" s="87"/>
      <c r="H156" s="88"/>
    </row>
    <row r="157" spans="1:8" x14ac:dyDescent="0.2">
      <c r="B157" s="86" t="s">
        <v>218</v>
      </c>
      <c r="C157" s="87">
        <v>0</v>
      </c>
      <c r="D157" s="87">
        <v>0</v>
      </c>
      <c r="E157" s="87">
        <v>0</v>
      </c>
      <c r="F157" s="87"/>
      <c r="G157" s="87"/>
      <c r="H157" s="88"/>
    </row>
    <row r="158" spans="1:8" x14ac:dyDescent="0.2">
      <c r="B158" s="86" t="s">
        <v>160</v>
      </c>
      <c r="C158" s="87">
        <v>0</v>
      </c>
      <c r="D158" s="87">
        <v>0</v>
      </c>
      <c r="E158" s="87">
        <v>0</v>
      </c>
      <c r="F158" s="87"/>
      <c r="G158" s="87"/>
      <c r="H158" s="88"/>
    </row>
    <row r="159" spans="1:8" x14ac:dyDescent="0.2">
      <c r="A159" s="82" t="s">
        <v>164</v>
      </c>
      <c r="B159" s="86" t="s">
        <v>161</v>
      </c>
      <c r="C159" s="87">
        <f>SUM(C154:C158)</f>
        <v>0</v>
      </c>
      <c r="D159" s="87">
        <v>0</v>
      </c>
      <c r="E159" s="87">
        <v>0</v>
      </c>
      <c r="F159" s="87"/>
      <c r="G159" s="87"/>
      <c r="H159" s="88"/>
    </row>
    <row r="160" spans="1:8" x14ac:dyDescent="0.2">
      <c r="B160" s="86" t="s">
        <v>163</v>
      </c>
      <c r="C160" s="138"/>
      <c r="D160" s="138"/>
      <c r="E160" s="138"/>
      <c r="F160" s="87"/>
      <c r="G160" s="87"/>
      <c r="H160" s="88"/>
    </row>
    <row r="161" spans="2:8" x14ac:dyDescent="0.2">
      <c r="B161" s="86" t="s">
        <v>157</v>
      </c>
      <c r="C161" s="87">
        <v>0</v>
      </c>
      <c r="D161" s="87">
        <v>0</v>
      </c>
      <c r="E161" s="87">
        <v>0</v>
      </c>
      <c r="F161" s="87"/>
      <c r="G161" s="87"/>
      <c r="H161" s="88"/>
    </row>
    <row r="162" spans="2:8" x14ac:dyDescent="0.2">
      <c r="B162" s="86" t="s">
        <v>159</v>
      </c>
      <c r="C162" s="87">
        <v>0</v>
      </c>
      <c r="D162" s="87">
        <v>0</v>
      </c>
      <c r="E162" s="87">
        <v>0</v>
      </c>
      <c r="F162" s="87"/>
      <c r="G162" s="87"/>
      <c r="H162" s="88"/>
    </row>
    <row r="163" spans="2:8" x14ac:dyDescent="0.2">
      <c r="B163" s="86" t="s">
        <v>158</v>
      </c>
      <c r="C163" s="87">
        <v>0</v>
      </c>
      <c r="D163" s="87">
        <v>0</v>
      </c>
      <c r="E163" s="87">
        <v>0</v>
      </c>
      <c r="F163" s="87"/>
      <c r="G163" s="87"/>
      <c r="H163" s="88"/>
    </row>
    <row r="164" spans="2:8" x14ac:dyDescent="0.2">
      <c r="B164" s="86" t="s">
        <v>218</v>
      </c>
      <c r="C164" s="87">
        <v>0</v>
      </c>
      <c r="D164" s="87">
        <v>0</v>
      </c>
      <c r="E164" s="87">
        <v>0</v>
      </c>
      <c r="F164" s="87"/>
      <c r="G164" s="87"/>
      <c r="H164" s="88"/>
    </row>
    <row r="165" spans="2:8" x14ac:dyDescent="0.2">
      <c r="B165" s="86" t="s">
        <v>160</v>
      </c>
      <c r="C165" s="87">
        <v>0</v>
      </c>
      <c r="D165" s="87">
        <v>0</v>
      </c>
      <c r="E165" s="87">
        <v>0</v>
      </c>
      <c r="F165" s="87"/>
      <c r="G165" s="87"/>
      <c r="H165" s="88"/>
    </row>
    <row r="166" spans="2:8" ht="13.5" thickBot="1" x14ac:dyDescent="0.25">
      <c r="B166" s="89" t="s">
        <v>162</v>
      </c>
      <c r="C166" s="90">
        <f>SUM(C161:C165)</f>
        <v>0</v>
      </c>
      <c r="D166" s="90">
        <f t="shared" ref="D166:E166" si="16">SUM(D161:D165)</f>
        <v>0</v>
      </c>
      <c r="E166" s="90">
        <f t="shared" si="16"/>
        <v>0</v>
      </c>
      <c r="F166" s="90"/>
      <c r="G166" s="90"/>
      <c r="H166" s="91"/>
    </row>
    <row r="167" spans="2:8" x14ac:dyDescent="0.2">
      <c r="C167" s="92"/>
      <c r="D167" s="92"/>
      <c r="E167" s="92"/>
      <c r="F167" s="92"/>
      <c r="G167" s="92"/>
    </row>
    <row r="168" spans="2:8" x14ac:dyDescent="0.2">
      <c r="B168" s="82" t="s">
        <v>141</v>
      </c>
      <c r="C168" s="92"/>
      <c r="D168" s="92"/>
      <c r="E168" s="92"/>
      <c r="F168" s="92"/>
      <c r="G168" s="92"/>
    </row>
    <row r="169" spans="2:8" x14ac:dyDescent="0.2">
      <c r="C169" s="92"/>
      <c r="D169" s="92"/>
      <c r="E169" s="92"/>
      <c r="F169" s="92"/>
      <c r="G169" s="92"/>
    </row>
  </sheetData>
  <pageMargins left="0.7" right="0.7" top="0.75" bottom="0.75" header="0.3" footer="0.3"/>
  <pageSetup scale="4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view="pageBreakPreview" topLeftCell="A25" zoomScaleNormal="100" zoomScaleSheetLayoutView="100" workbookViewId="0">
      <selection activeCell="I6" sqref="I6"/>
    </sheetView>
  </sheetViews>
  <sheetFormatPr defaultColWidth="8.85546875" defaultRowHeight="12.75" x14ac:dyDescent="0.2"/>
  <cols>
    <col min="1" max="1" width="8.85546875" style="82"/>
    <col min="2" max="2" width="45.28515625" style="82" customWidth="1"/>
    <col min="3" max="3" width="19.28515625" style="82" customWidth="1"/>
    <col min="4" max="4" width="15.7109375" style="82" bestFit="1" customWidth="1"/>
    <col min="5" max="5" width="11.7109375" style="82" bestFit="1" customWidth="1"/>
    <col min="6" max="6" width="8" style="82" bestFit="1" customWidth="1"/>
    <col min="7" max="8" width="17.5703125" style="82" customWidth="1"/>
    <col min="9" max="9" width="17.5703125" style="82" bestFit="1" customWidth="1"/>
    <col min="10" max="10" width="18.140625" style="82" customWidth="1"/>
    <col min="11" max="16384" width="8.85546875" style="82"/>
  </cols>
  <sheetData>
    <row r="1" spans="1:16384" x14ac:dyDescent="0.2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  <c r="XFD1" s="81"/>
    </row>
    <row r="2" spans="1:16384" x14ac:dyDescent="0.2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  <c r="XFD2" s="81"/>
    </row>
    <row r="3" spans="1:16384" ht="13.5" thickBot="1" x14ac:dyDescent="0.25"/>
    <row r="4" spans="1:16384" ht="38.25" x14ac:dyDescent="0.2">
      <c r="B4" s="4"/>
      <c r="C4" s="149"/>
      <c r="D4" s="5"/>
      <c r="E4" s="5"/>
      <c r="F4" s="6" t="s">
        <v>13</v>
      </c>
      <c r="G4" s="7" t="s">
        <v>14</v>
      </c>
      <c r="H4" s="7" t="s">
        <v>170</v>
      </c>
      <c r="I4" s="7"/>
    </row>
    <row r="5" spans="1:16384" ht="25.5" x14ac:dyDescent="0.2">
      <c r="B5" s="8" t="s">
        <v>0</v>
      </c>
      <c r="C5" s="150" t="s">
        <v>169</v>
      </c>
      <c r="D5" s="1" t="s">
        <v>12</v>
      </c>
      <c r="E5" s="1" t="s">
        <v>18</v>
      </c>
      <c r="F5" s="1" t="s">
        <v>15</v>
      </c>
      <c r="G5" s="9" t="s">
        <v>16</v>
      </c>
      <c r="H5" s="9" t="s">
        <v>16</v>
      </c>
      <c r="I5" s="9" t="s">
        <v>156</v>
      </c>
    </row>
    <row r="6" spans="1:16384" x14ac:dyDescent="0.2">
      <c r="B6" s="10" t="s">
        <v>2</v>
      </c>
      <c r="C6" s="79"/>
      <c r="D6" s="3">
        <v>0</v>
      </c>
      <c r="E6" s="16" t="s">
        <v>25</v>
      </c>
      <c r="F6" s="2">
        <v>2.4E-2</v>
      </c>
      <c r="G6" s="11">
        <f>D6*F6</f>
        <v>0</v>
      </c>
      <c r="H6" s="11">
        <v>0</v>
      </c>
      <c r="I6" s="11">
        <f>G6-H6</f>
        <v>0</v>
      </c>
    </row>
    <row r="7" spans="1:16384" x14ac:dyDescent="0.2">
      <c r="B7" s="10" t="s">
        <v>4</v>
      </c>
      <c r="C7" s="79"/>
      <c r="D7" s="3">
        <v>0</v>
      </c>
      <c r="E7" s="16" t="s">
        <v>25</v>
      </c>
      <c r="F7" s="2">
        <v>2.4E-2</v>
      </c>
      <c r="G7" s="11">
        <f t="shared" ref="G7:G8" si="0">D7*F7</f>
        <v>0</v>
      </c>
      <c r="H7" s="11">
        <v>0</v>
      </c>
      <c r="I7" s="11">
        <f t="shared" ref="I7:I8" si="1">G7-H7</f>
        <v>0</v>
      </c>
    </row>
    <row r="8" spans="1:16384" x14ac:dyDescent="0.2">
      <c r="B8" s="10" t="s">
        <v>8</v>
      </c>
      <c r="C8" s="79"/>
      <c r="D8" s="3">
        <v>0</v>
      </c>
      <c r="E8" s="16" t="s">
        <v>25</v>
      </c>
      <c r="F8" s="2">
        <v>2.4E-2</v>
      </c>
      <c r="G8" s="11">
        <f t="shared" si="0"/>
        <v>0</v>
      </c>
      <c r="H8" s="11">
        <v>0</v>
      </c>
      <c r="I8" s="11">
        <f t="shared" si="1"/>
        <v>0</v>
      </c>
    </row>
    <row r="9" spans="1:16384" ht="13.5" thickBot="1" x14ac:dyDescent="0.25">
      <c r="B9" s="12" t="s">
        <v>17</v>
      </c>
      <c r="C9" s="151"/>
      <c r="D9" s="13">
        <f>SUM(D6:D8)</f>
        <v>0</v>
      </c>
      <c r="E9" s="14"/>
      <c r="F9" s="14"/>
      <c r="G9" s="15">
        <f>SUM(G6:G8)</f>
        <v>0</v>
      </c>
      <c r="H9" s="15">
        <f>SUM(H6:H8)</f>
        <v>0</v>
      </c>
      <c r="I9" s="15">
        <f>SUM(I6:I8)</f>
        <v>0</v>
      </c>
    </row>
    <row r="11" spans="1:16384" x14ac:dyDescent="0.2">
      <c r="A11" s="81" t="s">
        <v>26</v>
      </c>
      <c r="B11" s="81"/>
      <c r="C11" s="81"/>
      <c r="D11" s="81"/>
      <c r="E11" s="81"/>
      <c r="F11" s="81"/>
      <c r="G11" s="81"/>
      <c r="H11" s="81"/>
      <c r="I11" s="81"/>
    </row>
    <row r="12" spans="1:16384" x14ac:dyDescent="0.2">
      <c r="A12" s="81" t="s">
        <v>202</v>
      </c>
      <c r="B12" s="81"/>
      <c r="C12" s="81"/>
      <c r="D12" s="81"/>
      <c r="E12" s="81"/>
      <c r="F12" s="81"/>
      <c r="G12" s="81"/>
      <c r="H12" s="81"/>
      <c r="I12" s="81"/>
    </row>
    <row r="13" spans="1:16384" ht="13.5" thickBot="1" x14ac:dyDescent="0.25"/>
    <row r="14" spans="1:16384" ht="38.25" x14ac:dyDescent="0.2">
      <c r="B14" s="4"/>
      <c r="C14" s="149"/>
      <c r="D14" s="5"/>
      <c r="E14" s="5"/>
      <c r="F14" s="6" t="s">
        <v>13</v>
      </c>
      <c r="G14" s="7" t="s">
        <v>14</v>
      </c>
      <c r="H14" s="7" t="s">
        <v>170</v>
      </c>
      <c r="I14" s="7"/>
    </row>
    <row r="15" spans="1:16384" ht="25.5" x14ac:dyDescent="0.2">
      <c r="B15" s="8" t="s">
        <v>0</v>
      </c>
      <c r="C15" s="150" t="s">
        <v>169</v>
      </c>
      <c r="D15" s="1" t="s">
        <v>12</v>
      </c>
      <c r="E15" s="1" t="s">
        <v>18</v>
      </c>
      <c r="F15" s="1" t="s">
        <v>15</v>
      </c>
      <c r="G15" s="9" t="s">
        <v>16</v>
      </c>
      <c r="H15" s="9" t="s">
        <v>16</v>
      </c>
      <c r="I15" s="9" t="s">
        <v>156</v>
      </c>
    </row>
    <row r="16" spans="1:16384" x14ac:dyDescent="0.2">
      <c r="B16" s="10" t="s">
        <v>2</v>
      </c>
      <c r="C16" s="79"/>
      <c r="D16" s="3">
        <v>0</v>
      </c>
      <c r="E16" s="16" t="s">
        <v>25</v>
      </c>
      <c r="F16" s="2">
        <v>2.4E-2</v>
      </c>
      <c r="G16" s="11">
        <f>D16*F16</f>
        <v>0</v>
      </c>
      <c r="H16" s="11">
        <v>0</v>
      </c>
      <c r="I16" s="11">
        <f>G16-H16</f>
        <v>0</v>
      </c>
    </row>
    <row r="17" spans="1:12" x14ac:dyDescent="0.2">
      <c r="B17" s="10" t="s">
        <v>4</v>
      </c>
      <c r="C17" s="79"/>
      <c r="D17" s="3">
        <v>0</v>
      </c>
      <c r="E17" s="16" t="s">
        <v>25</v>
      </c>
      <c r="F17" s="2">
        <v>2.4E-2</v>
      </c>
      <c r="G17" s="11">
        <f t="shared" ref="G17:G18" si="2">D17*F17</f>
        <v>0</v>
      </c>
      <c r="H17" s="11">
        <v>0</v>
      </c>
      <c r="I17" s="11">
        <f t="shared" ref="I17:I18" si="3">G17-H17</f>
        <v>0</v>
      </c>
    </row>
    <row r="18" spans="1:12" x14ac:dyDescent="0.2">
      <c r="B18" s="10" t="s">
        <v>8</v>
      </c>
      <c r="C18" s="79"/>
      <c r="D18" s="3">
        <v>0</v>
      </c>
      <c r="E18" s="16" t="s">
        <v>25</v>
      </c>
      <c r="F18" s="2">
        <v>2.4E-2</v>
      </c>
      <c r="G18" s="11">
        <f t="shared" si="2"/>
        <v>0</v>
      </c>
      <c r="H18" s="11">
        <v>0</v>
      </c>
      <c r="I18" s="11">
        <f t="shared" si="3"/>
        <v>0</v>
      </c>
    </row>
    <row r="19" spans="1:12" ht="13.5" thickBot="1" x14ac:dyDescent="0.25">
      <c r="B19" s="12" t="s">
        <v>17</v>
      </c>
      <c r="C19" s="151"/>
      <c r="D19" s="13">
        <f>SUM(D16:D18)</f>
        <v>0</v>
      </c>
      <c r="E19" s="14"/>
      <c r="F19" s="14"/>
      <c r="G19" s="15">
        <f>SUM(G16:G18)</f>
        <v>0</v>
      </c>
      <c r="H19" s="15">
        <f>SUM(H16:H18)</f>
        <v>0</v>
      </c>
      <c r="I19" s="15">
        <f>SUM(I16:I18)</f>
        <v>0</v>
      </c>
      <c r="L19" s="82" t="s">
        <v>212</v>
      </c>
    </row>
    <row r="21" spans="1:12" x14ac:dyDescent="0.2">
      <c r="A21" s="81" t="s">
        <v>26</v>
      </c>
      <c r="B21" s="81"/>
      <c r="C21" s="81"/>
      <c r="D21" s="81"/>
      <c r="E21" s="81"/>
      <c r="F21" s="81"/>
      <c r="G21" s="81"/>
      <c r="H21" s="81"/>
      <c r="I21" s="81"/>
    </row>
    <row r="22" spans="1:12" x14ac:dyDescent="0.2">
      <c r="A22" s="81" t="s">
        <v>203</v>
      </c>
      <c r="B22" s="81"/>
      <c r="C22" s="81"/>
      <c r="D22" s="81"/>
      <c r="E22" s="81"/>
      <c r="F22" s="81"/>
      <c r="G22" s="81"/>
      <c r="H22" s="81"/>
      <c r="I22" s="81"/>
    </row>
    <row r="23" spans="1:12" ht="13.5" thickBot="1" x14ac:dyDescent="0.25"/>
    <row r="24" spans="1:12" ht="38.25" x14ac:dyDescent="0.2">
      <c r="B24" s="4"/>
      <c r="C24" s="149"/>
      <c r="D24" s="5"/>
      <c r="E24" s="5"/>
      <c r="F24" s="6" t="s">
        <v>13</v>
      </c>
      <c r="G24" s="7" t="s">
        <v>14</v>
      </c>
      <c r="H24" s="7" t="s">
        <v>170</v>
      </c>
      <c r="I24" s="7"/>
    </row>
    <row r="25" spans="1:12" ht="25.5" x14ac:dyDescent="0.2">
      <c r="B25" s="8" t="s">
        <v>0</v>
      </c>
      <c r="C25" s="150" t="s">
        <v>169</v>
      </c>
      <c r="D25" s="1" t="s">
        <v>12</v>
      </c>
      <c r="E25" s="1" t="s">
        <v>18</v>
      </c>
      <c r="F25" s="1" t="s">
        <v>15</v>
      </c>
      <c r="G25" s="9" t="s">
        <v>16</v>
      </c>
      <c r="H25" s="9" t="s">
        <v>16</v>
      </c>
      <c r="I25" s="9" t="s">
        <v>156</v>
      </c>
    </row>
    <row r="26" spans="1:12" x14ac:dyDescent="0.2">
      <c r="B26" s="10" t="s">
        <v>2</v>
      </c>
      <c r="C26" s="79"/>
      <c r="D26" s="3">
        <v>0</v>
      </c>
      <c r="E26" s="16" t="s">
        <v>25</v>
      </c>
      <c r="F26" s="2">
        <v>2.4E-2</v>
      </c>
      <c r="G26" s="11">
        <f>D26*F26</f>
        <v>0</v>
      </c>
      <c r="H26" s="11">
        <v>0</v>
      </c>
      <c r="I26" s="11">
        <f>G26-H26</f>
        <v>0</v>
      </c>
    </row>
    <row r="27" spans="1:12" x14ac:dyDescent="0.2">
      <c r="B27" s="10" t="s">
        <v>4</v>
      </c>
      <c r="C27" s="79"/>
      <c r="D27" s="3">
        <v>0</v>
      </c>
      <c r="E27" s="16" t="s">
        <v>25</v>
      </c>
      <c r="F27" s="2">
        <v>2.4E-2</v>
      </c>
      <c r="G27" s="11">
        <f t="shared" ref="G27:G28" si="4">D27*F27</f>
        <v>0</v>
      </c>
      <c r="H27" s="11">
        <v>0</v>
      </c>
      <c r="I27" s="11">
        <f t="shared" ref="I27:I28" si="5">G27-H27</f>
        <v>0</v>
      </c>
    </row>
    <row r="28" spans="1:12" x14ac:dyDescent="0.2">
      <c r="B28" s="10" t="s">
        <v>8</v>
      </c>
      <c r="C28" s="79"/>
      <c r="D28" s="3">
        <v>0</v>
      </c>
      <c r="E28" s="16" t="s">
        <v>25</v>
      </c>
      <c r="F28" s="2">
        <v>2.4E-2</v>
      </c>
      <c r="G28" s="11">
        <f t="shared" si="4"/>
        <v>0</v>
      </c>
      <c r="H28" s="11">
        <v>0</v>
      </c>
      <c r="I28" s="11">
        <f t="shared" si="5"/>
        <v>0</v>
      </c>
    </row>
    <row r="29" spans="1:12" ht="13.5" thickBot="1" x14ac:dyDescent="0.25">
      <c r="B29" s="12" t="s">
        <v>17</v>
      </c>
      <c r="C29" s="151"/>
      <c r="D29" s="13">
        <f>SUM(D26:D28)</f>
        <v>0</v>
      </c>
      <c r="E29" s="14"/>
      <c r="F29" s="14"/>
      <c r="G29" s="15">
        <f>SUM(G26:G28)</f>
        <v>0</v>
      </c>
      <c r="H29" s="15">
        <f>SUM(H26:H28)</f>
        <v>0</v>
      </c>
      <c r="I29" s="15">
        <f>SUM(I26:I28)</f>
        <v>0</v>
      </c>
    </row>
    <row r="31" spans="1:12" x14ac:dyDescent="0.2">
      <c r="A31" s="81" t="s">
        <v>26</v>
      </c>
      <c r="B31" s="81"/>
      <c r="C31" s="81"/>
      <c r="D31" s="81"/>
      <c r="E31" s="81"/>
      <c r="F31" s="81"/>
      <c r="G31" s="81"/>
      <c r="H31" s="81"/>
      <c r="I31" s="81"/>
    </row>
    <row r="32" spans="1:12" x14ac:dyDescent="0.2">
      <c r="A32" s="81" t="s">
        <v>200</v>
      </c>
      <c r="B32" s="81"/>
      <c r="C32" s="81"/>
      <c r="D32" s="81"/>
      <c r="E32" s="81"/>
      <c r="F32" s="81"/>
      <c r="G32" s="81"/>
      <c r="H32" s="81"/>
      <c r="I32" s="81"/>
    </row>
    <row r="33" spans="2:9" ht="13.5" thickBot="1" x14ac:dyDescent="0.25"/>
    <row r="34" spans="2:9" ht="38.25" x14ac:dyDescent="0.2">
      <c r="B34" s="4"/>
      <c r="C34" s="149"/>
      <c r="D34" s="5"/>
      <c r="E34" s="5"/>
      <c r="F34" s="6" t="s">
        <v>13</v>
      </c>
      <c r="G34" s="7" t="s">
        <v>14</v>
      </c>
      <c r="H34" s="7" t="s">
        <v>170</v>
      </c>
      <c r="I34" s="7"/>
    </row>
    <row r="35" spans="2:9" ht="25.5" x14ac:dyDescent="0.2">
      <c r="B35" s="8" t="s">
        <v>0</v>
      </c>
      <c r="C35" s="150" t="s">
        <v>169</v>
      </c>
      <c r="D35" s="1" t="s">
        <v>12</v>
      </c>
      <c r="E35" s="1" t="s">
        <v>18</v>
      </c>
      <c r="F35" s="1" t="s">
        <v>15</v>
      </c>
      <c r="G35" s="9" t="s">
        <v>16</v>
      </c>
      <c r="H35" s="9" t="s">
        <v>16</v>
      </c>
      <c r="I35" s="9" t="s">
        <v>156</v>
      </c>
    </row>
    <row r="36" spans="2:9" x14ac:dyDescent="0.2">
      <c r="B36" s="10" t="s">
        <v>2</v>
      </c>
      <c r="C36" s="79"/>
      <c r="D36" s="3">
        <v>0</v>
      </c>
      <c r="E36" s="16" t="s">
        <v>25</v>
      </c>
      <c r="F36" s="2">
        <v>2.4E-2</v>
      </c>
      <c r="G36" s="11">
        <f>D36*F36</f>
        <v>0</v>
      </c>
      <c r="H36" s="11">
        <v>0</v>
      </c>
      <c r="I36" s="11">
        <f>G36-H36</f>
        <v>0</v>
      </c>
    </row>
    <row r="37" spans="2:9" x14ac:dyDescent="0.2">
      <c r="B37" s="10" t="s">
        <v>4</v>
      </c>
      <c r="C37" s="79"/>
      <c r="D37" s="3">
        <v>0</v>
      </c>
      <c r="E37" s="16" t="s">
        <v>25</v>
      </c>
      <c r="F37" s="2">
        <v>2.4E-2</v>
      </c>
      <c r="G37" s="11">
        <f t="shared" ref="G37:G38" si="6">D37*F37</f>
        <v>0</v>
      </c>
      <c r="H37" s="11">
        <v>0</v>
      </c>
      <c r="I37" s="11">
        <f t="shared" ref="I37:I38" si="7">G37-H37</f>
        <v>0</v>
      </c>
    </row>
    <row r="38" spans="2:9" x14ac:dyDescent="0.2">
      <c r="B38" s="10" t="s">
        <v>8</v>
      </c>
      <c r="C38" s="79"/>
      <c r="D38" s="3">
        <v>0</v>
      </c>
      <c r="E38" s="16" t="s">
        <v>25</v>
      </c>
      <c r="F38" s="2">
        <v>2.4E-2</v>
      </c>
      <c r="G38" s="11">
        <f t="shared" si="6"/>
        <v>0</v>
      </c>
      <c r="H38" s="11">
        <v>0</v>
      </c>
      <c r="I38" s="11">
        <f t="shared" si="7"/>
        <v>0</v>
      </c>
    </row>
    <row r="39" spans="2:9" ht="13.5" thickBot="1" x14ac:dyDescent="0.25">
      <c r="B39" s="12" t="s">
        <v>17</v>
      </c>
      <c r="C39" s="151"/>
      <c r="D39" s="13">
        <f>SUM(D36:D38)</f>
        <v>0</v>
      </c>
      <c r="E39" s="14"/>
      <c r="F39" s="14"/>
      <c r="G39" s="15">
        <f>SUM(G36:G38)</f>
        <v>0</v>
      </c>
      <c r="H39" s="15">
        <f>SUM(H36:H38)</f>
        <v>0</v>
      </c>
      <c r="I39" s="15">
        <f>SUM(I36:I38)</f>
        <v>0</v>
      </c>
    </row>
  </sheetData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view="pageBreakPreview" topLeftCell="A4" zoomScale="85" zoomScaleNormal="100" zoomScaleSheetLayoutView="85" workbookViewId="0">
      <selection activeCell="O4" sqref="O4"/>
    </sheetView>
  </sheetViews>
  <sheetFormatPr defaultColWidth="8.85546875" defaultRowHeight="12.75" x14ac:dyDescent="0.2"/>
  <cols>
    <col min="1" max="1" width="8.85546875" style="82"/>
    <col min="2" max="5" width="11.7109375" style="82" customWidth="1"/>
    <col min="6" max="6" width="3.85546875" style="82" customWidth="1"/>
    <col min="7" max="10" width="11.7109375" style="82" customWidth="1"/>
    <col min="11" max="11" width="2.85546875" style="82" customWidth="1"/>
    <col min="12" max="12" width="11.7109375" style="82" customWidth="1"/>
    <col min="13" max="13" width="5.28515625" style="82" customWidth="1"/>
    <col min="14" max="14" width="7.140625" style="82" bestFit="1" customWidth="1"/>
    <col min="15" max="18" width="11.7109375" style="82" customWidth="1"/>
    <col min="19" max="19" width="3.85546875" style="82" customWidth="1"/>
    <col min="20" max="23" width="11.7109375" style="82" customWidth="1"/>
    <col min="24" max="24" width="2.85546875" style="82" customWidth="1"/>
    <col min="25" max="25" width="11.7109375" style="82" customWidth="1"/>
    <col min="26" max="26" width="7.7109375" style="82" customWidth="1"/>
    <col min="27" max="27" width="7.140625" style="82" bestFit="1" customWidth="1"/>
    <col min="28" max="31" width="11.7109375" style="82" customWidth="1"/>
    <col min="32" max="32" width="3.85546875" style="82" customWidth="1"/>
    <col min="33" max="36" width="11.7109375" style="82" customWidth="1"/>
    <col min="37" max="37" width="2.85546875" style="82" customWidth="1"/>
    <col min="38" max="38" width="11.7109375" style="82" customWidth="1"/>
    <col min="39" max="16384" width="8.85546875" style="82"/>
  </cols>
  <sheetData>
    <row r="1" spans="1:38" x14ac:dyDescent="0.2">
      <c r="A1" s="81" t="s">
        <v>27</v>
      </c>
    </row>
    <row r="2" spans="1:38" x14ac:dyDescent="0.2">
      <c r="A2" s="81" t="s">
        <v>199</v>
      </c>
    </row>
    <row r="4" spans="1:38" x14ac:dyDescent="0.2">
      <c r="B4" s="93" t="s">
        <v>139</v>
      </c>
      <c r="O4" s="93" t="s">
        <v>4</v>
      </c>
      <c r="AB4" s="93" t="s">
        <v>8</v>
      </c>
    </row>
    <row r="6" spans="1:38" x14ac:dyDescent="0.2">
      <c r="B6" s="94" t="s">
        <v>50</v>
      </c>
      <c r="C6" s="94" t="s">
        <v>51</v>
      </c>
      <c r="D6" s="94" t="s">
        <v>52</v>
      </c>
      <c r="E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L6" s="94" t="s">
        <v>58</v>
      </c>
      <c r="M6" s="94"/>
      <c r="O6" s="94" t="s">
        <v>50</v>
      </c>
      <c r="P6" s="94" t="s">
        <v>51</v>
      </c>
      <c r="Q6" s="94" t="s">
        <v>52</v>
      </c>
      <c r="R6" s="94" t="s">
        <v>53</v>
      </c>
      <c r="T6" s="94" t="s">
        <v>54</v>
      </c>
      <c r="U6" s="94" t="s">
        <v>55</v>
      </c>
      <c r="V6" s="94" t="s">
        <v>56</v>
      </c>
      <c r="W6" s="94" t="s">
        <v>57</v>
      </c>
      <c r="Y6" s="94" t="s">
        <v>58</v>
      </c>
      <c r="Z6" s="94"/>
      <c r="AB6" s="94" t="s">
        <v>50</v>
      </c>
      <c r="AC6" s="94" t="s">
        <v>51</v>
      </c>
      <c r="AD6" s="94" t="s">
        <v>52</v>
      </c>
      <c r="AE6" s="94" t="s">
        <v>53</v>
      </c>
      <c r="AG6" s="94" t="s">
        <v>54</v>
      </c>
      <c r="AH6" s="94" t="s">
        <v>55</v>
      </c>
      <c r="AI6" s="94" t="s">
        <v>56</v>
      </c>
      <c r="AJ6" s="94" t="s">
        <v>57</v>
      </c>
      <c r="AL6" s="94" t="s">
        <v>58</v>
      </c>
    </row>
    <row r="7" spans="1:38" ht="76.5" x14ac:dyDescent="0.2">
      <c r="A7" s="79"/>
      <c r="B7" s="80" t="s">
        <v>130</v>
      </c>
      <c r="C7" s="80" t="s">
        <v>131</v>
      </c>
      <c r="D7" s="80" t="s">
        <v>132</v>
      </c>
      <c r="E7" s="80" t="s">
        <v>171</v>
      </c>
      <c r="G7" s="80" t="s">
        <v>133</v>
      </c>
      <c r="H7" s="80" t="s">
        <v>134</v>
      </c>
      <c r="I7" s="80" t="s">
        <v>132</v>
      </c>
      <c r="J7" s="80" t="s">
        <v>172</v>
      </c>
      <c r="L7" s="80" t="s">
        <v>173</v>
      </c>
      <c r="M7" s="80"/>
      <c r="O7" s="80" t="s">
        <v>130</v>
      </c>
      <c r="P7" s="80" t="s">
        <v>131</v>
      </c>
      <c r="Q7" s="80" t="s">
        <v>132</v>
      </c>
      <c r="R7" s="80" t="s">
        <v>174</v>
      </c>
      <c r="T7" s="80" t="s">
        <v>133</v>
      </c>
      <c r="U7" s="80" t="s">
        <v>134</v>
      </c>
      <c r="V7" s="80" t="s">
        <v>132</v>
      </c>
      <c r="W7" s="80" t="s">
        <v>175</v>
      </c>
      <c r="Y7" s="80" t="s">
        <v>173</v>
      </c>
      <c r="Z7" s="80"/>
      <c r="AB7" s="80" t="s">
        <v>130</v>
      </c>
      <c r="AC7" s="80" t="s">
        <v>131</v>
      </c>
      <c r="AD7" s="80" t="s">
        <v>132</v>
      </c>
      <c r="AE7" s="80" t="s">
        <v>174</v>
      </c>
      <c r="AG7" s="80" t="s">
        <v>133</v>
      </c>
      <c r="AH7" s="80" t="s">
        <v>134</v>
      </c>
      <c r="AI7" s="80" t="s">
        <v>132</v>
      </c>
      <c r="AJ7" s="80" t="s">
        <v>172</v>
      </c>
      <c r="AL7" s="80" t="s">
        <v>176</v>
      </c>
    </row>
    <row r="8" spans="1:38" x14ac:dyDescent="0.2">
      <c r="A8" s="95">
        <v>44136</v>
      </c>
      <c r="B8" s="96"/>
      <c r="C8" s="97"/>
      <c r="D8" s="97"/>
      <c r="E8" s="98">
        <f>B8*(C8-D8)/1000</f>
        <v>0</v>
      </c>
      <c r="G8" s="96"/>
      <c r="H8" s="97"/>
      <c r="I8" s="97"/>
      <c r="J8" s="98">
        <f>G8*(H8-I8)/1000</f>
        <v>0</v>
      </c>
      <c r="L8" s="98">
        <f>E8+J8</f>
        <v>0</v>
      </c>
      <c r="M8" s="99"/>
      <c r="N8" s="95">
        <v>44136</v>
      </c>
      <c r="O8" s="96"/>
      <c r="P8" s="97"/>
      <c r="Q8" s="97"/>
      <c r="R8" s="98">
        <f>O8*(P8-Q8)/1000</f>
        <v>0</v>
      </c>
      <c r="T8" s="96"/>
      <c r="U8" s="97"/>
      <c r="V8" s="97"/>
      <c r="W8" s="98">
        <f>T8*(U8-V8)/1000</f>
        <v>0</v>
      </c>
      <c r="Y8" s="98">
        <f>R8+W8</f>
        <v>0</v>
      </c>
      <c r="Z8" s="99"/>
      <c r="AA8" s="95">
        <v>44136</v>
      </c>
      <c r="AB8" s="96"/>
      <c r="AC8" s="97"/>
      <c r="AD8" s="97"/>
      <c r="AE8" s="98">
        <f>AB8*(AC8-AD8)/1000</f>
        <v>0</v>
      </c>
      <c r="AG8" s="96"/>
      <c r="AH8" s="97"/>
      <c r="AI8" s="97"/>
      <c r="AJ8" s="98">
        <f>AG8*(AH8-AI8)/1000</f>
        <v>0</v>
      </c>
      <c r="AL8" s="98">
        <f>AE8+AJ8</f>
        <v>0</v>
      </c>
    </row>
    <row r="9" spans="1:38" ht="13.5" thickBot="1" x14ac:dyDescent="0.25">
      <c r="A9" s="95">
        <v>44166</v>
      </c>
      <c r="B9" s="96"/>
      <c r="C9" s="97"/>
      <c r="D9" s="97"/>
      <c r="E9" s="98">
        <f>B9*(C9-D9)/1000</f>
        <v>0</v>
      </c>
      <c r="G9" s="96"/>
      <c r="H9" s="97"/>
      <c r="I9" s="97"/>
      <c r="J9" s="98">
        <f>G9*(H9-I9)/1000</f>
        <v>0</v>
      </c>
      <c r="L9" s="98">
        <f>E9+J9</f>
        <v>0</v>
      </c>
      <c r="M9" s="99"/>
      <c r="N9" s="95">
        <v>44166</v>
      </c>
      <c r="O9" s="96"/>
      <c r="P9" s="97"/>
      <c r="Q9" s="97"/>
      <c r="R9" s="98">
        <f>O9*(P9-Q9)/1000</f>
        <v>0</v>
      </c>
      <c r="T9" s="96"/>
      <c r="U9" s="97"/>
      <c r="V9" s="97"/>
      <c r="W9" s="98">
        <f>T9*(U9-V9)/1000</f>
        <v>0</v>
      </c>
      <c r="Y9" s="98">
        <f>R9+W9</f>
        <v>0</v>
      </c>
      <c r="Z9" s="99"/>
      <c r="AA9" s="95">
        <v>44166</v>
      </c>
      <c r="AB9" s="96"/>
      <c r="AC9" s="97"/>
      <c r="AD9" s="97"/>
      <c r="AE9" s="98">
        <f>AB9*(AC9-AD9)/1000</f>
        <v>0</v>
      </c>
      <c r="AG9" s="96"/>
      <c r="AH9" s="97"/>
      <c r="AI9" s="97"/>
      <c r="AJ9" s="98">
        <f>AG9*(AH9-AI9)/1000</f>
        <v>0</v>
      </c>
      <c r="AL9" s="98">
        <f>AE9+AJ9</f>
        <v>0</v>
      </c>
    </row>
    <row r="10" spans="1:38" ht="13.5" thickBot="1" x14ac:dyDescent="0.25">
      <c r="B10" s="100" t="s">
        <v>135</v>
      </c>
      <c r="C10" s="100"/>
      <c r="D10" s="101"/>
      <c r="E10" s="102">
        <f>SUM(E8:E9)</f>
        <v>0</v>
      </c>
      <c r="G10" s="100" t="s">
        <v>135</v>
      </c>
      <c r="H10" s="100"/>
      <c r="I10" s="101"/>
      <c r="J10" s="102">
        <f>SUM(J8:J9)</f>
        <v>0</v>
      </c>
      <c r="L10" s="102">
        <f>E10+J10</f>
        <v>0</v>
      </c>
      <c r="M10" s="99"/>
      <c r="O10" s="100" t="s">
        <v>135</v>
      </c>
      <c r="P10" s="100"/>
      <c r="Q10" s="101"/>
      <c r="R10" s="102">
        <f>SUM(R8:R9)</f>
        <v>0</v>
      </c>
      <c r="T10" s="100" t="s">
        <v>135</v>
      </c>
      <c r="U10" s="100"/>
      <c r="V10" s="101"/>
      <c r="W10" s="102">
        <f>SUM(W8:W9)</f>
        <v>0</v>
      </c>
      <c r="Y10" s="102">
        <f>R10+W10</f>
        <v>0</v>
      </c>
      <c r="Z10" s="99"/>
      <c r="AB10" s="100" t="s">
        <v>135</v>
      </c>
      <c r="AC10" s="100"/>
      <c r="AD10" s="101"/>
      <c r="AE10" s="102">
        <f>SUM(AE8:AE9)</f>
        <v>0</v>
      </c>
      <c r="AG10" s="100" t="s">
        <v>135</v>
      </c>
      <c r="AH10" s="100"/>
      <c r="AI10" s="101"/>
      <c r="AJ10" s="102">
        <f>SUM(AJ8:AJ9)</f>
        <v>0</v>
      </c>
      <c r="AL10" s="102">
        <f>AE10+AJ10</f>
        <v>0</v>
      </c>
    </row>
    <row r="11" spans="1:38" x14ac:dyDescent="0.2">
      <c r="A11" s="95"/>
      <c r="E11" s="103"/>
      <c r="J11" s="103"/>
      <c r="L11" s="103"/>
      <c r="M11" s="103"/>
      <c r="N11" s="95"/>
      <c r="R11" s="103"/>
      <c r="W11" s="103"/>
      <c r="Y11" s="103"/>
      <c r="Z11" s="103"/>
      <c r="AA11" s="95"/>
      <c r="AE11" s="103"/>
      <c r="AJ11" s="103"/>
      <c r="AL11" s="103"/>
    </row>
    <row r="12" spans="1:38" x14ac:dyDescent="0.2">
      <c r="A12" s="95">
        <v>44197</v>
      </c>
      <c r="B12" s="96"/>
      <c r="C12" s="97"/>
      <c r="D12" s="97"/>
      <c r="E12" s="104">
        <f t="shared" ref="E12:E23" si="0">B12*(C12-D12)/1000</f>
        <v>0</v>
      </c>
      <c r="G12" s="96"/>
      <c r="H12" s="97"/>
      <c r="I12" s="97"/>
      <c r="J12" s="104">
        <f t="shared" ref="J12:J23" si="1">G12*(H12-I12)/1000</f>
        <v>0</v>
      </c>
      <c r="L12" s="104">
        <f t="shared" ref="L12:L24" si="2">E12+J12</f>
        <v>0</v>
      </c>
      <c r="M12" s="99"/>
      <c r="N12" s="95">
        <v>44197</v>
      </c>
      <c r="O12" s="96"/>
      <c r="P12" s="97"/>
      <c r="Q12" s="97"/>
      <c r="R12" s="104">
        <f t="shared" ref="R12:R23" si="3">O12*(P12-Q12)/1000</f>
        <v>0</v>
      </c>
      <c r="T12" s="96"/>
      <c r="U12" s="97"/>
      <c r="V12" s="97"/>
      <c r="W12" s="104">
        <f t="shared" ref="W12:W23" si="4">T12*(U12-V12)/1000</f>
        <v>0</v>
      </c>
      <c r="Y12" s="104">
        <f t="shared" ref="Y12:Y24" si="5">R12+W12</f>
        <v>0</v>
      </c>
      <c r="Z12" s="99"/>
      <c r="AA12" s="95">
        <v>44197</v>
      </c>
      <c r="AB12" s="96"/>
      <c r="AC12" s="97"/>
      <c r="AD12" s="97"/>
      <c r="AE12" s="104">
        <f t="shared" ref="AE12:AE23" si="6">AB12*(AC12-AD12)/1000</f>
        <v>0</v>
      </c>
      <c r="AG12" s="96"/>
      <c r="AH12" s="97"/>
      <c r="AI12" s="97"/>
      <c r="AJ12" s="104">
        <f t="shared" ref="AJ12:AJ23" si="7">AG12*(AH12-AI12)/1000</f>
        <v>0</v>
      </c>
      <c r="AL12" s="104">
        <f t="shared" ref="AL12:AL24" si="8">AE12+AJ12</f>
        <v>0</v>
      </c>
    </row>
    <row r="13" spans="1:38" x14ac:dyDescent="0.2">
      <c r="A13" s="95">
        <v>44228</v>
      </c>
      <c r="B13" s="96"/>
      <c r="C13" s="97"/>
      <c r="D13" s="97"/>
      <c r="E13" s="104">
        <f t="shared" si="0"/>
        <v>0</v>
      </c>
      <c r="G13" s="96"/>
      <c r="H13" s="97"/>
      <c r="I13" s="97"/>
      <c r="J13" s="104">
        <f t="shared" si="1"/>
        <v>0</v>
      </c>
      <c r="L13" s="104">
        <f t="shared" si="2"/>
        <v>0</v>
      </c>
      <c r="M13" s="99"/>
      <c r="N13" s="95">
        <v>44228</v>
      </c>
      <c r="O13" s="96"/>
      <c r="P13" s="97"/>
      <c r="Q13" s="97"/>
      <c r="R13" s="104">
        <f t="shared" si="3"/>
        <v>0</v>
      </c>
      <c r="T13" s="96"/>
      <c r="U13" s="97"/>
      <c r="V13" s="97"/>
      <c r="W13" s="104">
        <f t="shared" si="4"/>
        <v>0</v>
      </c>
      <c r="Y13" s="104">
        <f t="shared" si="5"/>
        <v>0</v>
      </c>
      <c r="Z13" s="99"/>
      <c r="AA13" s="95">
        <v>44228</v>
      </c>
      <c r="AB13" s="96"/>
      <c r="AC13" s="97"/>
      <c r="AD13" s="97"/>
      <c r="AE13" s="104">
        <f t="shared" si="6"/>
        <v>0</v>
      </c>
      <c r="AG13" s="96"/>
      <c r="AH13" s="97"/>
      <c r="AI13" s="97"/>
      <c r="AJ13" s="104">
        <f t="shared" si="7"/>
        <v>0</v>
      </c>
      <c r="AL13" s="104">
        <f t="shared" si="8"/>
        <v>0</v>
      </c>
    </row>
    <row r="14" spans="1:38" x14ac:dyDescent="0.2">
      <c r="A14" s="95">
        <v>44256</v>
      </c>
      <c r="B14" s="96"/>
      <c r="C14" s="97"/>
      <c r="D14" s="97"/>
      <c r="E14" s="104">
        <f t="shared" si="0"/>
        <v>0</v>
      </c>
      <c r="G14" s="96"/>
      <c r="H14" s="97"/>
      <c r="I14" s="97"/>
      <c r="J14" s="104">
        <f t="shared" si="1"/>
        <v>0</v>
      </c>
      <c r="L14" s="104">
        <f t="shared" si="2"/>
        <v>0</v>
      </c>
      <c r="M14" s="99"/>
      <c r="N14" s="95">
        <v>44256</v>
      </c>
      <c r="O14" s="96"/>
      <c r="P14" s="97"/>
      <c r="Q14" s="97"/>
      <c r="R14" s="104">
        <f t="shared" si="3"/>
        <v>0</v>
      </c>
      <c r="T14" s="96"/>
      <c r="U14" s="97"/>
      <c r="V14" s="97"/>
      <c r="W14" s="104">
        <f t="shared" si="4"/>
        <v>0</v>
      </c>
      <c r="Y14" s="104">
        <f t="shared" si="5"/>
        <v>0</v>
      </c>
      <c r="Z14" s="99"/>
      <c r="AA14" s="95">
        <v>44256</v>
      </c>
      <c r="AB14" s="96"/>
      <c r="AC14" s="97"/>
      <c r="AD14" s="97"/>
      <c r="AE14" s="104">
        <f t="shared" si="6"/>
        <v>0</v>
      </c>
      <c r="AG14" s="96"/>
      <c r="AH14" s="97"/>
      <c r="AI14" s="97"/>
      <c r="AJ14" s="104">
        <f t="shared" si="7"/>
        <v>0</v>
      </c>
      <c r="AL14" s="104">
        <f t="shared" si="8"/>
        <v>0</v>
      </c>
    </row>
    <row r="15" spans="1:38" x14ac:dyDescent="0.2">
      <c r="A15" s="95">
        <v>44287</v>
      </c>
      <c r="B15" s="96"/>
      <c r="C15" s="97"/>
      <c r="D15" s="97"/>
      <c r="E15" s="104">
        <f t="shared" si="0"/>
        <v>0</v>
      </c>
      <c r="G15" s="96"/>
      <c r="H15" s="97"/>
      <c r="I15" s="97"/>
      <c r="J15" s="104">
        <f t="shared" si="1"/>
        <v>0</v>
      </c>
      <c r="L15" s="104">
        <f t="shared" si="2"/>
        <v>0</v>
      </c>
      <c r="M15" s="99"/>
      <c r="N15" s="95">
        <v>44287</v>
      </c>
      <c r="O15" s="96"/>
      <c r="P15" s="97"/>
      <c r="Q15" s="97"/>
      <c r="R15" s="104">
        <f t="shared" si="3"/>
        <v>0</v>
      </c>
      <c r="T15" s="96"/>
      <c r="U15" s="97"/>
      <c r="V15" s="97"/>
      <c r="W15" s="104">
        <f t="shared" si="4"/>
        <v>0</v>
      </c>
      <c r="Y15" s="104">
        <f t="shared" si="5"/>
        <v>0</v>
      </c>
      <c r="Z15" s="99"/>
      <c r="AA15" s="95">
        <v>44287</v>
      </c>
      <c r="AB15" s="96"/>
      <c r="AC15" s="97"/>
      <c r="AD15" s="97"/>
      <c r="AE15" s="104">
        <f t="shared" si="6"/>
        <v>0</v>
      </c>
      <c r="AG15" s="96"/>
      <c r="AH15" s="97"/>
      <c r="AI15" s="97"/>
      <c r="AJ15" s="104">
        <f t="shared" si="7"/>
        <v>0</v>
      </c>
      <c r="AL15" s="104">
        <f t="shared" si="8"/>
        <v>0</v>
      </c>
    </row>
    <row r="16" spans="1:38" x14ac:dyDescent="0.2">
      <c r="A16" s="95">
        <v>44317</v>
      </c>
      <c r="B16" s="96"/>
      <c r="C16" s="97"/>
      <c r="D16" s="97"/>
      <c r="E16" s="104">
        <f t="shared" si="0"/>
        <v>0</v>
      </c>
      <c r="G16" s="96"/>
      <c r="H16" s="97"/>
      <c r="I16" s="97"/>
      <c r="J16" s="104">
        <f t="shared" si="1"/>
        <v>0</v>
      </c>
      <c r="L16" s="104">
        <f t="shared" si="2"/>
        <v>0</v>
      </c>
      <c r="M16" s="99"/>
      <c r="N16" s="95">
        <v>44317</v>
      </c>
      <c r="O16" s="96"/>
      <c r="P16" s="97"/>
      <c r="Q16" s="97"/>
      <c r="R16" s="104">
        <f t="shared" si="3"/>
        <v>0</v>
      </c>
      <c r="T16" s="96"/>
      <c r="U16" s="97"/>
      <c r="V16" s="97"/>
      <c r="W16" s="104">
        <f t="shared" si="4"/>
        <v>0</v>
      </c>
      <c r="Y16" s="104">
        <f t="shared" si="5"/>
        <v>0</v>
      </c>
      <c r="Z16" s="99"/>
      <c r="AA16" s="95">
        <v>44317</v>
      </c>
      <c r="AB16" s="96"/>
      <c r="AC16" s="97"/>
      <c r="AD16" s="97"/>
      <c r="AE16" s="104">
        <f t="shared" si="6"/>
        <v>0</v>
      </c>
      <c r="AG16" s="96"/>
      <c r="AH16" s="97"/>
      <c r="AI16" s="97"/>
      <c r="AJ16" s="104">
        <f t="shared" si="7"/>
        <v>0</v>
      </c>
      <c r="AL16" s="104">
        <f t="shared" si="8"/>
        <v>0</v>
      </c>
    </row>
    <row r="17" spans="1:38" x14ac:dyDescent="0.2">
      <c r="A17" s="95">
        <v>44348</v>
      </c>
      <c r="B17" s="96"/>
      <c r="C17" s="97"/>
      <c r="D17" s="97"/>
      <c r="E17" s="104">
        <f t="shared" si="0"/>
        <v>0</v>
      </c>
      <c r="G17" s="96"/>
      <c r="H17" s="97"/>
      <c r="I17" s="97"/>
      <c r="J17" s="104">
        <f t="shared" si="1"/>
        <v>0</v>
      </c>
      <c r="L17" s="104">
        <f t="shared" si="2"/>
        <v>0</v>
      </c>
      <c r="M17" s="99"/>
      <c r="N17" s="95">
        <v>44348</v>
      </c>
      <c r="O17" s="96"/>
      <c r="P17" s="97"/>
      <c r="Q17" s="97"/>
      <c r="R17" s="104">
        <f t="shared" si="3"/>
        <v>0</v>
      </c>
      <c r="T17" s="96"/>
      <c r="U17" s="97"/>
      <c r="V17" s="97"/>
      <c r="W17" s="104">
        <f t="shared" si="4"/>
        <v>0</v>
      </c>
      <c r="Y17" s="104">
        <f t="shared" si="5"/>
        <v>0</v>
      </c>
      <c r="Z17" s="99"/>
      <c r="AA17" s="95">
        <v>44348</v>
      </c>
      <c r="AB17" s="96"/>
      <c r="AC17" s="97"/>
      <c r="AD17" s="97"/>
      <c r="AE17" s="104">
        <f t="shared" si="6"/>
        <v>0</v>
      </c>
      <c r="AG17" s="96"/>
      <c r="AH17" s="97"/>
      <c r="AI17" s="97"/>
      <c r="AJ17" s="104">
        <f t="shared" si="7"/>
        <v>0</v>
      </c>
      <c r="AL17" s="104">
        <f t="shared" si="8"/>
        <v>0</v>
      </c>
    </row>
    <row r="18" spans="1:38" x14ac:dyDescent="0.2">
      <c r="A18" s="95">
        <v>44378</v>
      </c>
      <c r="B18" s="96"/>
      <c r="C18" s="97"/>
      <c r="D18" s="97"/>
      <c r="E18" s="104">
        <f t="shared" si="0"/>
        <v>0</v>
      </c>
      <c r="G18" s="96"/>
      <c r="H18" s="97"/>
      <c r="I18" s="97"/>
      <c r="J18" s="104">
        <f t="shared" si="1"/>
        <v>0</v>
      </c>
      <c r="L18" s="104">
        <f t="shared" si="2"/>
        <v>0</v>
      </c>
      <c r="M18" s="99"/>
      <c r="N18" s="95">
        <v>44378</v>
      </c>
      <c r="O18" s="96"/>
      <c r="P18" s="97"/>
      <c r="Q18" s="97"/>
      <c r="R18" s="104">
        <f t="shared" si="3"/>
        <v>0</v>
      </c>
      <c r="T18" s="96"/>
      <c r="U18" s="97"/>
      <c r="V18" s="97"/>
      <c r="W18" s="104">
        <f t="shared" si="4"/>
        <v>0</v>
      </c>
      <c r="Y18" s="104">
        <f t="shared" si="5"/>
        <v>0</v>
      </c>
      <c r="Z18" s="99"/>
      <c r="AA18" s="95">
        <v>44378</v>
      </c>
      <c r="AB18" s="96"/>
      <c r="AC18" s="97"/>
      <c r="AD18" s="97"/>
      <c r="AE18" s="104">
        <f t="shared" si="6"/>
        <v>0</v>
      </c>
      <c r="AG18" s="96"/>
      <c r="AH18" s="97"/>
      <c r="AI18" s="97"/>
      <c r="AJ18" s="104">
        <f t="shared" si="7"/>
        <v>0</v>
      </c>
      <c r="AL18" s="104">
        <f t="shared" si="8"/>
        <v>0</v>
      </c>
    </row>
    <row r="19" spans="1:38" x14ac:dyDescent="0.2">
      <c r="A19" s="95">
        <v>44409</v>
      </c>
      <c r="B19" s="96"/>
      <c r="C19" s="97"/>
      <c r="D19" s="97"/>
      <c r="E19" s="104">
        <f t="shared" si="0"/>
        <v>0</v>
      </c>
      <c r="G19" s="96"/>
      <c r="H19" s="97"/>
      <c r="I19" s="97"/>
      <c r="J19" s="104">
        <f t="shared" si="1"/>
        <v>0</v>
      </c>
      <c r="L19" s="104">
        <f t="shared" si="2"/>
        <v>0</v>
      </c>
      <c r="M19" s="99"/>
      <c r="N19" s="95">
        <v>44409</v>
      </c>
      <c r="O19" s="96"/>
      <c r="P19" s="97"/>
      <c r="Q19" s="97"/>
      <c r="R19" s="104">
        <f t="shared" si="3"/>
        <v>0</v>
      </c>
      <c r="T19" s="96"/>
      <c r="U19" s="97"/>
      <c r="V19" s="97"/>
      <c r="W19" s="104">
        <f t="shared" si="4"/>
        <v>0</v>
      </c>
      <c r="Y19" s="104">
        <f t="shared" si="5"/>
        <v>0</v>
      </c>
      <c r="Z19" s="99"/>
      <c r="AA19" s="95">
        <v>44409</v>
      </c>
      <c r="AB19" s="96"/>
      <c r="AC19" s="97"/>
      <c r="AD19" s="97"/>
      <c r="AE19" s="104">
        <f t="shared" si="6"/>
        <v>0</v>
      </c>
      <c r="AG19" s="96"/>
      <c r="AH19" s="97"/>
      <c r="AI19" s="97"/>
      <c r="AJ19" s="104">
        <f t="shared" si="7"/>
        <v>0</v>
      </c>
      <c r="AL19" s="104">
        <f t="shared" si="8"/>
        <v>0</v>
      </c>
    </row>
    <row r="20" spans="1:38" x14ac:dyDescent="0.2">
      <c r="A20" s="95">
        <v>44440</v>
      </c>
      <c r="B20" s="96"/>
      <c r="C20" s="97"/>
      <c r="D20" s="97"/>
      <c r="E20" s="104">
        <f t="shared" si="0"/>
        <v>0</v>
      </c>
      <c r="G20" s="96"/>
      <c r="H20" s="97"/>
      <c r="I20" s="97"/>
      <c r="J20" s="104">
        <f t="shared" si="1"/>
        <v>0</v>
      </c>
      <c r="L20" s="104">
        <f t="shared" si="2"/>
        <v>0</v>
      </c>
      <c r="M20" s="99"/>
      <c r="N20" s="95">
        <v>44440</v>
      </c>
      <c r="O20" s="96"/>
      <c r="P20" s="97"/>
      <c r="Q20" s="97"/>
      <c r="R20" s="104">
        <f t="shared" si="3"/>
        <v>0</v>
      </c>
      <c r="T20" s="96"/>
      <c r="U20" s="97"/>
      <c r="V20" s="97"/>
      <c r="W20" s="104">
        <f t="shared" si="4"/>
        <v>0</v>
      </c>
      <c r="Y20" s="104">
        <f t="shared" si="5"/>
        <v>0</v>
      </c>
      <c r="Z20" s="99"/>
      <c r="AA20" s="95">
        <v>44440</v>
      </c>
      <c r="AB20" s="96"/>
      <c r="AC20" s="97"/>
      <c r="AD20" s="97"/>
      <c r="AE20" s="104">
        <f t="shared" si="6"/>
        <v>0</v>
      </c>
      <c r="AG20" s="96"/>
      <c r="AH20" s="97"/>
      <c r="AI20" s="97"/>
      <c r="AJ20" s="104">
        <f t="shared" si="7"/>
        <v>0</v>
      </c>
      <c r="AL20" s="104">
        <f t="shared" si="8"/>
        <v>0</v>
      </c>
    </row>
    <row r="21" spans="1:38" x14ac:dyDescent="0.2">
      <c r="A21" s="95">
        <v>44470</v>
      </c>
      <c r="B21" s="96"/>
      <c r="C21" s="97"/>
      <c r="D21" s="97"/>
      <c r="E21" s="104">
        <f t="shared" si="0"/>
        <v>0</v>
      </c>
      <c r="G21" s="96"/>
      <c r="H21" s="97"/>
      <c r="I21" s="97"/>
      <c r="J21" s="104">
        <f t="shared" si="1"/>
        <v>0</v>
      </c>
      <c r="L21" s="104">
        <f t="shared" si="2"/>
        <v>0</v>
      </c>
      <c r="M21" s="99"/>
      <c r="N21" s="95">
        <v>44470</v>
      </c>
      <c r="O21" s="96"/>
      <c r="P21" s="97"/>
      <c r="Q21" s="97"/>
      <c r="R21" s="104">
        <f t="shared" si="3"/>
        <v>0</v>
      </c>
      <c r="T21" s="96"/>
      <c r="U21" s="97"/>
      <c r="V21" s="97"/>
      <c r="W21" s="104">
        <f t="shared" si="4"/>
        <v>0</v>
      </c>
      <c r="Y21" s="104">
        <f t="shared" si="5"/>
        <v>0</v>
      </c>
      <c r="Z21" s="99"/>
      <c r="AA21" s="95">
        <v>44470</v>
      </c>
      <c r="AB21" s="96"/>
      <c r="AC21" s="97"/>
      <c r="AD21" s="97"/>
      <c r="AE21" s="104">
        <f t="shared" si="6"/>
        <v>0</v>
      </c>
      <c r="AG21" s="96"/>
      <c r="AH21" s="97"/>
      <c r="AI21" s="97"/>
      <c r="AJ21" s="104">
        <f t="shared" si="7"/>
        <v>0</v>
      </c>
      <c r="AL21" s="104">
        <f t="shared" si="8"/>
        <v>0</v>
      </c>
    </row>
    <row r="22" spans="1:38" x14ac:dyDescent="0.2">
      <c r="A22" s="95">
        <v>44501</v>
      </c>
      <c r="B22" s="96"/>
      <c r="C22" s="97"/>
      <c r="D22" s="97"/>
      <c r="E22" s="104">
        <f t="shared" si="0"/>
        <v>0</v>
      </c>
      <c r="G22" s="96"/>
      <c r="H22" s="97"/>
      <c r="I22" s="97"/>
      <c r="J22" s="104">
        <f t="shared" si="1"/>
        <v>0</v>
      </c>
      <c r="L22" s="104">
        <f t="shared" si="2"/>
        <v>0</v>
      </c>
      <c r="M22" s="99"/>
      <c r="N22" s="95">
        <v>44501</v>
      </c>
      <c r="O22" s="96"/>
      <c r="P22" s="97"/>
      <c r="Q22" s="97"/>
      <c r="R22" s="104">
        <f t="shared" si="3"/>
        <v>0</v>
      </c>
      <c r="T22" s="96"/>
      <c r="U22" s="97"/>
      <c r="V22" s="97"/>
      <c r="W22" s="104">
        <f t="shared" si="4"/>
        <v>0</v>
      </c>
      <c r="Y22" s="104">
        <f t="shared" si="5"/>
        <v>0</v>
      </c>
      <c r="Z22" s="99"/>
      <c r="AA22" s="95">
        <v>44501</v>
      </c>
      <c r="AB22" s="96"/>
      <c r="AC22" s="97"/>
      <c r="AD22" s="97"/>
      <c r="AE22" s="104">
        <f t="shared" si="6"/>
        <v>0</v>
      </c>
      <c r="AG22" s="96"/>
      <c r="AH22" s="97"/>
      <c r="AI22" s="97"/>
      <c r="AJ22" s="104">
        <f t="shared" si="7"/>
        <v>0</v>
      </c>
      <c r="AL22" s="104">
        <f t="shared" si="8"/>
        <v>0</v>
      </c>
    </row>
    <row r="23" spans="1:38" ht="13.5" thickBot="1" x14ac:dyDescent="0.25">
      <c r="A23" s="95">
        <v>44531</v>
      </c>
      <c r="B23" s="96"/>
      <c r="C23" s="97"/>
      <c r="D23" s="97"/>
      <c r="E23" s="98">
        <f t="shared" si="0"/>
        <v>0</v>
      </c>
      <c r="G23" s="96"/>
      <c r="H23" s="97"/>
      <c r="I23" s="97"/>
      <c r="J23" s="98">
        <f t="shared" si="1"/>
        <v>0</v>
      </c>
      <c r="L23" s="98">
        <f t="shared" si="2"/>
        <v>0</v>
      </c>
      <c r="M23" s="99"/>
      <c r="N23" s="95">
        <v>44531</v>
      </c>
      <c r="O23" s="96"/>
      <c r="P23" s="97"/>
      <c r="Q23" s="97"/>
      <c r="R23" s="98">
        <f t="shared" si="3"/>
        <v>0</v>
      </c>
      <c r="T23" s="96"/>
      <c r="U23" s="97"/>
      <c r="V23" s="97"/>
      <c r="W23" s="98">
        <f t="shared" si="4"/>
        <v>0</v>
      </c>
      <c r="Y23" s="98">
        <f t="shared" si="5"/>
        <v>0</v>
      </c>
      <c r="Z23" s="99"/>
      <c r="AA23" s="95">
        <v>44531</v>
      </c>
      <c r="AB23" s="96"/>
      <c r="AC23" s="97"/>
      <c r="AD23" s="97"/>
      <c r="AE23" s="98">
        <f t="shared" si="6"/>
        <v>0</v>
      </c>
      <c r="AG23" s="96"/>
      <c r="AH23" s="97"/>
      <c r="AI23" s="97"/>
      <c r="AJ23" s="98">
        <f t="shared" si="7"/>
        <v>0</v>
      </c>
      <c r="AL23" s="98">
        <f t="shared" si="8"/>
        <v>0</v>
      </c>
    </row>
    <row r="24" spans="1:38" ht="13.5" thickBot="1" x14ac:dyDescent="0.25">
      <c r="B24" s="100" t="s">
        <v>136</v>
      </c>
      <c r="C24" s="100"/>
      <c r="D24" s="101"/>
      <c r="E24" s="102">
        <f>SUM(E12:E23)</f>
        <v>0</v>
      </c>
      <c r="G24" s="100" t="s">
        <v>136</v>
      </c>
      <c r="H24" s="100"/>
      <c r="I24" s="101"/>
      <c r="J24" s="102">
        <f>SUM(J12:J23)</f>
        <v>0</v>
      </c>
      <c r="L24" s="102">
        <f t="shared" si="2"/>
        <v>0</v>
      </c>
      <c r="M24" s="99"/>
      <c r="O24" s="100" t="s">
        <v>136</v>
      </c>
      <c r="P24" s="100"/>
      <c r="Q24" s="101"/>
      <c r="R24" s="102">
        <f>SUM(R12:R23)</f>
        <v>0</v>
      </c>
      <c r="T24" s="100" t="s">
        <v>136</v>
      </c>
      <c r="U24" s="100"/>
      <c r="V24" s="101"/>
      <c r="W24" s="102">
        <f>SUM(W12:W23)</f>
        <v>0</v>
      </c>
      <c r="Y24" s="102">
        <f t="shared" si="5"/>
        <v>0</v>
      </c>
      <c r="Z24" s="99"/>
      <c r="AB24" s="100" t="s">
        <v>136</v>
      </c>
      <c r="AC24" s="100"/>
      <c r="AD24" s="101"/>
      <c r="AE24" s="102">
        <f>SUM(AE12:AE23)</f>
        <v>0</v>
      </c>
      <c r="AG24" s="100" t="s">
        <v>136</v>
      </c>
      <c r="AH24" s="100"/>
      <c r="AI24" s="101"/>
      <c r="AJ24" s="102">
        <f>SUM(AJ12:AJ23)</f>
        <v>0</v>
      </c>
      <c r="AL24" s="102">
        <f t="shared" si="8"/>
        <v>0</v>
      </c>
    </row>
    <row r="25" spans="1:38" x14ac:dyDescent="0.2">
      <c r="A25" s="95"/>
      <c r="E25" s="103"/>
      <c r="J25" s="103"/>
      <c r="L25" s="103"/>
      <c r="M25" s="103"/>
      <c r="N25" s="95"/>
      <c r="R25" s="103"/>
      <c r="W25" s="103"/>
      <c r="Y25" s="103"/>
      <c r="Z25" s="103"/>
      <c r="AA25" s="95"/>
      <c r="AE25" s="103"/>
      <c r="AJ25" s="103"/>
      <c r="AL25" s="103"/>
    </row>
    <row r="26" spans="1:38" x14ac:dyDescent="0.2">
      <c r="A26" s="95">
        <v>44562</v>
      </c>
      <c r="B26" s="96"/>
      <c r="C26" s="97"/>
      <c r="D26" s="97"/>
      <c r="E26" s="104">
        <f t="shared" ref="E26:E37" si="9">B26*(C26-D26)/1000</f>
        <v>0</v>
      </c>
      <c r="G26" s="96"/>
      <c r="H26" s="97"/>
      <c r="I26" s="97"/>
      <c r="J26" s="104">
        <f t="shared" ref="J26:J37" si="10">G26*(H26-I26)/1000</f>
        <v>0</v>
      </c>
      <c r="L26" s="104">
        <f t="shared" ref="L26:L38" si="11">E26+J26</f>
        <v>0</v>
      </c>
      <c r="M26" s="99"/>
      <c r="N26" s="95">
        <v>44562</v>
      </c>
      <c r="O26" s="96"/>
      <c r="P26" s="97"/>
      <c r="Q26" s="97"/>
      <c r="R26" s="104">
        <f t="shared" ref="R26:R37" si="12">O26*(P26-Q26)/1000</f>
        <v>0</v>
      </c>
      <c r="T26" s="96"/>
      <c r="U26" s="97"/>
      <c r="V26" s="97"/>
      <c r="W26" s="104">
        <f t="shared" ref="W26:W37" si="13">T26*(U26-V26)/1000</f>
        <v>0</v>
      </c>
      <c r="Y26" s="104">
        <f t="shared" ref="Y26:Y38" si="14">R26+W26</f>
        <v>0</v>
      </c>
      <c r="Z26" s="99"/>
      <c r="AA26" s="95">
        <v>44562</v>
      </c>
      <c r="AB26" s="96"/>
      <c r="AC26" s="97"/>
      <c r="AD26" s="97"/>
      <c r="AE26" s="104">
        <f t="shared" ref="AE26:AE37" si="15">AB26*(AC26-AD26)/1000</f>
        <v>0</v>
      </c>
      <c r="AG26" s="96"/>
      <c r="AH26" s="97"/>
      <c r="AI26" s="97"/>
      <c r="AJ26" s="104">
        <f t="shared" ref="AJ26:AJ37" si="16">AG26*(AH26-AI26)/1000</f>
        <v>0</v>
      </c>
      <c r="AL26" s="104">
        <f t="shared" ref="AL26:AL38" si="17">AE26+AJ26</f>
        <v>0</v>
      </c>
    </row>
    <row r="27" spans="1:38" x14ac:dyDescent="0.2">
      <c r="A27" s="95">
        <v>44593</v>
      </c>
      <c r="B27" s="96"/>
      <c r="C27" s="97"/>
      <c r="D27" s="97"/>
      <c r="E27" s="104">
        <f t="shared" si="9"/>
        <v>0</v>
      </c>
      <c r="G27" s="96"/>
      <c r="H27" s="97"/>
      <c r="I27" s="97"/>
      <c r="J27" s="104">
        <f t="shared" si="10"/>
        <v>0</v>
      </c>
      <c r="L27" s="104">
        <f t="shared" si="11"/>
        <v>0</v>
      </c>
      <c r="M27" s="99"/>
      <c r="N27" s="95">
        <v>44593</v>
      </c>
      <c r="O27" s="96"/>
      <c r="P27" s="97"/>
      <c r="Q27" s="97"/>
      <c r="R27" s="104">
        <f t="shared" si="12"/>
        <v>0</v>
      </c>
      <c r="T27" s="96"/>
      <c r="U27" s="97"/>
      <c r="V27" s="97"/>
      <c r="W27" s="104">
        <f t="shared" si="13"/>
        <v>0</v>
      </c>
      <c r="Y27" s="104">
        <f t="shared" si="14"/>
        <v>0</v>
      </c>
      <c r="Z27" s="99"/>
      <c r="AA27" s="95">
        <v>44593</v>
      </c>
      <c r="AB27" s="96"/>
      <c r="AC27" s="97"/>
      <c r="AD27" s="97"/>
      <c r="AE27" s="104">
        <f t="shared" si="15"/>
        <v>0</v>
      </c>
      <c r="AG27" s="96"/>
      <c r="AH27" s="97"/>
      <c r="AI27" s="97"/>
      <c r="AJ27" s="104">
        <f t="shared" si="16"/>
        <v>0</v>
      </c>
      <c r="AL27" s="104">
        <f t="shared" si="17"/>
        <v>0</v>
      </c>
    </row>
    <row r="28" spans="1:38" x14ac:dyDescent="0.2">
      <c r="A28" s="95">
        <v>44621</v>
      </c>
      <c r="B28" s="96"/>
      <c r="C28" s="97"/>
      <c r="D28" s="97"/>
      <c r="E28" s="104">
        <f t="shared" si="9"/>
        <v>0</v>
      </c>
      <c r="G28" s="96"/>
      <c r="H28" s="97"/>
      <c r="I28" s="97"/>
      <c r="J28" s="104">
        <f t="shared" si="10"/>
        <v>0</v>
      </c>
      <c r="L28" s="104">
        <f t="shared" si="11"/>
        <v>0</v>
      </c>
      <c r="M28" s="99"/>
      <c r="N28" s="95">
        <v>44621</v>
      </c>
      <c r="O28" s="96"/>
      <c r="P28" s="97"/>
      <c r="Q28" s="97"/>
      <c r="R28" s="104">
        <f t="shared" si="12"/>
        <v>0</v>
      </c>
      <c r="T28" s="96"/>
      <c r="U28" s="97"/>
      <c r="V28" s="97"/>
      <c r="W28" s="104">
        <f t="shared" si="13"/>
        <v>0</v>
      </c>
      <c r="Y28" s="104">
        <f t="shared" si="14"/>
        <v>0</v>
      </c>
      <c r="Z28" s="99"/>
      <c r="AA28" s="95">
        <v>44621</v>
      </c>
      <c r="AB28" s="96"/>
      <c r="AC28" s="97"/>
      <c r="AD28" s="97"/>
      <c r="AE28" s="104">
        <f t="shared" si="15"/>
        <v>0</v>
      </c>
      <c r="AG28" s="96"/>
      <c r="AH28" s="97"/>
      <c r="AI28" s="97"/>
      <c r="AJ28" s="104">
        <f t="shared" si="16"/>
        <v>0</v>
      </c>
      <c r="AL28" s="104">
        <f t="shared" si="17"/>
        <v>0</v>
      </c>
    </row>
    <row r="29" spans="1:38" x14ac:dyDescent="0.2">
      <c r="A29" s="95">
        <v>44652</v>
      </c>
      <c r="B29" s="96"/>
      <c r="C29" s="97"/>
      <c r="D29" s="97"/>
      <c r="E29" s="104">
        <f t="shared" si="9"/>
        <v>0</v>
      </c>
      <c r="G29" s="96"/>
      <c r="H29" s="97"/>
      <c r="I29" s="97"/>
      <c r="J29" s="104">
        <f t="shared" si="10"/>
        <v>0</v>
      </c>
      <c r="L29" s="104">
        <f t="shared" si="11"/>
        <v>0</v>
      </c>
      <c r="M29" s="99"/>
      <c r="N29" s="95">
        <v>44652</v>
      </c>
      <c r="O29" s="96"/>
      <c r="P29" s="97"/>
      <c r="Q29" s="97"/>
      <c r="R29" s="104">
        <f t="shared" si="12"/>
        <v>0</v>
      </c>
      <c r="T29" s="96"/>
      <c r="U29" s="97"/>
      <c r="V29" s="97"/>
      <c r="W29" s="104">
        <f t="shared" si="13"/>
        <v>0</v>
      </c>
      <c r="Y29" s="104">
        <f t="shared" si="14"/>
        <v>0</v>
      </c>
      <c r="Z29" s="99"/>
      <c r="AA29" s="95">
        <v>44652</v>
      </c>
      <c r="AB29" s="96"/>
      <c r="AC29" s="97"/>
      <c r="AD29" s="97"/>
      <c r="AE29" s="104">
        <f t="shared" si="15"/>
        <v>0</v>
      </c>
      <c r="AG29" s="96"/>
      <c r="AH29" s="97"/>
      <c r="AI29" s="97"/>
      <c r="AJ29" s="104">
        <f t="shared" si="16"/>
        <v>0</v>
      </c>
      <c r="AL29" s="104">
        <f t="shared" si="17"/>
        <v>0</v>
      </c>
    </row>
    <row r="30" spans="1:38" x14ac:dyDescent="0.2">
      <c r="A30" s="95">
        <v>44682</v>
      </c>
      <c r="B30" s="96"/>
      <c r="C30" s="97"/>
      <c r="D30" s="97"/>
      <c r="E30" s="104">
        <f t="shared" si="9"/>
        <v>0</v>
      </c>
      <c r="G30" s="96"/>
      <c r="H30" s="97"/>
      <c r="I30" s="97"/>
      <c r="J30" s="104">
        <f t="shared" si="10"/>
        <v>0</v>
      </c>
      <c r="L30" s="104">
        <f t="shared" si="11"/>
        <v>0</v>
      </c>
      <c r="M30" s="99"/>
      <c r="N30" s="95">
        <v>44682</v>
      </c>
      <c r="O30" s="96"/>
      <c r="P30" s="97"/>
      <c r="Q30" s="97"/>
      <c r="R30" s="104">
        <f t="shared" si="12"/>
        <v>0</v>
      </c>
      <c r="T30" s="96"/>
      <c r="U30" s="97"/>
      <c r="V30" s="97"/>
      <c r="W30" s="104">
        <f t="shared" si="13"/>
        <v>0</v>
      </c>
      <c r="Y30" s="104">
        <f t="shared" si="14"/>
        <v>0</v>
      </c>
      <c r="Z30" s="99"/>
      <c r="AA30" s="95">
        <v>44682</v>
      </c>
      <c r="AB30" s="96"/>
      <c r="AC30" s="97"/>
      <c r="AD30" s="97"/>
      <c r="AE30" s="104">
        <f t="shared" si="15"/>
        <v>0</v>
      </c>
      <c r="AG30" s="96"/>
      <c r="AH30" s="97"/>
      <c r="AI30" s="97"/>
      <c r="AJ30" s="104">
        <f t="shared" si="16"/>
        <v>0</v>
      </c>
      <c r="AL30" s="104">
        <f t="shared" si="17"/>
        <v>0</v>
      </c>
    </row>
    <row r="31" spans="1:38" x14ac:dyDescent="0.2">
      <c r="A31" s="95">
        <v>44713</v>
      </c>
      <c r="B31" s="96"/>
      <c r="C31" s="97"/>
      <c r="D31" s="97"/>
      <c r="E31" s="104">
        <f t="shared" si="9"/>
        <v>0</v>
      </c>
      <c r="G31" s="96"/>
      <c r="H31" s="97"/>
      <c r="I31" s="97"/>
      <c r="J31" s="104">
        <f t="shared" si="10"/>
        <v>0</v>
      </c>
      <c r="L31" s="104">
        <f t="shared" si="11"/>
        <v>0</v>
      </c>
      <c r="M31" s="99"/>
      <c r="N31" s="95">
        <v>44713</v>
      </c>
      <c r="O31" s="96"/>
      <c r="P31" s="97"/>
      <c r="Q31" s="97"/>
      <c r="R31" s="104">
        <f t="shared" si="12"/>
        <v>0</v>
      </c>
      <c r="T31" s="96"/>
      <c r="U31" s="97"/>
      <c r="V31" s="97"/>
      <c r="W31" s="104">
        <f t="shared" si="13"/>
        <v>0</v>
      </c>
      <c r="Y31" s="104">
        <f t="shared" si="14"/>
        <v>0</v>
      </c>
      <c r="Z31" s="99"/>
      <c r="AA31" s="95">
        <v>44713</v>
      </c>
      <c r="AB31" s="96"/>
      <c r="AC31" s="97"/>
      <c r="AD31" s="97"/>
      <c r="AE31" s="104">
        <f t="shared" si="15"/>
        <v>0</v>
      </c>
      <c r="AG31" s="96"/>
      <c r="AH31" s="97"/>
      <c r="AI31" s="97"/>
      <c r="AJ31" s="104">
        <f t="shared" si="16"/>
        <v>0</v>
      </c>
      <c r="AL31" s="104">
        <f t="shared" si="17"/>
        <v>0</v>
      </c>
    </row>
    <row r="32" spans="1:38" x14ac:dyDescent="0.2">
      <c r="A32" s="95">
        <v>44743</v>
      </c>
      <c r="B32" s="96"/>
      <c r="C32" s="97"/>
      <c r="D32" s="97"/>
      <c r="E32" s="104">
        <f t="shared" si="9"/>
        <v>0</v>
      </c>
      <c r="G32" s="96"/>
      <c r="H32" s="97"/>
      <c r="I32" s="97"/>
      <c r="J32" s="104">
        <f t="shared" si="10"/>
        <v>0</v>
      </c>
      <c r="L32" s="104">
        <f t="shared" si="11"/>
        <v>0</v>
      </c>
      <c r="M32" s="99"/>
      <c r="N32" s="95">
        <v>44743</v>
      </c>
      <c r="O32" s="96"/>
      <c r="P32" s="97"/>
      <c r="Q32" s="97"/>
      <c r="R32" s="104">
        <f t="shared" si="12"/>
        <v>0</v>
      </c>
      <c r="T32" s="96"/>
      <c r="U32" s="97"/>
      <c r="V32" s="97"/>
      <c r="W32" s="104">
        <f t="shared" si="13"/>
        <v>0</v>
      </c>
      <c r="Y32" s="104">
        <f t="shared" si="14"/>
        <v>0</v>
      </c>
      <c r="Z32" s="99"/>
      <c r="AA32" s="95">
        <v>44743</v>
      </c>
      <c r="AB32" s="96"/>
      <c r="AC32" s="97"/>
      <c r="AD32" s="97"/>
      <c r="AE32" s="104">
        <f t="shared" si="15"/>
        <v>0</v>
      </c>
      <c r="AG32" s="96"/>
      <c r="AH32" s="97"/>
      <c r="AI32" s="97"/>
      <c r="AJ32" s="104">
        <f t="shared" si="16"/>
        <v>0</v>
      </c>
      <c r="AL32" s="104">
        <f t="shared" si="17"/>
        <v>0</v>
      </c>
    </row>
    <row r="33" spans="1:38" x14ac:dyDescent="0.2">
      <c r="A33" s="95">
        <v>44774</v>
      </c>
      <c r="B33" s="96"/>
      <c r="C33" s="97"/>
      <c r="D33" s="97"/>
      <c r="E33" s="104">
        <f t="shared" si="9"/>
        <v>0</v>
      </c>
      <c r="G33" s="96"/>
      <c r="H33" s="97"/>
      <c r="I33" s="97"/>
      <c r="J33" s="104">
        <f t="shared" si="10"/>
        <v>0</v>
      </c>
      <c r="L33" s="104">
        <f t="shared" si="11"/>
        <v>0</v>
      </c>
      <c r="M33" s="99"/>
      <c r="N33" s="95">
        <v>44774</v>
      </c>
      <c r="O33" s="96"/>
      <c r="P33" s="97"/>
      <c r="Q33" s="97"/>
      <c r="R33" s="104">
        <f t="shared" si="12"/>
        <v>0</v>
      </c>
      <c r="T33" s="96"/>
      <c r="U33" s="97"/>
      <c r="V33" s="97"/>
      <c r="W33" s="104">
        <f t="shared" si="13"/>
        <v>0</v>
      </c>
      <c r="Y33" s="104">
        <f t="shared" si="14"/>
        <v>0</v>
      </c>
      <c r="Z33" s="99"/>
      <c r="AA33" s="95">
        <v>44774</v>
      </c>
      <c r="AB33" s="96"/>
      <c r="AC33" s="97"/>
      <c r="AD33" s="97"/>
      <c r="AE33" s="104">
        <f t="shared" si="15"/>
        <v>0</v>
      </c>
      <c r="AG33" s="96"/>
      <c r="AH33" s="97"/>
      <c r="AI33" s="97"/>
      <c r="AJ33" s="104">
        <f t="shared" si="16"/>
        <v>0</v>
      </c>
      <c r="AL33" s="104">
        <f t="shared" si="17"/>
        <v>0</v>
      </c>
    </row>
    <row r="34" spans="1:38" x14ac:dyDescent="0.2">
      <c r="A34" s="95">
        <v>44805</v>
      </c>
      <c r="B34" s="96"/>
      <c r="C34" s="97"/>
      <c r="D34" s="97"/>
      <c r="E34" s="104">
        <f t="shared" si="9"/>
        <v>0</v>
      </c>
      <c r="G34" s="96"/>
      <c r="H34" s="97"/>
      <c r="I34" s="97"/>
      <c r="J34" s="104">
        <f t="shared" si="10"/>
        <v>0</v>
      </c>
      <c r="L34" s="104">
        <f t="shared" si="11"/>
        <v>0</v>
      </c>
      <c r="M34" s="99"/>
      <c r="N34" s="95">
        <v>44805</v>
      </c>
      <c r="O34" s="96"/>
      <c r="P34" s="97"/>
      <c r="Q34" s="97"/>
      <c r="R34" s="104">
        <f t="shared" si="12"/>
        <v>0</v>
      </c>
      <c r="T34" s="96"/>
      <c r="U34" s="97"/>
      <c r="V34" s="97"/>
      <c r="W34" s="104">
        <f t="shared" si="13"/>
        <v>0</v>
      </c>
      <c r="Y34" s="104">
        <f t="shared" si="14"/>
        <v>0</v>
      </c>
      <c r="Z34" s="99"/>
      <c r="AA34" s="95">
        <v>44805</v>
      </c>
      <c r="AB34" s="96"/>
      <c r="AC34" s="97"/>
      <c r="AD34" s="97"/>
      <c r="AE34" s="104">
        <f t="shared" si="15"/>
        <v>0</v>
      </c>
      <c r="AG34" s="96"/>
      <c r="AH34" s="97"/>
      <c r="AI34" s="97"/>
      <c r="AJ34" s="104">
        <f t="shared" si="16"/>
        <v>0</v>
      </c>
      <c r="AL34" s="104">
        <f t="shared" si="17"/>
        <v>0</v>
      </c>
    </row>
    <row r="35" spans="1:38" x14ac:dyDescent="0.2">
      <c r="A35" s="95">
        <v>44835</v>
      </c>
      <c r="B35" s="96"/>
      <c r="C35" s="97"/>
      <c r="D35" s="97"/>
      <c r="E35" s="104">
        <f t="shared" si="9"/>
        <v>0</v>
      </c>
      <c r="G35" s="96"/>
      <c r="H35" s="97"/>
      <c r="I35" s="97"/>
      <c r="J35" s="104">
        <f t="shared" si="10"/>
        <v>0</v>
      </c>
      <c r="L35" s="104">
        <f t="shared" si="11"/>
        <v>0</v>
      </c>
      <c r="M35" s="99"/>
      <c r="N35" s="95">
        <v>44835</v>
      </c>
      <c r="O35" s="96"/>
      <c r="P35" s="97"/>
      <c r="Q35" s="97"/>
      <c r="R35" s="104">
        <f t="shared" si="12"/>
        <v>0</v>
      </c>
      <c r="T35" s="96"/>
      <c r="U35" s="97"/>
      <c r="V35" s="97"/>
      <c r="W35" s="104">
        <f t="shared" si="13"/>
        <v>0</v>
      </c>
      <c r="Y35" s="104">
        <f t="shared" si="14"/>
        <v>0</v>
      </c>
      <c r="Z35" s="99"/>
      <c r="AA35" s="95">
        <v>44835</v>
      </c>
      <c r="AB35" s="96"/>
      <c r="AC35" s="97"/>
      <c r="AD35" s="97"/>
      <c r="AE35" s="104">
        <f t="shared" si="15"/>
        <v>0</v>
      </c>
      <c r="AG35" s="96"/>
      <c r="AH35" s="97"/>
      <c r="AI35" s="97"/>
      <c r="AJ35" s="104">
        <f t="shared" si="16"/>
        <v>0</v>
      </c>
      <c r="AL35" s="104">
        <f t="shared" si="17"/>
        <v>0</v>
      </c>
    </row>
    <row r="36" spans="1:38" x14ac:dyDescent="0.2">
      <c r="A36" s="95">
        <v>44866</v>
      </c>
      <c r="B36" s="96"/>
      <c r="C36" s="97"/>
      <c r="D36" s="97"/>
      <c r="E36" s="104">
        <f t="shared" si="9"/>
        <v>0</v>
      </c>
      <c r="G36" s="96"/>
      <c r="H36" s="97"/>
      <c r="I36" s="97"/>
      <c r="J36" s="104">
        <f t="shared" si="10"/>
        <v>0</v>
      </c>
      <c r="L36" s="104">
        <f t="shared" si="11"/>
        <v>0</v>
      </c>
      <c r="M36" s="99"/>
      <c r="N36" s="95">
        <v>44866</v>
      </c>
      <c r="O36" s="96"/>
      <c r="P36" s="97"/>
      <c r="Q36" s="97"/>
      <c r="R36" s="104">
        <f t="shared" si="12"/>
        <v>0</v>
      </c>
      <c r="T36" s="96"/>
      <c r="U36" s="97"/>
      <c r="V36" s="97"/>
      <c r="W36" s="104">
        <f t="shared" si="13"/>
        <v>0</v>
      </c>
      <c r="Y36" s="104">
        <f t="shared" si="14"/>
        <v>0</v>
      </c>
      <c r="Z36" s="99"/>
      <c r="AA36" s="95">
        <v>44866</v>
      </c>
      <c r="AB36" s="96"/>
      <c r="AC36" s="97"/>
      <c r="AD36" s="97"/>
      <c r="AE36" s="104">
        <f t="shared" si="15"/>
        <v>0</v>
      </c>
      <c r="AG36" s="96"/>
      <c r="AH36" s="97"/>
      <c r="AI36" s="97"/>
      <c r="AJ36" s="104">
        <f t="shared" si="16"/>
        <v>0</v>
      </c>
      <c r="AL36" s="104">
        <f t="shared" si="17"/>
        <v>0</v>
      </c>
    </row>
    <row r="37" spans="1:38" ht="13.5" thickBot="1" x14ac:dyDescent="0.25">
      <c r="A37" s="95">
        <v>44896</v>
      </c>
      <c r="B37" s="96"/>
      <c r="C37" s="97"/>
      <c r="D37" s="97"/>
      <c r="E37" s="98">
        <f t="shared" si="9"/>
        <v>0</v>
      </c>
      <c r="G37" s="96"/>
      <c r="H37" s="97"/>
      <c r="I37" s="97"/>
      <c r="J37" s="98">
        <f t="shared" si="10"/>
        <v>0</v>
      </c>
      <c r="L37" s="98">
        <f t="shared" si="11"/>
        <v>0</v>
      </c>
      <c r="M37" s="99"/>
      <c r="N37" s="95">
        <v>44896</v>
      </c>
      <c r="O37" s="96"/>
      <c r="P37" s="97"/>
      <c r="Q37" s="97"/>
      <c r="R37" s="98">
        <f t="shared" si="12"/>
        <v>0</v>
      </c>
      <c r="T37" s="96"/>
      <c r="U37" s="97"/>
      <c r="V37" s="97"/>
      <c r="W37" s="98">
        <f t="shared" si="13"/>
        <v>0</v>
      </c>
      <c r="Y37" s="98">
        <f t="shared" si="14"/>
        <v>0</v>
      </c>
      <c r="Z37" s="99"/>
      <c r="AA37" s="95">
        <v>44896</v>
      </c>
      <c r="AB37" s="96"/>
      <c r="AC37" s="97"/>
      <c r="AD37" s="97"/>
      <c r="AE37" s="98">
        <f t="shared" si="15"/>
        <v>0</v>
      </c>
      <c r="AG37" s="96"/>
      <c r="AH37" s="97"/>
      <c r="AI37" s="97"/>
      <c r="AJ37" s="98">
        <f t="shared" si="16"/>
        <v>0</v>
      </c>
      <c r="AL37" s="98">
        <f t="shared" si="17"/>
        <v>0</v>
      </c>
    </row>
    <row r="38" spans="1:38" ht="13.5" thickBot="1" x14ac:dyDescent="0.25">
      <c r="B38" s="100" t="s">
        <v>137</v>
      </c>
      <c r="C38" s="100"/>
      <c r="D38" s="101"/>
      <c r="E38" s="102">
        <f>SUM(E26:E37)</f>
        <v>0</v>
      </c>
      <c r="G38" s="100" t="s">
        <v>137</v>
      </c>
      <c r="H38" s="100"/>
      <c r="I38" s="101"/>
      <c r="J38" s="102">
        <f>SUM(J26:J37)</f>
        <v>0</v>
      </c>
      <c r="L38" s="102">
        <f t="shared" si="11"/>
        <v>0</v>
      </c>
      <c r="M38" s="99"/>
      <c r="O38" s="100" t="s">
        <v>137</v>
      </c>
      <c r="P38" s="100"/>
      <c r="Q38" s="101"/>
      <c r="R38" s="102">
        <f>SUM(R26:R37)</f>
        <v>0</v>
      </c>
      <c r="T38" s="100" t="s">
        <v>137</v>
      </c>
      <c r="U38" s="100"/>
      <c r="V38" s="101"/>
      <c r="W38" s="102">
        <f>SUM(W26:W37)</f>
        <v>0</v>
      </c>
      <c r="Y38" s="102">
        <f t="shared" si="14"/>
        <v>0</v>
      </c>
      <c r="Z38" s="99"/>
      <c r="AB38" s="100" t="s">
        <v>137</v>
      </c>
      <c r="AC38" s="100"/>
      <c r="AD38" s="101"/>
      <c r="AE38" s="102">
        <f>SUM(AE26:AE37)</f>
        <v>0</v>
      </c>
      <c r="AG38" s="100" t="s">
        <v>137</v>
      </c>
      <c r="AH38" s="100"/>
      <c r="AI38" s="101"/>
      <c r="AJ38" s="102">
        <f>SUM(AJ26:AJ37)</f>
        <v>0</v>
      </c>
      <c r="AL38" s="102">
        <f t="shared" si="17"/>
        <v>0</v>
      </c>
    </row>
    <row r="39" spans="1:38" x14ac:dyDescent="0.2">
      <c r="A39" s="95"/>
      <c r="E39" s="103"/>
      <c r="J39" s="103"/>
      <c r="L39" s="103"/>
      <c r="M39" s="103"/>
      <c r="N39" s="95"/>
      <c r="R39" s="103"/>
      <c r="W39" s="103"/>
      <c r="Y39" s="103"/>
      <c r="Z39" s="103"/>
      <c r="AA39" s="95"/>
      <c r="AE39" s="103"/>
      <c r="AJ39" s="103"/>
      <c r="AL39" s="103"/>
    </row>
    <row r="40" spans="1:38" x14ac:dyDescent="0.2">
      <c r="A40" s="95">
        <v>44927</v>
      </c>
      <c r="B40" s="96"/>
      <c r="C40" s="97"/>
      <c r="D40" s="97"/>
      <c r="E40" s="104">
        <f t="shared" ref="E40:E51" si="18">B40*(C40-D40)</f>
        <v>0</v>
      </c>
      <c r="G40" s="96"/>
      <c r="H40" s="97"/>
      <c r="I40" s="97"/>
      <c r="J40" s="104">
        <f t="shared" ref="J40:J51" si="19">G40*(H40-I40)/1000</f>
        <v>0</v>
      </c>
      <c r="L40" s="104">
        <f t="shared" ref="L40:L52" si="20">E40+J40</f>
        <v>0</v>
      </c>
      <c r="M40" s="99"/>
      <c r="N40" s="95">
        <v>44927</v>
      </c>
      <c r="O40" s="96"/>
      <c r="P40" s="97"/>
      <c r="Q40" s="97"/>
      <c r="R40" s="104">
        <f t="shared" ref="R40:R51" si="21">O40*(P40-Q40)</f>
        <v>0</v>
      </c>
      <c r="T40" s="96"/>
      <c r="U40" s="97"/>
      <c r="V40" s="97"/>
      <c r="W40" s="104">
        <f t="shared" ref="W40:W51" si="22">T40*(U40-V40)/1000</f>
        <v>0</v>
      </c>
      <c r="Y40" s="104">
        <f t="shared" ref="Y40:Y52" si="23">R40+W40</f>
        <v>0</v>
      </c>
      <c r="Z40" s="99"/>
      <c r="AA40" s="95">
        <v>44927</v>
      </c>
      <c r="AB40" s="96"/>
      <c r="AC40" s="97"/>
      <c r="AD40" s="97"/>
      <c r="AE40" s="104">
        <f t="shared" ref="AE40:AE51" si="24">AB40*(AC40-AD40)</f>
        <v>0</v>
      </c>
      <c r="AG40" s="96"/>
      <c r="AH40" s="97"/>
      <c r="AI40" s="97"/>
      <c r="AJ40" s="104">
        <f t="shared" ref="AJ40:AJ51" si="25">AG40*(AH40-AI40)/1000</f>
        <v>0</v>
      </c>
      <c r="AL40" s="104">
        <f t="shared" ref="AL40:AL52" si="26">AE40+AJ40</f>
        <v>0</v>
      </c>
    </row>
    <row r="41" spans="1:38" x14ac:dyDescent="0.2">
      <c r="A41" s="95">
        <v>44958</v>
      </c>
      <c r="B41" s="96"/>
      <c r="C41" s="97"/>
      <c r="D41" s="97"/>
      <c r="E41" s="104">
        <f t="shared" si="18"/>
        <v>0</v>
      </c>
      <c r="G41" s="96"/>
      <c r="H41" s="97"/>
      <c r="I41" s="97"/>
      <c r="J41" s="104">
        <f t="shared" si="19"/>
        <v>0</v>
      </c>
      <c r="L41" s="104">
        <f t="shared" si="20"/>
        <v>0</v>
      </c>
      <c r="M41" s="99"/>
      <c r="N41" s="95">
        <v>44958</v>
      </c>
      <c r="O41" s="96"/>
      <c r="P41" s="97"/>
      <c r="Q41" s="97"/>
      <c r="R41" s="104">
        <f t="shared" si="21"/>
        <v>0</v>
      </c>
      <c r="T41" s="96"/>
      <c r="U41" s="97"/>
      <c r="V41" s="97"/>
      <c r="W41" s="104">
        <f t="shared" si="22"/>
        <v>0</v>
      </c>
      <c r="Y41" s="104">
        <f t="shared" si="23"/>
        <v>0</v>
      </c>
      <c r="Z41" s="99"/>
      <c r="AA41" s="95">
        <v>44958</v>
      </c>
      <c r="AB41" s="96"/>
      <c r="AC41" s="97"/>
      <c r="AD41" s="97"/>
      <c r="AE41" s="104">
        <f t="shared" si="24"/>
        <v>0</v>
      </c>
      <c r="AG41" s="96"/>
      <c r="AH41" s="97"/>
      <c r="AI41" s="97"/>
      <c r="AJ41" s="104">
        <f t="shared" si="25"/>
        <v>0</v>
      </c>
      <c r="AL41" s="104">
        <f t="shared" si="26"/>
        <v>0</v>
      </c>
    </row>
    <row r="42" spans="1:38" x14ac:dyDescent="0.2">
      <c r="A42" s="95">
        <v>44986</v>
      </c>
      <c r="B42" s="96"/>
      <c r="C42" s="97"/>
      <c r="D42" s="97"/>
      <c r="E42" s="104">
        <f t="shared" si="18"/>
        <v>0</v>
      </c>
      <c r="G42" s="96"/>
      <c r="H42" s="97"/>
      <c r="I42" s="97"/>
      <c r="J42" s="104">
        <f t="shared" si="19"/>
        <v>0</v>
      </c>
      <c r="L42" s="104">
        <f t="shared" si="20"/>
        <v>0</v>
      </c>
      <c r="M42" s="99"/>
      <c r="N42" s="95">
        <v>44986</v>
      </c>
      <c r="O42" s="96"/>
      <c r="P42" s="97"/>
      <c r="Q42" s="97"/>
      <c r="R42" s="104">
        <f t="shared" si="21"/>
        <v>0</v>
      </c>
      <c r="T42" s="96"/>
      <c r="U42" s="97"/>
      <c r="V42" s="97"/>
      <c r="W42" s="104">
        <f t="shared" si="22"/>
        <v>0</v>
      </c>
      <c r="Y42" s="104">
        <f t="shared" si="23"/>
        <v>0</v>
      </c>
      <c r="Z42" s="99"/>
      <c r="AA42" s="95">
        <v>44986</v>
      </c>
      <c r="AB42" s="96"/>
      <c r="AC42" s="97"/>
      <c r="AD42" s="97"/>
      <c r="AE42" s="104">
        <f t="shared" si="24"/>
        <v>0</v>
      </c>
      <c r="AG42" s="96"/>
      <c r="AH42" s="97"/>
      <c r="AI42" s="97"/>
      <c r="AJ42" s="104">
        <f t="shared" si="25"/>
        <v>0</v>
      </c>
      <c r="AL42" s="104">
        <f t="shared" si="26"/>
        <v>0</v>
      </c>
    </row>
    <row r="43" spans="1:38" x14ac:dyDescent="0.2">
      <c r="A43" s="95">
        <v>45017</v>
      </c>
      <c r="B43" s="96"/>
      <c r="C43" s="97"/>
      <c r="D43" s="97"/>
      <c r="E43" s="104">
        <f t="shared" si="18"/>
        <v>0</v>
      </c>
      <c r="G43" s="96"/>
      <c r="H43" s="97"/>
      <c r="I43" s="97"/>
      <c r="J43" s="104">
        <f t="shared" si="19"/>
        <v>0</v>
      </c>
      <c r="L43" s="104">
        <f t="shared" si="20"/>
        <v>0</v>
      </c>
      <c r="M43" s="99"/>
      <c r="N43" s="95">
        <v>45017</v>
      </c>
      <c r="O43" s="96"/>
      <c r="P43" s="97"/>
      <c r="Q43" s="97"/>
      <c r="R43" s="104">
        <f t="shared" si="21"/>
        <v>0</v>
      </c>
      <c r="T43" s="96"/>
      <c r="U43" s="97"/>
      <c r="V43" s="97"/>
      <c r="W43" s="104">
        <f t="shared" si="22"/>
        <v>0</v>
      </c>
      <c r="Y43" s="104">
        <f t="shared" si="23"/>
        <v>0</v>
      </c>
      <c r="Z43" s="99"/>
      <c r="AA43" s="95">
        <v>45017</v>
      </c>
      <c r="AB43" s="96"/>
      <c r="AC43" s="97"/>
      <c r="AD43" s="97"/>
      <c r="AE43" s="104">
        <f t="shared" si="24"/>
        <v>0</v>
      </c>
      <c r="AG43" s="96"/>
      <c r="AH43" s="97"/>
      <c r="AI43" s="97"/>
      <c r="AJ43" s="104">
        <f t="shared" si="25"/>
        <v>0</v>
      </c>
      <c r="AL43" s="104">
        <f t="shared" si="26"/>
        <v>0</v>
      </c>
    </row>
    <row r="44" spans="1:38" x14ac:dyDescent="0.2">
      <c r="A44" s="95">
        <v>45047</v>
      </c>
      <c r="B44" s="96"/>
      <c r="C44" s="97"/>
      <c r="D44" s="97"/>
      <c r="E44" s="104">
        <f t="shared" si="18"/>
        <v>0</v>
      </c>
      <c r="G44" s="96"/>
      <c r="H44" s="97"/>
      <c r="I44" s="97"/>
      <c r="J44" s="104">
        <f t="shared" si="19"/>
        <v>0</v>
      </c>
      <c r="L44" s="104">
        <f t="shared" si="20"/>
        <v>0</v>
      </c>
      <c r="M44" s="99"/>
      <c r="N44" s="95">
        <v>45047</v>
      </c>
      <c r="O44" s="96"/>
      <c r="P44" s="97"/>
      <c r="Q44" s="97"/>
      <c r="R44" s="104">
        <f t="shared" si="21"/>
        <v>0</v>
      </c>
      <c r="T44" s="96"/>
      <c r="U44" s="97"/>
      <c r="V44" s="97"/>
      <c r="W44" s="104">
        <f t="shared" si="22"/>
        <v>0</v>
      </c>
      <c r="Y44" s="104">
        <f t="shared" si="23"/>
        <v>0</v>
      </c>
      <c r="Z44" s="99"/>
      <c r="AA44" s="95">
        <v>45047</v>
      </c>
      <c r="AB44" s="96"/>
      <c r="AC44" s="97"/>
      <c r="AD44" s="97"/>
      <c r="AE44" s="104">
        <f t="shared" si="24"/>
        <v>0</v>
      </c>
      <c r="AG44" s="96"/>
      <c r="AH44" s="97"/>
      <c r="AI44" s="97"/>
      <c r="AJ44" s="104">
        <f t="shared" si="25"/>
        <v>0</v>
      </c>
      <c r="AL44" s="104">
        <f t="shared" si="26"/>
        <v>0</v>
      </c>
    </row>
    <row r="45" spans="1:38" x14ac:dyDescent="0.2">
      <c r="A45" s="95">
        <v>45078</v>
      </c>
      <c r="B45" s="96"/>
      <c r="C45" s="97"/>
      <c r="D45" s="97"/>
      <c r="E45" s="104">
        <f t="shared" si="18"/>
        <v>0</v>
      </c>
      <c r="G45" s="96"/>
      <c r="H45" s="97"/>
      <c r="I45" s="97"/>
      <c r="J45" s="104">
        <f t="shared" si="19"/>
        <v>0</v>
      </c>
      <c r="L45" s="104">
        <f t="shared" si="20"/>
        <v>0</v>
      </c>
      <c r="M45" s="99"/>
      <c r="N45" s="95">
        <v>45078</v>
      </c>
      <c r="O45" s="96"/>
      <c r="P45" s="97"/>
      <c r="Q45" s="97"/>
      <c r="R45" s="104">
        <f t="shared" si="21"/>
        <v>0</v>
      </c>
      <c r="T45" s="96"/>
      <c r="U45" s="97"/>
      <c r="V45" s="97"/>
      <c r="W45" s="104">
        <f t="shared" si="22"/>
        <v>0</v>
      </c>
      <c r="Y45" s="104">
        <f t="shared" si="23"/>
        <v>0</v>
      </c>
      <c r="Z45" s="99"/>
      <c r="AA45" s="95">
        <v>45078</v>
      </c>
      <c r="AB45" s="96"/>
      <c r="AC45" s="97"/>
      <c r="AD45" s="97"/>
      <c r="AE45" s="104">
        <f t="shared" si="24"/>
        <v>0</v>
      </c>
      <c r="AG45" s="96"/>
      <c r="AH45" s="97"/>
      <c r="AI45" s="97"/>
      <c r="AJ45" s="104">
        <f t="shared" si="25"/>
        <v>0</v>
      </c>
      <c r="AL45" s="104">
        <f t="shared" si="26"/>
        <v>0</v>
      </c>
    </row>
    <row r="46" spans="1:38" x14ac:dyDescent="0.2">
      <c r="A46" s="95">
        <v>45108</v>
      </c>
      <c r="B46" s="96"/>
      <c r="C46" s="97"/>
      <c r="D46" s="97"/>
      <c r="E46" s="104">
        <f t="shared" si="18"/>
        <v>0</v>
      </c>
      <c r="G46" s="96"/>
      <c r="H46" s="97"/>
      <c r="I46" s="97"/>
      <c r="J46" s="104">
        <f t="shared" si="19"/>
        <v>0</v>
      </c>
      <c r="L46" s="104">
        <f t="shared" si="20"/>
        <v>0</v>
      </c>
      <c r="M46" s="99"/>
      <c r="N46" s="95">
        <v>45108</v>
      </c>
      <c r="O46" s="96"/>
      <c r="P46" s="97"/>
      <c r="Q46" s="97"/>
      <c r="R46" s="104">
        <f t="shared" si="21"/>
        <v>0</v>
      </c>
      <c r="T46" s="96"/>
      <c r="U46" s="97"/>
      <c r="V46" s="97"/>
      <c r="W46" s="104">
        <f t="shared" si="22"/>
        <v>0</v>
      </c>
      <c r="Y46" s="104">
        <f t="shared" si="23"/>
        <v>0</v>
      </c>
      <c r="Z46" s="99"/>
      <c r="AA46" s="95">
        <v>45108</v>
      </c>
      <c r="AB46" s="96"/>
      <c r="AC46" s="97"/>
      <c r="AD46" s="97"/>
      <c r="AE46" s="104">
        <f t="shared" si="24"/>
        <v>0</v>
      </c>
      <c r="AG46" s="96"/>
      <c r="AH46" s="97"/>
      <c r="AI46" s="97"/>
      <c r="AJ46" s="104">
        <f t="shared" si="25"/>
        <v>0</v>
      </c>
      <c r="AL46" s="104">
        <f t="shared" si="26"/>
        <v>0</v>
      </c>
    </row>
    <row r="47" spans="1:38" x14ac:dyDescent="0.2">
      <c r="A47" s="95">
        <v>45139</v>
      </c>
      <c r="B47" s="96"/>
      <c r="C47" s="97"/>
      <c r="D47" s="97"/>
      <c r="E47" s="104">
        <f t="shared" si="18"/>
        <v>0</v>
      </c>
      <c r="G47" s="96"/>
      <c r="H47" s="97"/>
      <c r="I47" s="97"/>
      <c r="J47" s="104">
        <f t="shared" si="19"/>
        <v>0</v>
      </c>
      <c r="L47" s="104">
        <f t="shared" si="20"/>
        <v>0</v>
      </c>
      <c r="M47" s="99"/>
      <c r="N47" s="95">
        <v>45139</v>
      </c>
      <c r="O47" s="96"/>
      <c r="P47" s="97"/>
      <c r="Q47" s="97"/>
      <c r="R47" s="104">
        <f t="shared" si="21"/>
        <v>0</v>
      </c>
      <c r="T47" s="96"/>
      <c r="U47" s="97"/>
      <c r="V47" s="97"/>
      <c r="W47" s="104">
        <f t="shared" si="22"/>
        <v>0</v>
      </c>
      <c r="Y47" s="104">
        <f t="shared" si="23"/>
        <v>0</v>
      </c>
      <c r="Z47" s="99"/>
      <c r="AA47" s="95">
        <v>45139</v>
      </c>
      <c r="AB47" s="96"/>
      <c r="AC47" s="97"/>
      <c r="AD47" s="97"/>
      <c r="AE47" s="104">
        <f t="shared" si="24"/>
        <v>0</v>
      </c>
      <c r="AG47" s="96"/>
      <c r="AH47" s="97"/>
      <c r="AI47" s="97"/>
      <c r="AJ47" s="104">
        <f t="shared" si="25"/>
        <v>0</v>
      </c>
      <c r="AL47" s="104">
        <f t="shared" si="26"/>
        <v>0</v>
      </c>
    </row>
    <row r="48" spans="1:38" x14ac:dyDescent="0.2">
      <c r="A48" s="95">
        <v>45170</v>
      </c>
      <c r="B48" s="96"/>
      <c r="C48" s="97"/>
      <c r="D48" s="97"/>
      <c r="E48" s="104">
        <f t="shared" si="18"/>
        <v>0</v>
      </c>
      <c r="G48" s="96"/>
      <c r="H48" s="97"/>
      <c r="I48" s="97"/>
      <c r="J48" s="104">
        <f t="shared" si="19"/>
        <v>0</v>
      </c>
      <c r="L48" s="104">
        <f t="shared" si="20"/>
        <v>0</v>
      </c>
      <c r="M48" s="99"/>
      <c r="N48" s="95">
        <v>45170</v>
      </c>
      <c r="O48" s="96"/>
      <c r="P48" s="97"/>
      <c r="Q48" s="97"/>
      <c r="R48" s="104">
        <f t="shared" si="21"/>
        <v>0</v>
      </c>
      <c r="T48" s="96"/>
      <c r="U48" s="97"/>
      <c r="V48" s="97"/>
      <c r="W48" s="104">
        <f t="shared" si="22"/>
        <v>0</v>
      </c>
      <c r="Y48" s="104">
        <f t="shared" si="23"/>
        <v>0</v>
      </c>
      <c r="Z48" s="99"/>
      <c r="AA48" s="95">
        <v>45170</v>
      </c>
      <c r="AB48" s="96"/>
      <c r="AC48" s="97"/>
      <c r="AD48" s="97"/>
      <c r="AE48" s="104">
        <f t="shared" si="24"/>
        <v>0</v>
      </c>
      <c r="AG48" s="96"/>
      <c r="AH48" s="97"/>
      <c r="AI48" s="97"/>
      <c r="AJ48" s="104">
        <f t="shared" si="25"/>
        <v>0</v>
      </c>
      <c r="AL48" s="104">
        <f t="shared" si="26"/>
        <v>0</v>
      </c>
    </row>
    <row r="49" spans="1:38" x14ac:dyDescent="0.2">
      <c r="A49" s="95">
        <v>45200</v>
      </c>
      <c r="B49" s="96"/>
      <c r="C49" s="97"/>
      <c r="D49" s="97"/>
      <c r="E49" s="104">
        <f t="shared" si="18"/>
        <v>0</v>
      </c>
      <c r="G49" s="96"/>
      <c r="H49" s="97"/>
      <c r="I49" s="97"/>
      <c r="J49" s="104">
        <f t="shared" si="19"/>
        <v>0</v>
      </c>
      <c r="L49" s="104">
        <f t="shared" si="20"/>
        <v>0</v>
      </c>
      <c r="M49" s="99"/>
      <c r="N49" s="95">
        <v>45200</v>
      </c>
      <c r="O49" s="96"/>
      <c r="P49" s="97"/>
      <c r="Q49" s="97"/>
      <c r="R49" s="104">
        <f t="shared" si="21"/>
        <v>0</v>
      </c>
      <c r="T49" s="96"/>
      <c r="U49" s="97"/>
      <c r="V49" s="97"/>
      <c r="W49" s="104">
        <f t="shared" si="22"/>
        <v>0</v>
      </c>
      <c r="Y49" s="104">
        <f t="shared" si="23"/>
        <v>0</v>
      </c>
      <c r="Z49" s="99"/>
      <c r="AA49" s="95">
        <v>45200</v>
      </c>
      <c r="AB49" s="96"/>
      <c r="AC49" s="97"/>
      <c r="AD49" s="97"/>
      <c r="AE49" s="104">
        <f t="shared" si="24"/>
        <v>0</v>
      </c>
      <c r="AG49" s="96"/>
      <c r="AH49" s="97"/>
      <c r="AI49" s="97"/>
      <c r="AJ49" s="104">
        <f t="shared" si="25"/>
        <v>0</v>
      </c>
      <c r="AL49" s="104">
        <f t="shared" si="26"/>
        <v>0</v>
      </c>
    </row>
    <row r="50" spans="1:38" x14ac:dyDescent="0.2">
      <c r="A50" s="95">
        <v>45231</v>
      </c>
      <c r="B50" s="96"/>
      <c r="C50" s="97"/>
      <c r="D50" s="97"/>
      <c r="E50" s="104">
        <f t="shared" si="18"/>
        <v>0</v>
      </c>
      <c r="G50" s="96"/>
      <c r="H50" s="97"/>
      <c r="I50" s="97"/>
      <c r="J50" s="104">
        <f t="shared" si="19"/>
        <v>0</v>
      </c>
      <c r="L50" s="104">
        <f t="shared" si="20"/>
        <v>0</v>
      </c>
      <c r="M50" s="99"/>
      <c r="N50" s="95">
        <v>45231</v>
      </c>
      <c r="O50" s="96"/>
      <c r="P50" s="97"/>
      <c r="Q50" s="97"/>
      <c r="R50" s="104">
        <f t="shared" si="21"/>
        <v>0</v>
      </c>
      <c r="T50" s="96"/>
      <c r="U50" s="97"/>
      <c r="V50" s="97"/>
      <c r="W50" s="104">
        <f t="shared" si="22"/>
        <v>0</v>
      </c>
      <c r="Y50" s="104">
        <f t="shared" si="23"/>
        <v>0</v>
      </c>
      <c r="Z50" s="99"/>
      <c r="AA50" s="95">
        <v>45231</v>
      </c>
      <c r="AB50" s="96"/>
      <c r="AC50" s="97"/>
      <c r="AD50" s="97"/>
      <c r="AE50" s="104">
        <f t="shared" si="24"/>
        <v>0</v>
      </c>
      <c r="AG50" s="96"/>
      <c r="AH50" s="97"/>
      <c r="AI50" s="97"/>
      <c r="AJ50" s="104">
        <f t="shared" si="25"/>
        <v>0</v>
      </c>
      <c r="AL50" s="104">
        <f t="shared" si="26"/>
        <v>0</v>
      </c>
    </row>
    <row r="51" spans="1:38" ht="13.5" thickBot="1" x14ac:dyDescent="0.25">
      <c r="A51" s="95">
        <v>45261</v>
      </c>
      <c r="B51" s="96"/>
      <c r="C51" s="97"/>
      <c r="D51" s="97"/>
      <c r="E51" s="98">
        <f t="shared" si="18"/>
        <v>0</v>
      </c>
      <c r="G51" s="96"/>
      <c r="H51" s="97"/>
      <c r="I51" s="97"/>
      <c r="J51" s="98">
        <f t="shared" si="19"/>
        <v>0</v>
      </c>
      <c r="L51" s="98">
        <f t="shared" si="20"/>
        <v>0</v>
      </c>
      <c r="M51" s="99"/>
      <c r="N51" s="95">
        <v>45261</v>
      </c>
      <c r="O51" s="96"/>
      <c r="P51" s="97"/>
      <c r="Q51" s="97"/>
      <c r="R51" s="98">
        <f t="shared" si="21"/>
        <v>0</v>
      </c>
      <c r="T51" s="96"/>
      <c r="U51" s="97"/>
      <c r="V51" s="97"/>
      <c r="W51" s="98">
        <f t="shared" si="22"/>
        <v>0</v>
      </c>
      <c r="Y51" s="98">
        <f t="shared" si="23"/>
        <v>0</v>
      </c>
      <c r="Z51" s="99"/>
      <c r="AA51" s="95">
        <v>45261</v>
      </c>
      <c r="AB51" s="96"/>
      <c r="AC51" s="97"/>
      <c r="AD51" s="97"/>
      <c r="AE51" s="98">
        <f t="shared" si="24"/>
        <v>0</v>
      </c>
      <c r="AG51" s="96"/>
      <c r="AH51" s="97"/>
      <c r="AI51" s="97"/>
      <c r="AJ51" s="98">
        <f t="shared" si="25"/>
        <v>0</v>
      </c>
      <c r="AL51" s="98">
        <f t="shared" si="26"/>
        <v>0</v>
      </c>
    </row>
    <row r="52" spans="1:38" ht="13.5" thickBot="1" x14ac:dyDescent="0.25">
      <c r="B52" s="100" t="s">
        <v>138</v>
      </c>
      <c r="C52" s="100"/>
      <c r="D52" s="101"/>
      <c r="E52" s="102">
        <f>SUM(E40:E51)</f>
        <v>0</v>
      </c>
      <c r="G52" s="100" t="s">
        <v>138</v>
      </c>
      <c r="H52" s="100"/>
      <c r="I52" s="101"/>
      <c r="J52" s="102">
        <f>SUM(J40:J51)</f>
        <v>0</v>
      </c>
      <c r="L52" s="102">
        <f t="shared" si="20"/>
        <v>0</v>
      </c>
      <c r="M52" s="99"/>
      <c r="O52" s="100" t="s">
        <v>138</v>
      </c>
      <c r="P52" s="100"/>
      <c r="Q52" s="101"/>
      <c r="R52" s="102">
        <f>SUM(R40:R51)</f>
        <v>0</v>
      </c>
      <c r="T52" s="100" t="s">
        <v>138</v>
      </c>
      <c r="U52" s="100"/>
      <c r="V52" s="101"/>
      <c r="W52" s="102">
        <f>SUM(W40:W51)</f>
        <v>0</v>
      </c>
      <c r="Y52" s="102">
        <f t="shared" si="23"/>
        <v>0</v>
      </c>
      <c r="Z52" s="99"/>
      <c r="AB52" s="100" t="s">
        <v>138</v>
      </c>
      <c r="AC52" s="100"/>
      <c r="AD52" s="101"/>
      <c r="AE52" s="102">
        <f>SUM(AE40:AE51)</f>
        <v>0</v>
      </c>
      <c r="AG52" s="100" t="s">
        <v>138</v>
      </c>
      <c r="AH52" s="100"/>
      <c r="AI52" s="101"/>
      <c r="AJ52" s="102">
        <f>SUM(AJ40:AJ51)</f>
        <v>0</v>
      </c>
      <c r="AL52" s="102">
        <f t="shared" si="26"/>
        <v>0</v>
      </c>
    </row>
  </sheetData>
  <pageMargins left="0.7" right="0.7" top="0.75" bottom="0.75" header="0.3" footer="0.3"/>
  <pageSetup scale="68" fitToWidth="3" orientation="portrait" r:id="rId1"/>
  <colBreaks count="2" manualBreakCount="2">
    <brk id="13" max="1048575" man="1"/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opLeftCell="A73" workbookViewId="0">
      <selection activeCell="G67" sqref="G67"/>
    </sheetView>
  </sheetViews>
  <sheetFormatPr defaultColWidth="8.85546875" defaultRowHeight="12.75" x14ac:dyDescent="0.2"/>
  <cols>
    <col min="1" max="1" width="6.85546875" style="82" customWidth="1"/>
    <col min="2" max="2" width="70.7109375" style="82" customWidth="1"/>
    <col min="3" max="3" width="22" style="82" bestFit="1" customWidth="1"/>
    <col min="4" max="4" width="18.140625" style="82" bestFit="1" customWidth="1"/>
    <col min="5" max="5" width="11" style="82" bestFit="1" customWidth="1"/>
    <col min="6" max="16384" width="8.85546875" style="82"/>
  </cols>
  <sheetData>
    <row r="1" spans="1:7" x14ac:dyDescent="0.2">
      <c r="A1" s="81" t="s">
        <v>28</v>
      </c>
    </row>
    <row r="2" spans="1:7" x14ac:dyDescent="0.2">
      <c r="A2" s="81" t="s">
        <v>201</v>
      </c>
      <c r="B2" s="81"/>
      <c r="C2" s="81"/>
      <c r="D2" s="81"/>
      <c r="E2" s="81"/>
      <c r="F2" s="81"/>
      <c r="G2" s="81"/>
    </row>
    <row r="4" spans="1:7" x14ac:dyDescent="0.2">
      <c r="A4" s="105" t="s">
        <v>41</v>
      </c>
      <c r="B4" s="106" t="s">
        <v>42</v>
      </c>
      <c r="C4" s="105" t="s">
        <v>43</v>
      </c>
      <c r="D4" s="107" t="s">
        <v>177</v>
      </c>
    </row>
    <row r="5" spans="1:7" ht="6.6" customHeight="1" x14ac:dyDescent="0.2">
      <c r="A5" s="108"/>
      <c r="B5" s="108"/>
      <c r="C5" s="108"/>
      <c r="D5" s="108"/>
    </row>
    <row r="6" spans="1:7" ht="25.5" x14ac:dyDescent="0.2">
      <c r="A6" s="109">
        <f t="shared" ref="A6:A9" si="0">OFFSET(A6,-1,0)+1</f>
        <v>1</v>
      </c>
      <c r="B6" s="110" t="s">
        <v>142</v>
      </c>
      <c r="C6" s="111"/>
      <c r="D6" s="112">
        <v>0</v>
      </c>
    </row>
    <row r="7" spans="1:7" ht="25.5" x14ac:dyDescent="0.2">
      <c r="A7" s="109">
        <f t="shared" si="0"/>
        <v>2</v>
      </c>
      <c r="B7" s="110" t="s">
        <v>143</v>
      </c>
      <c r="C7" s="110"/>
      <c r="D7" s="113">
        <v>0</v>
      </c>
    </row>
    <row r="8" spans="1:7" ht="13.5" thickBot="1" x14ac:dyDescent="0.25">
      <c r="A8" s="109">
        <f t="shared" si="0"/>
        <v>3</v>
      </c>
      <c r="B8" s="108" t="s">
        <v>144</v>
      </c>
      <c r="C8" s="111" t="str">
        <f xml:space="preserve"> "[Line "&amp;A6&amp;" / Line "&amp;A7&amp;"]"</f>
        <v>[Line 1 / Line 2]</v>
      </c>
      <c r="D8" s="114">
        <v>0</v>
      </c>
    </row>
    <row r="9" spans="1:7" ht="13.5" thickTop="1" x14ac:dyDescent="0.2">
      <c r="A9" s="109">
        <f t="shared" si="0"/>
        <v>4</v>
      </c>
      <c r="B9" s="115" t="s">
        <v>44</v>
      </c>
      <c r="C9" s="111" t="str">
        <f xml:space="preserve"> "[Line "&amp;A8&amp;" / 12]"</f>
        <v>[Line 3 / 12]</v>
      </c>
      <c r="D9" s="116">
        <v>0</v>
      </c>
    </row>
    <row r="10" spans="1:7" x14ac:dyDescent="0.2">
      <c r="A10" s="111"/>
      <c r="B10" s="108"/>
      <c r="C10" s="108"/>
      <c r="D10" s="108"/>
    </row>
    <row r="11" spans="1:7" ht="25.5" x14ac:dyDescent="0.2">
      <c r="A11" s="109">
        <f>OFFSET(A11,-2,0)+1</f>
        <v>5</v>
      </c>
      <c r="B11" s="110" t="s">
        <v>145</v>
      </c>
      <c r="C11" s="110"/>
      <c r="D11" s="117">
        <v>0</v>
      </c>
    </row>
    <row r="12" spans="1:7" x14ac:dyDescent="0.2">
      <c r="A12" s="111"/>
      <c r="B12" s="108"/>
      <c r="C12" s="108"/>
      <c r="D12" s="108"/>
    </row>
    <row r="13" spans="1:7" x14ac:dyDescent="0.2">
      <c r="A13" s="109">
        <f>OFFSET(A13,-2,0)+1</f>
        <v>6</v>
      </c>
      <c r="B13" s="118" t="s">
        <v>45</v>
      </c>
      <c r="C13" s="111" t="str">
        <f xml:space="preserve"> "[Line "&amp;A11&amp;" x Line "&amp;A9&amp;"]"</f>
        <v>[Line 5 x Line 4]</v>
      </c>
      <c r="D13" s="113">
        <f>ROUND(D11*D9,2)</f>
        <v>0</v>
      </c>
    </row>
    <row r="14" spans="1:7" x14ac:dyDescent="0.2">
      <c r="A14" s="109">
        <f>OFFSET(A14,-1,0)+1</f>
        <v>7</v>
      </c>
      <c r="B14" s="119" t="s">
        <v>46</v>
      </c>
      <c r="C14" s="111" t="str">
        <f xml:space="preserve"> "[Line "&amp;A13&amp;" / Line "&amp;A6&amp;"]"</f>
        <v>[Line 6 / Line 1]</v>
      </c>
      <c r="D14" s="120">
        <v>0</v>
      </c>
    </row>
    <row r="15" spans="1:7" x14ac:dyDescent="0.2">
      <c r="A15" s="109"/>
      <c r="B15" s="108"/>
      <c r="C15" s="108"/>
      <c r="D15" s="108"/>
    </row>
    <row r="16" spans="1:7" ht="25.5" x14ac:dyDescent="0.2">
      <c r="A16" s="109">
        <f>OFFSET(A16,-2,0)+1</f>
        <v>8</v>
      </c>
      <c r="B16" s="110" t="s">
        <v>146</v>
      </c>
      <c r="C16" s="110"/>
      <c r="D16" s="113">
        <v>0</v>
      </c>
    </row>
    <row r="17" spans="1:4" ht="25.5" x14ac:dyDescent="0.2">
      <c r="A17" s="109">
        <f t="shared" ref="A17:A18" si="1">OFFSET(A17,-1,0)+1</f>
        <v>9</v>
      </c>
      <c r="B17" s="110" t="s">
        <v>147</v>
      </c>
      <c r="C17" s="108"/>
      <c r="D17" s="121">
        <v>0</v>
      </c>
    </row>
    <row r="18" spans="1:4" x14ac:dyDescent="0.2">
      <c r="A18" s="109">
        <f t="shared" si="1"/>
        <v>10</v>
      </c>
      <c r="B18" s="122" t="s">
        <v>47</v>
      </c>
      <c r="C18" s="111" t="str">
        <f xml:space="preserve"> "[Line "&amp;A16&amp;" x (1 + Line "&amp;A17&amp;")]"</f>
        <v>[Line 8 x (1 + Line 9)]</v>
      </c>
      <c r="D18" s="113">
        <v>0</v>
      </c>
    </row>
    <row r="19" spans="1:4" x14ac:dyDescent="0.2">
      <c r="A19" s="109"/>
      <c r="B19" s="110"/>
      <c r="C19" s="110"/>
      <c r="D19" s="108"/>
    </row>
    <row r="20" spans="1:4" ht="25.5" x14ac:dyDescent="0.2">
      <c r="A20" s="109">
        <f>OFFSET(A20,-2,0)+1</f>
        <v>11</v>
      </c>
      <c r="B20" s="118" t="s">
        <v>148</v>
      </c>
      <c r="C20" s="111" t="str">
        <f xml:space="preserve"> "[Line "&amp;A18&amp;" x Line "&amp;A$9&amp;"]"</f>
        <v>[Line 10 x Line 4]</v>
      </c>
      <c r="D20" s="113">
        <v>0</v>
      </c>
    </row>
    <row r="21" spans="1:4" x14ac:dyDescent="0.2">
      <c r="A21" s="109">
        <f t="shared" ref="A21" si="2">OFFSET(A21,-1,0)+1</f>
        <v>12</v>
      </c>
      <c r="B21" s="119" t="s">
        <v>46</v>
      </c>
      <c r="C21" s="111" t="str">
        <f xml:space="preserve"> "[Line "&amp;A20&amp;" / Line "&amp;A6&amp;"]"</f>
        <v>[Line 11 / Line 1]</v>
      </c>
      <c r="D21" s="120">
        <v>0</v>
      </c>
    </row>
    <row r="22" spans="1:4" x14ac:dyDescent="0.2">
      <c r="A22" s="109"/>
      <c r="B22" s="108"/>
      <c r="C22" s="108"/>
      <c r="D22" s="108"/>
    </row>
    <row r="23" spans="1:4" x14ac:dyDescent="0.2">
      <c r="A23" s="109">
        <f>OFFSET(A23,-2,0)+1</f>
        <v>13</v>
      </c>
      <c r="B23" s="108" t="s">
        <v>48</v>
      </c>
      <c r="C23" s="111" t="str">
        <f xml:space="preserve"> "[Line "&amp;A14&amp;" + Line "&amp;A21&amp;"]"</f>
        <v>[Line 7 + Line 12]</v>
      </c>
      <c r="D23" s="123">
        <v>0</v>
      </c>
    </row>
    <row r="24" spans="1:4" ht="13.5" thickBot="1" x14ac:dyDescent="0.25">
      <c r="A24" s="109"/>
      <c r="B24" s="108"/>
      <c r="C24" s="111"/>
      <c r="D24" s="123"/>
    </row>
    <row r="25" spans="1:4" ht="13.5" thickBot="1" x14ac:dyDescent="0.25">
      <c r="A25" s="109">
        <f>OFFSET(A25,-2,0)+1</f>
        <v>14</v>
      </c>
      <c r="B25" s="124" t="s">
        <v>49</v>
      </c>
      <c r="C25" s="125" t="str">
        <f>"[1 - Line "&amp;A23&amp;"]"</f>
        <v>[1 - Line 13]</v>
      </c>
      <c r="D25" s="126">
        <v>0</v>
      </c>
    </row>
    <row r="27" spans="1:4" ht="33.6" customHeight="1" x14ac:dyDescent="0.2">
      <c r="B27" s="164" t="s">
        <v>149</v>
      </c>
      <c r="C27" s="164"/>
      <c r="D27" s="127"/>
    </row>
    <row r="29" spans="1:4" x14ac:dyDescent="0.2">
      <c r="A29" s="81" t="s">
        <v>28</v>
      </c>
    </row>
    <row r="30" spans="1:4" x14ac:dyDescent="0.2">
      <c r="A30" s="81" t="s">
        <v>202</v>
      </c>
      <c r="B30" s="81"/>
      <c r="C30" s="81"/>
      <c r="D30" s="81"/>
    </row>
    <row r="32" spans="1:4" x14ac:dyDescent="0.2">
      <c r="A32" s="105" t="s">
        <v>41</v>
      </c>
      <c r="B32" s="106" t="s">
        <v>42</v>
      </c>
      <c r="C32" s="105" t="s">
        <v>43</v>
      </c>
      <c r="D32" s="107" t="s">
        <v>178</v>
      </c>
    </row>
    <row r="33" spans="1:4" x14ac:dyDescent="0.2">
      <c r="A33" s="108"/>
      <c r="B33" s="108"/>
      <c r="C33" s="108"/>
      <c r="D33" s="108"/>
    </row>
    <row r="34" spans="1:4" ht="25.5" x14ac:dyDescent="0.2">
      <c r="A34" s="109">
        <f t="shared" ref="A34:A37" ca="1" si="3">OFFSET(A34,-1,0)+1</f>
        <v>1</v>
      </c>
      <c r="B34" s="110" t="s">
        <v>142</v>
      </c>
      <c r="C34" s="111"/>
      <c r="D34" s="112">
        <v>0</v>
      </c>
    </row>
    <row r="35" spans="1:4" ht="25.5" x14ac:dyDescent="0.2">
      <c r="A35" s="109">
        <f t="shared" ca="1" si="3"/>
        <v>2</v>
      </c>
      <c r="B35" s="110" t="s">
        <v>143</v>
      </c>
      <c r="C35" s="110"/>
      <c r="D35" s="113">
        <v>0</v>
      </c>
    </row>
    <row r="36" spans="1:4" ht="13.5" thickBot="1" x14ac:dyDescent="0.25">
      <c r="A36" s="109">
        <f t="shared" ca="1" si="3"/>
        <v>3</v>
      </c>
      <c r="B36" s="108" t="s">
        <v>144</v>
      </c>
      <c r="C36" s="111" t="str">
        <f ca="1" xml:space="preserve"> "[Line "&amp;A34&amp;" / Line "&amp;A35&amp;"]"</f>
        <v>[Line 1 / Line 2]</v>
      </c>
      <c r="D36" s="114">
        <v>0</v>
      </c>
    </row>
    <row r="37" spans="1:4" ht="13.5" thickTop="1" x14ac:dyDescent="0.2">
      <c r="A37" s="109">
        <f t="shared" ca="1" si="3"/>
        <v>4</v>
      </c>
      <c r="B37" s="115" t="s">
        <v>44</v>
      </c>
      <c r="C37" s="111" t="str">
        <f ca="1" xml:space="preserve"> "[Line "&amp;A36&amp;" / 12]"</f>
        <v>[Line 3 / 12]</v>
      </c>
      <c r="D37" s="116">
        <v>0</v>
      </c>
    </row>
    <row r="38" spans="1:4" x14ac:dyDescent="0.2">
      <c r="A38" s="111"/>
      <c r="B38" s="108"/>
      <c r="C38" s="108"/>
      <c r="D38" s="108"/>
    </row>
    <row r="39" spans="1:4" ht="25.5" x14ac:dyDescent="0.2">
      <c r="A39" s="109">
        <f ca="1">OFFSET(A39,-2,0)+1</f>
        <v>5</v>
      </c>
      <c r="B39" s="110" t="s">
        <v>145</v>
      </c>
      <c r="C39" s="110"/>
      <c r="D39" s="117">
        <v>0</v>
      </c>
    </row>
    <row r="40" spans="1:4" x14ac:dyDescent="0.2">
      <c r="A40" s="111"/>
      <c r="B40" s="108"/>
      <c r="C40" s="108"/>
      <c r="D40" s="108"/>
    </row>
    <row r="41" spans="1:4" x14ac:dyDescent="0.2">
      <c r="A41" s="109">
        <f ca="1">OFFSET(A41,-2,0)+1</f>
        <v>6</v>
      </c>
      <c r="B41" s="118" t="s">
        <v>45</v>
      </c>
      <c r="C41" s="111" t="str">
        <f ca="1" xml:space="preserve"> "[Line "&amp;A39&amp;" x Line "&amp;A37&amp;"]"</f>
        <v>[Line 5 x Line 4]</v>
      </c>
      <c r="D41" s="113">
        <f>ROUND(D39*D37,2)</f>
        <v>0</v>
      </c>
    </row>
    <row r="42" spans="1:4" x14ac:dyDescent="0.2">
      <c r="A42" s="109">
        <f ca="1">OFFSET(A42,-1,0)+1</f>
        <v>7</v>
      </c>
      <c r="B42" s="119" t="s">
        <v>46</v>
      </c>
      <c r="C42" s="111" t="str">
        <f ca="1" xml:space="preserve"> "[Line "&amp;A41&amp;" / Line "&amp;A34&amp;"]"</f>
        <v>[Line 6 / Line 1]</v>
      </c>
      <c r="D42" s="120">
        <v>0</v>
      </c>
    </row>
    <row r="43" spans="1:4" x14ac:dyDescent="0.2">
      <c r="A43" s="109"/>
      <c r="B43" s="108"/>
      <c r="C43" s="108"/>
      <c r="D43" s="108"/>
    </row>
    <row r="44" spans="1:4" ht="25.5" x14ac:dyDescent="0.2">
      <c r="A44" s="109">
        <f ca="1">OFFSET(A44,-2,0)+1</f>
        <v>8</v>
      </c>
      <c r="B44" s="110" t="s">
        <v>146</v>
      </c>
      <c r="C44" s="110"/>
      <c r="D44" s="113">
        <v>0</v>
      </c>
    </row>
    <row r="45" spans="1:4" ht="25.5" x14ac:dyDescent="0.2">
      <c r="A45" s="109">
        <f t="shared" ref="A45:A46" ca="1" si="4">OFFSET(A45,-1,0)+1</f>
        <v>9</v>
      </c>
      <c r="B45" s="110" t="s">
        <v>147</v>
      </c>
      <c r="C45" s="108"/>
      <c r="D45" s="121">
        <v>0</v>
      </c>
    </row>
    <row r="46" spans="1:4" x14ac:dyDescent="0.2">
      <c r="A46" s="109">
        <f t="shared" ca="1" si="4"/>
        <v>10</v>
      </c>
      <c r="B46" s="122" t="s">
        <v>47</v>
      </c>
      <c r="C46" s="111" t="str">
        <f ca="1" xml:space="preserve"> "[Line "&amp;A44&amp;" x (1 + Line "&amp;A45&amp;")]"</f>
        <v>[Line 8 x (1 + Line 9)]</v>
      </c>
      <c r="D46" s="113">
        <v>0</v>
      </c>
    </row>
    <row r="47" spans="1:4" x14ac:dyDescent="0.2">
      <c r="A47" s="109"/>
      <c r="B47" s="110"/>
      <c r="C47" s="110"/>
      <c r="D47" s="108"/>
    </row>
    <row r="48" spans="1:4" ht="25.5" x14ac:dyDescent="0.2">
      <c r="A48" s="109">
        <f ca="1">OFFSET(A48,-2,0)+1</f>
        <v>11</v>
      </c>
      <c r="B48" s="118" t="s">
        <v>148</v>
      </c>
      <c r="C48" s="111" t="str">
        <f ca="1" xml:space="preserve"> "[Line "&amp;A46&amp;" x Line "&amp;A$9&amp;"]"</f>
        <v>[Line 10 x Line 4]</v>
      </c>
      <c r="D48" s="113">
        <v>0</v>
      </c>
    </row>
    <row r="49" spans="1:4" x14ac:dyDescent="0.2">
      <c r="A49" s="109">
        <f t="shared" ref="A49" ca="1" si="5">OFFSET(A49,-1,0)+1</f>
        <v>12</v>
      </c>
      <c r="B49" s="119" t="s">
        <v>46</v>
      </c>
      <c r="C49" s="111" t="str">
        <f ca="1" xml:space="preserve"> "[Line "&amp;A48&amp;" / Line "&amp;A34&amp;"]"</f>
        <v>[Line 11 / Line 1]</v>
      </c>
      <c r="D49" s="120">
        <v>0</v>
      </c>
    </row>
    <row r="50" spans="1:4" x14ac:dyDescent="0.2">
      <c r="A50" s="109"/>
      <c r="B50" s="108"/>
      <c r="C50" s="108"/>
      <c r="D50" s="108"/>
    </row>
    <row r="51" spans="1:4" x14ac:dyDescent="0.2">
      <c r="A51" s="109">
        <f ca="1">OFFSET(A51,-2,0)+1</f>
        <v>13</v>
      </c>
      <c r="B51" s="108" t="s">
        <v>48</v>
      </c>
      <c r="C51" s="111" t="str">
        <f ca="1" xml:space="preserve"> "[Line "&amp;A42&amp;" + Line "&amp;A49&amp;"]"</f>
        <v>[Line 7 + Line 12]</v>
      </c>
      <c r="D51" s="123">
        <v>0</v>
      </c>
    </row>
    <row r="52" spans="1:4" ht="13.5" thickBot="1" x14ac:dyDescent="0.25">
      <c r="A52" s="109"/>
      <c r="B52" s="108"/>
      <c r="C52" s="111"/>
      <c r="D52" s="123"/>
    </row>
    <row r="53" spans="1:4" ht="13.5" thickBot="1" x14ac:dyDescent="0.25">
      <c r="A53" s="109">
        <f ca="1">OFFSET(A53,-2,0)+1</f>
        <v>14</v>
      </c>
      <c r="B53" s="124" t="s">
        <v>49</v>
      </c>
      <c r="C53" s="125" t="str">
        <f ca="1">"[1 - Line "&amp;A51&amp;"]"</f>
        <v>[1 - Line 13]</v>
      </c>
      <c r="D53" s="126">
        <v>0</v>
      </c>
    </row>
    <row r="56" spans="1:4" x14ac:dyDescent="0.2">
      <c r="A56" s="81" t="s">
        <v>28</v>
      </c>
    </row>
    <row r="57" spans="1:4" x14ac:dyDescent="0.2">
      <c r="A57" s="81" t="s">
        <v>203</v>
      </c>
      <c r="B57" s="81"/>
      <c r="C57" s="81"/>
      <c r="D57" s="81"/>
    </row>
    <row r="59" spans="1:4" x14ac:dyDescent="0.2">
      <c r="A59" s="105" t="s">
        <v>41</v>
      </c>
      <c r="B59" s="106" t="s">
        <v>42</v>
      </c>
      <c r="C59" s="105" t="s">
        <v>43</v>
      </c>
      <c r="D59" s="107" t="s">
        <v>179</v>
      </c>
    </row>
    <row r="60" spans="1:4" x14ac:dyDescent="0.2">
      <c r="A60" s="108"/>
      <c r="B60" s="108"/>
      <c r="C60" s="108"/>
      <c r="D60" s="108"/>
    </row>
    <row r="61" spans="1:4" ht="25.5" x14ac:dyDescent="0.2">
      <c r="A61" s="109">
        <f t="shared" ref="A61:A64" ca="1" si="6">OFFSET(A61,-1,0)+1</f>
        <v>1</v>
      </c>
      <c r="B61" s="110" t="s">
        <v>142</v>
      </c>
      <c r="C61" s="111"/>
      <c r="D61" s="112">
        <v>0</v>
      </c>
    </row>
    <row r="62" spans="1:4" ht="25.5" x14ac:dyDescent="0.2">
      <c r="A62" s="109">
        <f t="shared" ca="1" si="6"/>
        <v>2</v>
      </c>
      <c r="B62" s="110" t="s">
        <v>143</v>
      </c>
      <c r="C62" s="110"/>
      <c r="D62" s="113">
        <v>0</v>
      </c>
    </row>
    <row r="63" spans="1:4" ht="13.5" thickBot="1" x14ac:dyDescent="0.25">
      <c r="A63" s="109">
        <f t="shared" ca="1" si="6"/>
        <v>3</v>
      </c>
      <c r="B63" s="108" t="s">
        <v>144</v>
      </c>
      <c r="C63" s="111" t="str">
        <f ca="1" xml:space="preserve"> "[Line "&amp;A61&amp;" / Line "&amp;A62&amp;"]"</f>
        <v>[Line 1 / Line 2]</v>
      </c>
      <c r="D63" s="114">
        <v>0</v>
      </c>
    </row>
    <row r="64" spans="1:4" ht="13.5" thickTop="1" x14ac:dyDescent="0.2">
      <c r="A64" s="109">
        <f t="shared" ca="1" si="6"/>
        <v>4</v>
      </c>
      <c r="B64" s="115" t="s">
        <v>44</v>
      </c>
      <c r="C64" s="111" t="str">
        <f ca="1" xml:space="preserve"> "[Line "&amp;A63&amp;" / 12]"</f>
        <v>[Line 3 / 12]</v>
      </c>
      <c r="D64" s="116">
        <v>0</v>
      </c>
    </row>
    <row r="65" spans="1:4" x14ac:dyDescent="0.2">
      <c r="A65" s="111"/>
      <c r="B65" s="108"/>
      <c r="C65" s="108"/>
      <c r="D65" s="108"/>
    </row>
    <row r="66" spans="1:4" ht="25.5" x14ac:dyDescent="0.2">
      <c r="A66" s="109">
        <f ca="1">OFFSET(A66,-2,0)+1</f>
        <v>5</v>
      </c>
      <c r="B66" s="110" t="s">
        <v>145</v>
      </c>
      <c r="C66" s="110"/>
      <c r="D66" s="117">
        <v>0</v>
      </c>
    </row>
    <row r="67" spans="1:4" x14ac:dyDescent="0.2">
      <c r="A67" s="111"/>
      <c r="B67" s="108"/>
      <c r="C67" s="108"/>
      <c r="D67" s="108"/>
    </row>
    <row r="68" spans="1:4" x14ac:dyDescent="0.2">
      <c r="A68" s="109">
        <f ca="1">OFFSET(A68,-2,0)+1</f>
        <v>6</v>
      </c>
      <c r="B68" s="118" t="s">
        <v>45</v>
      </c>
      <c r="C68" s="111" t="str">
        <f ca="1" xml:space="preserve"> "[Line "&amp;A66&amp;" x Line "&amp;A64&amp;"]"</f>
        <v>[Line 5 x Line 4]</v>
      </c>
      <c r="D68" s="113">
        <f>ROUND(D66*D64,2)</f>
        <v>0</v>
      </c>
    </row>
    <row r="69" spans="1:4" x14ac:dyDescent="0.2">
      <c r="A69" s="109">
        <f ca="1">OFFSET(A69,-1,0)+1</f>
        <v>7</v>
      </c>
      <c r="B69" s="119" t="s">
        <v>46</v>
      </c>
      <c r="C69" s="111" t="str">
        <f ca="1" xml:space="preserve"> "[Line "&amp;A68&amp;" / Line "&amp;A61&amp;"]"</f>
        <v>[Line 6 / Line 1]</v>
      </c>
      <c r="D69" s="120">
        <v>0</v>
      </c>
    </row>
    <row r="70" spans="1:4" x14ac:dyDescent="0.2">
      <c r="A70" s="109"/>
      <c r="B70" s="108"/>
      <c r="C70" s="108"/>
      <c r="D70" s="108"/>
    </row>
    <row r="71" spans="1:4" ht="25.5" x14ac:dyDescent="0.2">
      <c r="A71" s="109">
        <f ca="1">OFFSET(A71,-2,0)+1</f>
        <v>8</v>
      </c>
      <c r="B71" s="110" t="s">
        <v>146</v>
      </c>
      <c r="C71" s="110"/>
      <c r="D71" s="113">
        <v>0</v>
      </c>
    </row>
    <row r="72" spans="1:4" ht="25.5" x14ac:dyDescent="0.2">
      <c r="A72" s="109">
        <f t="shared" ref="A72:A73" ca="1" si="7">OFFSET(A72,-1,0)+1</f>
        <v>9</v>
      </c>
      <c r="B72" s="110" t="s">
        <v>147</v>
      </c>
      <c r="C72" s="108"/>
      <c r="D72" s="121">
        <v>0</v>
      </c>
    </row>
    <row r="73" spans="1:4" x14ac:dyDescent="0.2">
      <c r="A73" s="109">
        <f t="shared" ca="1" si="7"/>
        <v>10</v>
      </c>
      <c r="B73" s="122" t="s">
        <v>47</v>
      </c>
      <c r="C73" s="111" t="str">
        <f ca="1" xml:space="preserve"> "[Line "&amp;A71&amp;" x (1 + Line "&amp;A72&amp;")]"</f>
        <v>[Line 8 x (1 + Line 9)]</v>
      </c>
      <c r="D73" s="113">
        <v>0</v>
      </c>
    </row>
    <row r="74" spans="1:4" x14ac:dyDescent="0.2">
      <c r="A74" s="109"/>
      <c r="B74" s="110"/>
      <c r="C74" s="110"/>
      <c r="D74" s="108"/>
    </row>
    <row r="75" spans="1:4" ht="25.5" x14ac:dyDescent="0.2">
      <c r="A75" s="109">
        <f ca="1">OFFSET(A75,-2,0)+1</f>
        <v>11</v>
      </c>
      <c r="B75" s="118" t="s">
        <v>148</v>
      </c>
      <c r="C75" s="111" t="str">
        <f ca="1" xml:space="preserve"> "[Line "&amp;A73&amp;" x Line "&amp;A$9&amp;"]"</f>
        <v>[Line 10 x Line 4]</v>
      </c>
      <c r="D75" s="113">
        <v>0</v>
      </c>
    </row>
    <row r="76" spans="1:4" x14ac:dyDescent="0.2">
      <c r="A76" s="109">
        <f t="shared" ref="A76" ca="1" si="8">OFFSET(A76,-1,0)+1</f>
        <v>12</v>
      </c>
      <c r="B76" s="119" t="s">
        <v>46</v>
      </c>
      <c r="C76" s="111" t="str">
        <f ca="1" xml:space="preserve"> "[Line "&amp;A75&amp;" / Line "&amp;A61&amp;"]"</f>
        <v>[Line 11 / Line 1]</v>
      </c>
      <c r="D76" s="120">
        <v>0</v>
      </c>
    </row>
    <row r="77" spans="1:4" x14ac:dyDescent="0.2">
      <c r="A77" s="109"/>
      <c r="B77" s="108"/>
      <c r="C77" s="108"/>
      <c r="D77" s="108"/>
    </row>
    <row r="78" spans="1:4" x14ac:dyDescent="0.2">
      <c r="A78" s="109">
        <f ca="1">OFFSET(A78,-2,0)+1</f>
        <v>13</v>
      </c>
      <c r="B78" s="108" t="s">
        <v>48</v>
      </c>
      <c r="C78" s="111" t="str">
        <f ca="1" xml:space="preserve"> "[Line "&amp;A69&amp;" + Line "&amp;A76&amp;"]"</f>
        <v>[Line 7 + Line 12]</v>
      </c>
      <c r="D78" s="123">
        <v>0</v>
      </c>
    </row>
    <row r="79" spans="1:4" ht="13.5" thickBot="1" x14ac:dyDescent="0.25">
      <c r="A79" s="109"/>
      <c r="B79" s="108"/>
      <c r="C79" s="111"/>
      <c r="D79" s="123"/>
    </row>
    <row r="80" spans="1:4" ht="13.5" thickBot="1" x14ac:dyDescent="0.25">
      <c r="A80" s="109">
        <f ca="1">OFFSET(A80,-2,0)+1</f>
        <v>14</v>
      </c>
      <c r="B80" s="124" t="s">
        <v>49</v>
      </c>
      <c r="C80" s="125" t="str">
        <f ca="1">"[1 - Line "&amp;A78&amp;"]"</f>
        <v>[1 - Line 13]</v>
      </c>
      <c r="D80" s="126">
        <v>0</v>
      </c>
    </row>
    <row r="83" spans="1:4" x14ac:dyDescent="0.2">
      <c r="A83" s="81" t="s">
        <v>28</v>
      </c>
    </row>
    <row r="84" spans="1:4" x14ac:dyDescent="0.2">
      <c r="A84" s="81" t="s">
        <v>204</v>
      </c>
      <c r="B84" s="81"/>
      <c r="C84" s="81"/>
      <c r="D84" s="81"/>
    </row>
    <row r="86" spans="1:4" x14ac:dyDescent="0.2">
      <c r="A86" s="105" t="s">
        <v>41</v>
      </c>
      <c r="B86" s="106" t="s">
        <v>42</v>
      </c>
      <c r="C86" s="105" t="s">
        <v>43</v>
      </c>
      <c r="D86" s="107" t="s">
        <v>180</v>
      </c>
    </row>
    <row r="87" spans="1:4" x14ac:dyDescent="0.2">
      <c r="A87" s="108"/>
      <c r="B87" s="108"/>
      <c r="C87" s="108"/>
      <c r="D87" s="108"/>
    </row>
    <row r="88" spans="1:4" ht="25.5" x14ac:dyDescent="0.2">
      <c r="A88" s="109">
        <f t="shared" ref="A88:A91" ca="1" si="9">OFFSET(A88,-1,0)+1</f>
        <v>1</v>
      </c>
      <c r="B88" s="110" t="s">
        <v>142</v>
      </c>
      <c r="C88" s="111"/>
      <c r="D88" s="112">
        <v>0</v>
      </c>
    </row>
    <row r="89" spans="1:4" ht="25.5" x14ac:dyDescent="0.2">
      <c r="A89" s="109">
        <f t="shared" ca="1" si="9"/>
        <v>2</v>
      </c>
      <c r="B89" s="110" t="s">
        <v>143</v>
      </c>
      <c r="C89" s="110"/>
      <c r="D89" s="113">
        <v>0</v>
      </c>
    </row>
    <row r="90" spans="1:4" ht="13.5" thickBot="1" x14ac:dyDescent="0.25">
      <c r="A90" s="109">
        <f t="shared" ca="1" si="9"/>
        <v>3</v>
      </c>
      <c r="B90" s="108" t="s">
        <v>144</v>
      </c>
      <c r="C90" s="111" t="str">
        <f ca="1" xml:space="preserve"> "[Line "&amp;A88&amp;" / Line "&amp;A89&amp;"]"</f>
        <v>[Line 1 / Line 2]</v>
      </c>
      <c r="D90" s="114">
        <v>0</v>
      </c>
    </row>
    <row r="91" spans="1:4" ht="13.5" thickTop="1" x14ac:dyDescent="0.2">
      <c r="A91" s="109">
        <f t="shared" ca="1" si="9"/>
        <v>4</v>
      </c>
      <c r="B91" s="115" t="s">
        <v>44</v>
      </c>
      <c r="C91" s="111" t="str">
        <f ca="1" xml:space="preserve"> "[Line "&amp;A90&amp;" / 12]"</f>
        <v>[Line 3 / 12]</v>
      </c>
      <c r="D91" s="116">
        <v>0</v>
      </c>
    </row>
    <row r="92" spans="1:4" x14ac:dyDescent="0.2">
      <c r="A92" s="111"/>
      <c r="B92" s="108"/>
      <c r="C92" s="108"/>
      <c r="D92" s="108"/>
    </row>
    <row r="93" spans="1:4" ht="25.5" x14ac:dyDescent="0.2">
      <c r="A93" s="109">
        <f ca="1">OFFSET(A93,-2,0)+1</f>
        <v>5</v>
      </c>
      <c r="B93" s="110" t="s">
        <v>145</v>
      </c>
      <c r="C93" s="110"/>
      <c r="D93" s="117">
        <v>0</v>
      </c>
    </row>
    <row r="94" spans="1:4" x14ac:dyDescent="0.2">
      <c r="A94" s="111"/>
      <c r="B94" s="108"/>
      <c r="C94" s="108"/>
      <c r="D94" s="108"/>
    </row>
    <row r="95" spans="1:4" x14ac:dyDescent="0.2">
      <c r="A95" s="109">
        <f ca="1">OFFSET(A95,-2,0)+1</f>
        <v>6</v>
      </c>
      <c r="B95" s="118" t="s">
        <v>45</v>
      </c>
      <c r="C95" s="111" t="str">
        <f ca="1" xml:space="preserve"> "[Line "&amp;A93&amp;" x Line "&amp;A91&amp;"]"</f>
        <v>[Line 5 x Line 4]</v>
      </c>
      <c r="D95" s="113">
        <f>ROUND(D93*D91,2)</f>
        <v>0</v>
      </c>
    </row>
    <row r="96" spans="1:4" x14ac:dyDescent="0.2">
      <c r="A96" s="109">
        <f ca="1">OFFSET(A96,-1,0)+1</f>
        <v>7</v>
      </c>
      <c r="B96" s="119" t="s">
        <v>46</v>
      </c>
      <c r="C96" s="111" t="str">
        <f ca="1" xml:space="preserve"> "[Line "&amp;A95&amp;" / Line "&amp;A88&amp;"]"</f>
        <v>[Line 6 / Line 1]</v>
      </c>
      <c r="D96" s="120">
        <v>0</v>
      </c>
    </row>
    <row r="97" spans="1:4" x14ac:dyDescent="0.2">
      <c r="A97" s="109"/>
      <c r="B97" s="108"/>
      <c r="C97" s="108"/>
      <c r="D97" s="108"/>
    </row>
    <row r="98" spans="1:4" ht="25.5" x14ac:dyDescent="0.2">
      <c r="A98" s="109">
        <f ca="1">OFFSET(A98,-2,0)+1</f>
        <v>8</v>
      </c>
      <c r="B98" s="110" t="s">
        <v>146</v>
      </c>
      <c r="C98" s="110"/>
      <c r="D98" s="113">
        <v>0</v>
      </c>
    </row>
    <row r="99" spans="1:4" ht="25.5" x14ac:dyDescent="0.2">
      <c r="A99" s="109">
        <f t="shared" ref="A99:A100" ca="1" si="10">OFFSET(A99,-1,0)+1</f>
        <v>9</v>
      </c>
      <c r="B99" s="110" t="s">
        <v>147</v>
      </c>
      <c r="C99" s="108"/>
      <c r="D99" s="121">
        <v>0</v>
      </c>
    </row>
    <row r="100" spans="1:4" x14ac:dyDescent="0.2">
      <c r="A100" s="109">
        <f t="shared" ca="1" si="10"/>
        <v>10</v>
      </c>
      <c r="B100" s="122" t="s">
        <v>47</v>
      </c>
      <c r="C100" s="111" t="str">
        <f ca="1" xml:space="preserve"> "[Line "&amp;A98&amp;" x (1 + Line "&amp;A99&amp;")]"</f>
        <v>[Line 8 x (1 + Line 9)]</v>
      </c>
      <c r="D100" s="113">
        <v>0</v>
      </c>
    </row>
    <row r="101" spans="1:4" x14ac:dyDescent="0.2">
      <c r="A101" s="109"/>
      <c r="B101" s="110"/>
      <c r="C101" s="110"/>
      <c r="D101" s="108"/>
    </row>
    <row r="102" spans="1:4" ht="25.5" x14ac:dyDescent="0.2">
      <c r="A102" s="109">
        <f ca="1">OFFSET(A102,-2,0)+1</f>
        <v>11</v>
      </c>
      <c r="B102" s="118" t="s">
        <v>148</v>
      </c>
      <c r="C102" s="111" t="str">
        <f ca="1" xml:space="preserve"> "[Line "&amp;A100&amp;" x Line "&amp;A$9&amp;"]"</f>
        <v>[Line 10 x Line 4]</v>
      </c>
      <c r="D102" s="113">
        <v>0</v>
      </c>
    </row>
    <row r="103" spans="1:4" x14ac:dyDescent="0.2">
      <c r="A103" s="109">
        <f t="shared" ref="A103" ca="1" si="11">OFFSET(A103,-1,0)+1</f>
        <v>12</v>
      </c>
      <c r="B103" s="119" t="s">
        <v>46</v>
      </c>
      <c r="C103" s="111" t="str">
        <f ca="1" xml:space="preserve"> "[Line "&amp;A102&amp;" / Line "&amp;A88&amp;"]"</f>
        <v>[Line 11 / Line 1]</v>
      </c>
      <c r="D103" s="120">
        <v>0</v>
      </c>
    </row>
    <row r="104" spans="1:4" x14ac:dyDescent="0.2">
      <c r="A104" s="109"/>
      <c r="B104" s="108"/>
      <c r="C104" s="108"/>
      <c r="D104" s="108"/>
    </row>
    <row r="105" spans="1:4" x14ac:dyDescent="0.2">
      <c r="A105" s="109">
        <f ca="1">OFFSET(A105,-2,0)+1</f>
        <v>13</v>
      </c>
      <c r="B105" s="108" t="s">
        <v>48</v>
      </c>
      <c r="C105" s="111" t="str">
        <f ca="1" xml:space="preserve"> "[Line "&amp;A96&amp;" + Line "&amp;A103&amp;"]"</f>
        <v>[Line 7 + Line 12]</v>
      </c>
      <c r="D105" s="123">
        <v>0</v>
      </c>
    </row>
    <row r="106" spans="1:4" ht="13.5" thickBot="1" x14ac:dyDescent="0.25">
      <c r="A106" s="109"/>
      <c r="B106" s="108"/>
      <c r="C106" s="111"/>
      <c r="D106" s="123"/>
    </row>
    <row r="107" spans="1:4" ht="13.5" thickBot="1" x14ac:dyDescent="0.25">
      <c r="A107" s="109">
        <f ca="1">OFFSET(A107,-2,0)+1</f>
        <v>14</v>
      </c>
      <c r="B107" s="124" t="s">
        <v>49</v>
      </c>
      <c r="C107" s="125" t="str">
        <f ca="1">"[1 - Line "&amp;A105&amp;"]"</f>
        <v>[1 - Line 13]</v>
      </c>
      <c r="D107" s="126">
        <v>0</v>
      </c>
    </row>
  </sheetData>
  <mergeCells count="1">
    <mergeCell ref="B27:C27"/>
  </mergeCells>
  <pageMargins left="0.7" right="0.7" top="0.75" bottom="0.75" header="0.3" footer="0.3"/>
  <pageSetup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37" zoomScaleNormal="100" workbookViewId="0">
      <selection activeCell="J60" sqref="J60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4" width="13.140625" style="82" customWidth="1"/>
    <col min="5" max="5" width="14.5703125" style="82" customWidth="1"/>
    <col min="6" max="16384" width="8.85546875" style="82"/>
  </cols>
  <sheetData>
    <row r="1" spans="1:7" x14ac:dyDescent="0.2">
      <c r="A1" s="81" t="s">
        <v>29</v>
      </c>
    </row>
    <row r="2" spans="1:7" x14ac:dyDescent="0.2">
      <c r="A2" s="81" t="s">
        <v>201</v>
      </c>
      <c r="B2" s="81"/>
      <c r="C2" s="81"/>
      <c r="D2" s="81"/>
      <c r="E2" s="81"/>
      <c r="F2" s="81"/>
      <c r="G2" s="81"/>
    </row>
    <row r="4" spans="1:7" ht="13.5" thickBot="1" x14ac:dyDescent="0.25"/>
    <row r="5" spans="1:7" x14ac:dyDescent="0.2">
      <c r="B5" s="131"/>
      <c r="C5" s="144" t="s">
        <v>152</v>
      </c>
      <c r="D5" s="144" t="s">
        <v>181</v>
      </c>
      <c r="E5" s="132"/>
    </row>
    <row r="6" spans="1:7" x14ac:dyDescent="0.2">
      <c r="B6" s="133" t="s">
        <v>19</v>
      </c>
      <c r="C6" s="141" t="s">
        <v>153</v>
      </c>
      <c r="D6" s="141" t="s">
        <v>151</v>
      </c>
      <c r="E6" s="134" t="s">
        <v>182</v>
      </c>
    </row>
    <row r="7" spans="1:7" x14ac:dyDescent="0.2">
      <c r="B7" s="10"/>
      <c r="C7" s="79"/>
      <c r="D7" s="79"/>
      <c r="E7" s="88"/>
    </row>
    <row r="8" spans="1:7" x14ac:dyDescent="0.2">
      <c r="B8" s="10"/>
      <c r="C8" s="79"/>
      <c r="D8" s="79"/>
      <c r="E8" s="88"/>
    </row>
    <row r="9" spans="1:7" x14ac:dyDescent="0.2">
      <c r="B9" s="18"/>
      <c r="C9" s="142"/>
      <c r="D9" s="142"/>
      <c r="E9" s="140"/>
    </row>
    <row r="10" spans="1:7" ht="13.5" thickBot="1" x14ac:dyDescent="0.25">
      <c r="B10" s="17" t="s">
        <v>35</v>
      </c>
      <c r="C10" s="143"/>
      <c r="D10" s="143"/>
      <c r="E10" s="91"/>
    </row>
    <row r="11" spans="1:7" x14ac:dyDescent="0.2">
      <c r="B11" s="152" t="s">
        <v>183</v>
      </c>
      <c r="C11" s="153"/>
      <c r="D11" s="153"/>
      <c r="E11" s="154"/>
    </row>
    <row r="12" spans="1:7" x14ac:dyDescent="0.2">
      <c r="B12" s="155"/>
      <c r="C12" s="138"/>
      <c r="D12" s="138"/>
      <c r="E12" s="88"/>
    </row>
    <row r="13" spans="1:7" x14ac:dyDescent="0.2">
      <c r="B13" s="155"/>
      <c r="C13" s="138"/>
      <c r="D13" s="138"/>
      <c r="E13" s="88"/>
    </row>
    <row r="14" spans="1:7" x14ac:dyDescent="0.2">
      <c r="B14" s="155"/>
      <c r="C14" s="138"/>
      <c r="D14" s="138"/>
      <c r="E14" s="88"/>
    </row>
    <row r="15" spans="1:7" x14ac:dyDescent="0.2">
      <c r="B15" s="155"/>
      <c r="C15" s="138"/>
      <c r="D15" s="138"/>
      <c r="E15" s="88"/>
    </row>
    <row r="16" spans="1:7" ht="13.5" thickBot="1" x14ac:dyDescent="0.25">
      <c r="B16" s="156"/>
      <c r="C16" s="128"/>
      <c r="D16" s="128"/>
      <c r="E16" s="91"/>
    </row>
    <row r="18" spans="1:14" x14ac:dyDescent="0.2">
      <c r="B18" s="82" t="s">
        <v>184</v>
      </c>
    </row>
    <row r="19" spans="1:14" x14ac:dyDescent="0.2">
      <c r="B19" s="82" t="s">
        <v>185</v>
      </c>
    </row>
    <row r="20" spans="1:14" x14ac:dyDescent="0.2">
      <c r="C20" s="81"/>
    </row>
    <row r="21" spans="1:14" x14ac:dyDescent="0.2">
      <c r="A21" s="81" t="s">
        <v>29</v>
      </c>
    </row>
    <row r="22" spans="1:14" x14ac:dyDescent="0.2">
      <c r="A22" s="81" t="s">
        <v>202</v>
      </c>
      <c r="B22" s="81"/>
      <c r="C22" s="81"/>
      <c r="D22" s="81"/>
      <c r="E22" s="81"/>
      <c r="F22" s="81"/>
      <c r="G22" s="81"/>
    </row>
    <row r="23" spans="1:14" x14ac:dyDescent="0.2">
      <c r="N23" s="81"/>
    </row>
    <row r="24" spans="1:14" ht="13.5" thickBot="1" x14ac:dyDescent="0.25"/>
    <row r="25" spans="1:14" x14ac:dyDescent="0.2">
      <c r="B25" s="131"/>
      <c r="C25" s="144" t="s">
        <v>152</v>
      </c>
      <c r="D25" s="144" t="s">
        <v>181</v>
      </c>
      <c r="E25" s="132"/>
    </row>
    <row r="26" spans="1:14" x14ac:dyDescent="0.2">
      <c r="B26" s="133" t="s">
        <v>19</v>
      </c>
      <c r="C26" s="141" t="s">
        <v>153</v>
      </c>
      <c r="D26" s="141" t="s">
        <v>151</v>
      </c>
      <c r="E26" s="134" t="s">
        <v>182</v>
      </c>
    </row>
    <row r="27" spans="1:14" x14ac:dyDescent="0.2">
      <c r="B27" s="10"/>
      <c r="C27" s="79"/>
      <c r="D27" s="79"/>
      <c r="E27" s="88"/>
    </row>
    <row r="28" spans="1:14" x14ac:dyDescent="0.2">
      <c r="B28" s="10"/>
      <c r="C28" s="79"/>
      <c r="D28" s="79"/>
      <c r="E28" s="88"/>
    </row>
    <row r="29" spans="1:14" x14ac:dyDescent="0.2">
      <c r="B29" s="18"/>
      <c r="C29" s="142"/>
      <c r="D29" s="142"/>
      <c r="E29" s="140"/>
    </row>
    <row r="30" spans="1:14" ht="13.5" thickBot="1" x14ac:dyDescent="0.25">
      <c r="B30" s="17" t="s">
        <v>35</v>
      </c>
      <c r="C30" s="143"/>
      <c r="D30" s="143"/>
      <c r="E30" s="91"/>
    </row>
    <row r="31" spans="1:14" x14ac:dyDescent="0.2">
      <c r="B31" s="152" t="s">
        <v>183</v>
      </c>
      <c r="C31" s="153"/>
      <c r="D31" s="153"/>
      <c r="E31" s="154"/>
    </row>
    <row r="32" spans="1:14" x14ac:dyDescent="0.2">
      <c r="B32" s="155"/>
      <c r="C32" s="138"/>
      <c r="D32" s="138"/>
      <c r="E32" s="88"/>
    </row>
    <row r="33" spans="1:15" x14ac:dyDescent="0.2">
      <c r="B33" s="155"/>
      <c r="C33" s="138"/>
      <c r="D33" s="138"/>
      <c r="E33" s="88"/>
    </row>
    <row r="34" spans="1:15" x14ac:dyDescent="0.2">
      <c r="B34" s="155"/>
      <c r="C34" s="138"/>
      <c r="D34" s="138"/>
      <c r="E34" s="88"/>
      <c r="I34" s="81"/>
      <c r="J34" s="81"/>
      <c r="K34" s="81"/>
      <c r="L34" s="81"/>
      <c r="M34" s="81"/>
      <c r="N34" s="81"/>
      <c r="O34" s="81"/>
    </row>
    <row r="35" spans="1:15" x14ac:dyDescent="0.2">
      <c r="B35" s="155"/>
      <c r="C35" s="138"/>
      <c r="D35" s="138"/>
      <c r="E35" s="88"/>
    </row>
    <row r="36" spans="1:15" ht="13.5" thickBot="1" x14ac:dyDescent="0.25">
      <c r="B36" s="156"/>
      <c r="C36" s="128"/>
      <c r="D36" s="128"/>
      <c r="E36" s="91"/>
    </row>
    <row r="38" spans="1:15" x14ac:dyDescent="0.2">
      <c r="A38" s="81" t="s">
        <v>29</v>
      </c>
    </row>
    <row r="39" spans="1:15" x14ac:dyDescent="0.2">
      <c r="A39" s="81" t="s">
        <v>203</v>
      </c>
      <c r="B39" s="81"/>
      <c r="C39" s="81"/>
      <c r="D39" s="81"/>
      <c r="E39" s="81"/>
      <c r="F39" s="81"/>
      <c r="G39" s="81"/>
    </row>
    <row r="41" spans="1:15" ht="13.5" thickBot="1" x14ac:dyDescent="0.25"/>
    <row r="42" spans="1:15" x14ac:dyDescent="0.2">
      <c r="B42" s="131"/>
      <c r="C42" s="144" t="s">
        <v>152</v>
      </c>
      <c r="D42" s="144" t="s">
        <v>181</v>
      </c>
      <c r="E42" s="132"/>
    </row>
    <row r="43" spans="1:15" x14ac:dyDescent="0.2">
      <c r="B43" s="133" t="s">
        <v>19</v>
      </c>
      <c r="C43" s="141" t="s">
        <v>153</v>
      </c>
      <c r="D43" s="141" t="s">
        <v>151</v>
      </c>
      <c r="E43" s="134" t="s">
        <v>182</v>
      </c>
    </row>
    <row r="44" spans="1:15" x14ac:dyDescent="0.2">
      <c r="B44" s="10"/>
      <c r="C44" s="79"/>
      <c r="D44" s="79"/>
      <c r="E44" s="88"/>
    </row>
    <row r="45" spans="1:15" x14ac:dyDescent="0.2">
      <c r="B45" s="10"/>
      <c r="C45" s="79"/>
      <c r="D45" s="79"/>
      <c r="E45" s="88"/>
    </row>
    <row r="46" spans="1:15" x14ac:dyDescent="0.2">
      <c r="B46" s="18"/>
      <c r="C46" s="142"/>
      <c r="D46" s="142"/>
      <c r="E46" s="140"/>
    </row>
    <row r="47" spans="1:15" ht="13.5" thickBot="1" x14ac:dyDescent="0.25">
      <c r="B47" s="17" t="s">
        <v>35</v>
      </c>
      <c r="C47" s="143"/>
      <c r="D47" s="143"/>
      <c r="E47" s="91"/>
    </row>
    <row r="48" spans="1:15" x14ac:dyDescent="0.2">
      <c r="B48" s="152" t="s">
        <v>183</v>
      </c>
      <c r="C48" s="153"/>
      <c r="D48" s="153"/>
      <c r="E48" s="154"/>
    </row>
    <row r="49" spans="1:7" x14ac:dyDescent="0.2">
      <c r="B49" s="155"/>
      <c r="C49" s="138"/>
      <c r="D49" s="138"/>
      <c r="E49" s="88"/>
    </row>
    <row r="50" spans="1:7" x14ac:dyDescent="0.2">
      <c r="B50" s="155"/>
      <c r="C50" s="138"/>
      <c r="D50" s="138"/>
      <c r="E50" s="88"/>
    </row>
    <row r="51" spans="1:7" x14ac:dyDescent="0.2">
      <c r="B51" s="155"/>
      <c r="C51" s="138"/>
      <c r="D51" s="138"/>
      <c r="E51" s="88"/>
    </row>
    <row r="52" spans="1:7" x14ac:dyDescent="0.2">
      <c r="B52" s="155"/>
      <c r="C52" s="138"/>
      <c r="D52" s="138"/>
      <c r="E52" s="88"/>
    </row>
    <row r="53" spans="1:7" ht="13.5" thickBot="1" x14ac:dyDescent="0.25">
      <c r="B53" s="156"/>
      <c r="C53" s="128"/>
      <c r="D53" s="128"/>
      <c r="E53" s="91"/>
    </row>
    <row r="55" spans="1:7" x14ac:dyDescent="0.2">
      <c r="A55" s="81" t="s">
        <v>29</v>
      </c>
    </row>
    <row r="56" spans="1:7" x14ac:dyDescent="0.2">
      <c r="A56" s="81" t="s">
        <v>204</v>
      </c>
      <c r="B56" s="81"/>
      <c r="C56" s="81"/>
      <c r="D56" s="81"/>
      <c r="E56" s="81"/>
      <c r="F56" s="81"/>
      <c r="G56" s="81"/>
    </row>
    <row r="58" spans="1:7" ht="13.5" thickBot="1" x14ac:dyDescent="0.25"/>
    <row r="59" spans="1:7" x14ac:dyDescent="0.2">
      <c r="B59" s="131"/>
      <c r="C59" s="144" t="s">
        <v>152</v>
      </c>
      <c r="D59" s="144" t="s">
        <v>181</v>
      </c>
      <c r="E59" s="132"/>
    </row>
    <row r="60" spans="1:7" x14ac:dyDescent="0.2">
      <c r="B60" s="133" t="s">
        <v>19</v>
      </c>
      <c r="C60" s="141" t="s">
        <v>153</v>
      </c>
      <c r="D60" s="141" t="s">
        <v>151</v>
      </c>
      <c r="E60" s="134" t="s">
        <v>182</v>
      </c>
    </row>
    <row r="61" spans="1:7" x14ac:dyDescent="0.2">
      <c r="B61" s="10"/>
      <c r="C61" s="79"/>
      <c r="D61" s="79"/>
      <c r="E61" s="88"/>
    </row>
    <row r="62" spans="1:7" x14ac:dyDescent="0.2">
      <c r="B62" s="10"/>
      <c r="C62" s="79"/>
      <c r="D62" s="79"/>
      <c r="E62" s="88"/>
    </row>
    <row r="63" spans="1:7" x14ac:dyDescent="0.2">
      <c r="B63" s="18"/>
      <c r="C63" s="142"/>
      <c r="D63" s="142"/>
      <c r="E63" s="140"/>
    </row>
    <row r="64" spans="1:7" ht="13.5" thickBot="1" x14ac:dyDescent="0.25">
      <c r="B64" s="17" t="s">
        <v>35</v>
      </c>
      <c r="C64" s="143"/>
      <c r="D64" s="143"/>
      <c r="E64" s="91"/>
    </row>
    <row r="65" spans="1:6" x14ac:dyDescent="0.2">
      <c r="B65" s="152" t="s">
        <v>183</v>
      </c>
      <c r="C65" s="153"/>
      <c r="D65" s="153"/>
      <c r="E65" s="154"/>
    </row>
    <row r="66" spans="1:6" x14ac:dyDescent="0.2">
      <c r="B66" s="155"/>
      <c r="C66" s="138"/>
      <c r="D66" s="138"/>
      <c r="E66" s="88"/>
    </row>
    <row r="67" spans="1:6" x14ac:dyDescent="0.2">
      <c r="B67" s="155"/>
      <c r="C67" s="138"/>
      <c r="D67" s="138"/>
      <c r="E67" s="88"/>
    </row>
    <row r="68" spans="1:6" x14ac:dyDescent="0.2">
      <c r="B68" s="155"/>
      <c r="C68" s="138"/>
      <c r="D68" s="138"/>
      <c r="E68" s="88"/>
    </row>
    <row r="69" spans="1:6" x14ac:dyDescent="0.2">
      <c r="B69" s="155"/>
      <c r="C69" s="138"/>
      <c r="D69" s="138"/>
      <c r="E69" s="88"/>
    </row>
    <row r="70" spans="1:6" ht="13.5" thickBot="1" x14ac:dyDescent="0.25">
      <c r="B70" s="156"/>
      <c r="C70" s="128"/>
      <c r="D70" s="128"/>
      <c r="E70" s="91"/>
    </row>
    <row r="71" spans="1:6" x14ac:dyDescent="0.2">
      <c r="A71" s="138"/>
      <c r="B71" s="138"/>
      <c r="C71" s="138"/>
      <c r="D71" s="138"/>
      <c r="E71" s="138"/>
      <c r="F71" s="138"/>
    </row>
    <row r="72" spans="1:6" x14ac:dyDescent="0.2">
      <c r="A72" s="138"/>
      <c r="B72" s="138"/>
      <c r="C72" s="138"/>
      <c r="D72" s="138"/>
      <c r="E72" s="138"/>
      <c r="F72" s="138"/>
    </row>
  </sheetData>
  <pageMargins left="0.7" right="0.7" top="0.75" bottom="0.75" header="0.3" footer="0.3"/>
  <pageSetup scale="78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zoomScaleNormal="100" workbookViewId="0">
      <selection activeCell="B23" sqref="B23"/>
    </sheetView>
  </sheetViews>
  <sheetFormatPr defaultColWidth="8.85546875" defaultRowHeight="12.75" x14ac:dyDescent="0.2"/>
  <cols>
    <col min="1" max="4" width="8.85546875" style="82"/>
    <col min="5" max="7" width="11.7109375" style="82" customWidth="1"/>
    <col min="8" max="8" width="10.7109375" style="82" customWidth="1"/>
    <col min="9" max="16384" width="8.85546875" style="82"/>
  </cols>
  <sheetData>
    <row r="1" spans="1:8" x14ac:dyDescent="0.2">
      <c r="A1" s="81" t="s">
        <v>30</v>
      </c>
    </row>
    <row r="2" spans="1:8" x14ac:dyDescent="0.2">
      <c r="A2" s="81" t="str">
        <f>'(iv) Transmission Costs'!A2</f>
        <v xml:space="preserve">12 Months Ended December 31, 2020 - If amounts are less than 12 months then state number of months the amounts cover  </v>
      </c>
    </row>
    <row r="3" spans="1:8" x14ac:dyDescent="0.2">
      <c r="F3" s="108"/>
    </row>
    <row r="4" spans="1:8" x14ac:dyDescent="0.2">
      <c r="A4" s="81" t="s">
        <v>0</v>
      </c>
      <c r="F4" s="108"/>
    </row>
    <row r="5" spans="1:8" x14ac:dyDescent="0.2">
      <c r="A5" s="81"/>
      <c r="E5" s="82" t="s">
        <v>186</v>
      </c>
      <c r="F5" s="108" t="s">
        <v>187</v>
      </c>
      <c r="G5" s="82" t="s">
        <v>188</v>
      </c>
      <c r="H5" s="94" t="s">
        <v>189</v>
      </c>
    </row>
    <row r="6" spans="1:8" x14ac:dyDescent="0.2">
      <c r="B6" s="82" t="s">
        <v>36</v>
      </c>
      <c r="E6" s="145">
        <v>0</v>
      </c>
      <c r="F6" s="145">
        <v>0</v>
      </c>
      <c r="G6" s="145">
        <v>0</v>
      </c>
      <c r="H6" s="145">
        <v>0</v>
      </c>
    </row>
    <row r="7" spans="1:8" x14ac:dyDescent="0.2">
      <c r="B7" s="82" t="s">
        <v>37</v>
      </c>
      <c r="E7" s="145">
        <v>0</v>
      </c>
      <c r="F7" s="145">
        <v>0</v>
      </c>
      <c r="G7" s="145">
        <v>0</v>
      </c>
      <c r="H7" s="145">
        <v>0</v>
      </c>
    </row>
    <row r="8" spans="1:8" x14ac:dyDescent="0.2">
      <c r="B8" s="82" t="s">
        <v>38</v>
      </c>
      <c r="E8" s="145">
        <v>0</v>
      </c>
      <c r="F8" s="145">
        <v>0</v>
      </c>
      <c r="G8" s="145">
        <v>0</v>
      </c>
      <c r="H8" s="145">
        <v>0</v>
      </c>
    </row>
    <row r="9" spans="1:8" x14ac:dyDescent="0.2">
      <c r="B9" s="82" t="s">
        <v>39</v>
      </c>
      <c r="E9" s="145">
        <v>0</v>
      </c>
      <c r="F9" s="145">
        <v>0</v>
      </c>
      <c r="G9" s="145">
        <v>0</v>
      </c>
      <c r="H9" s="145">
        <v>0</v>
      </c>
    </row>
    <row r="10" spans="1:8" x14ac:dyDescent="0.2">
      <c r="B10" s="82" t="s">
        <v>213</v>
      </c>
      <c r="E10" s="145">
        <v>0</v>
      </c>
      <c r="F10" s="145">
        <v>0</v>
      </c>
      <c r="G10" s="145">
        <v>0</v>
      </c>
      <c r="H10" s="145">
        <v>0</v>
      </c>
    </row>
    <row r="11" spans="1:8" ht="13.5" thickBot="1" x14ac:dyDescent="0.25">
      <c r="B11" s="128" t="s">
        <v>40</v>
      </c>
      <c r="C11" s="128"/>
      <c r="D11" s="128"/>
      <c r="E11" s="146">
        <v>0</v>
      </c>
      <c r="F11" s="146">
        <v>0</v>
      </c>
      <c r="G11" s="146">
        <v>0</v>
      </c>
      <c r="H11" s="146">
        <v>0</v>
      </c>
    </row>
    <row r="12" spans="1:8" x14ac:dyDescent="0.2">
      <c r="B12" s="82" t="s">
        <v>35</v>
      </c>
      <c r="E12" s="147">
        <f>SUM(E6:E11)</f>
        <v>0</v>
      </c>
      <c r="F12" s="147">
        <f t="shared" ref="F12:H12" si="0">SUM(F6:F11)</f>
        <v>0</v>
      </c>
      <c r="G12" s="147">
        <f t="shared" si="0"/>
        <v>0</v>
      </c>
      <c r="H12" s="147">
        <f t="shared" si="0"/>
        <v>0</v>
      </c>
    </row>
    <row r="14" spans="1:8" x14ac:dyDescent="0.2">
      <c r="A14" s="81" t="s">
        <v>30</v>
      </c>
    </row>
    <row r="15" spans="1:8" x14ac:dyDescent="0.2">
      <c r="A15" s="81" t="s">
        <v>206</v>
      </c>
    </row>
    <row r="16" spans="1:8" x14ac:dyDescent="0.2">
      <c r="F16" s="108"/>
    </row>
    <row r="17" spans="1:8" x14ac:dyDescent="0.2">
      <c r="A17" s="81" t="s">
        <v>0</v>
      </c>
      <c r="F17" s="108"/>
    </row>
    <row r="18" spans="1:8" x14ac:dyDescent="0.2">
      <c r="A18" s="81"/>
      <c r="E18" s="82" t="s">
        <v>186</v>
      </c>
      <c r="F18" s="108" t="s">
        <v>187</v>
      </c>
      <c r="G18" s="82" t="s">
        <v>188</v>
      </c>
      <c r="H18" s="94" t="s">
        <v>189</v>
      </c>
    </row>
    <row r="19" spans="1:8" x14ac:dyDescent="0.2">
      <c r="B19" s="82" t="s">
        <v>36</v>
      </c>
      <c r="E19" s="145">
        <v>0</v>
      </c>
      <c r="F19" s="145">
        <v>0</v>
      </c>
      <c r="G19" s="145">
        <v>0</v>
      </c>
      <c r="H19" s="145">
        <v>0</v>
      </c>
    </row>
    <row r="20" spans="1:8" x14ac:dyDescent="0.2">
      <c r="B20" s="82" t="s">
        <v>37</v>
      </c>
      <c r="E20" s="145">
        <v>0</v>
      </c>
      <c r="F20" s="145">
        <v>0</v>
      </c>
      <c r="G20" s="145">
        <v>0</v>
      </c>
      <c r="H20" s="145">
        <v>0</v>
      </c>
    </row>
    <row r="21" spans="1:8" x14ac:dyDescent="0.2">
      <c r="B21" s="82" t="s">
        <v>38</v>
      </c>
      <c r="E21" s="145">
        <v>0</v>
      </c>
      <c r="F21" s="145">
        <v>0</v>
      </c>
      <c r="G21" s="145">
        <v>0</v>
      </c>
      <c r="H21" s="145">
        <v>0</v>
      </c>
    </row>
    <row r="22" spans="1:8" x14ac:dyDescent="0.2">
      <c r="B22" s="82" t="s">
        <v>39</v>
      </c>
      <c r="E22" s="145">
        <v>0</v>
      </c>
      <c r="F22" s="145">
        <v>0</v>
      </c>
      <c r="G22" s="145">
        <v>0</v>
      </c>
      <c r="H22" s="145">
        <v>0</v>
      </c>
    </row>
    <row r="23" spans="1:8" x14ac:dyDescent="0.2">
      <c r="B23" s="82" t="s">
        <v>213</v>
      </c>
      <c r="E23" s="145">
        <v>0</v>
      </c>
      <c r="F23" s="145">
        <v>0</v>
      </c>
      <c r="G23" s="145">
        <v>0</v>
      </c>
      <c r="H23" s="145">
        <v>0</v>
      </c>
    </row>
    <row r="24" spans="1:8" ht="13.5" thickBot="1" x14ac:dyDescent="0.25">
      <c r="B24" s="128" t="s">
        <v>40</v>
      </c>
      <c r="C24" s="128"/>
      <c r="D24" s="128"/>
      <c r="E24" s="146">
        <v>0</v>
      </c>
      <c r="F24" s="146">
        <v>0</v>
      </c>
      <c r="G24" s="146">
        <v>0</v>
      </c>
      <c r="H24" s="146">
        <v>0</v>
      </c>
    </row>
    <row r="25" spans="1:8" x14ac:dyDescent="0.2">
      <c r="B25" s="82" t="s">
        <v>35</v>
      </c>
      <c r="E25" s="147">
        <f>SUM(E19:E24)</f>
        <v>0</v>
      </c>
      <c r="F25" s="147">
        <f t="shared" ref="F25:H25" si="1">SUM(F19:F24)</f>
        <v>0</v>
      </c>
      <c r="G25" s="147">
        <f t="shared" si="1"/>
        <v>0</v>
      </c>
      <c r="H25" s="147">
        <f t="shared" si="1"/>
        <v>0</v>
      </c>
    </row>
    <row r="27" spans="1:8" x14ac:dyDescent="0.2">
      <c r="A27" s="81" t="s">
        <v>30</v>
      </c>
    </row>
    <row r="28" spans="1:8" x14ac:dyDescent="0.2">
      <c r="A28" s="81" t="s">
        <v>207</v>
      </c>
    </row>
    <row r="29" spans="1:8" x14ac:dyDescent="0.2">
      <c r="F29" s="108"/>
    </row>
    <row r="30" spans="1:8" x14ac:dyDescent="0.2">
      <c r="A30" s="81" t="s">
        <v>0</v>
      </c>
      <c r="F30" s="108"/>
    </row>
    <row r="31" spans="1:8" x14ac:dyDescent="0.2">
      <c r="A31" s="81"/>
      <c r="E31" s="82" t="s">
        <v>186</v>
      </c>
      <c r="F31" s="108" t="s">
        <v>187</v>
      </c>
      <c r="G31" s="82" t="s">
        <v>188</v>
      </c>
      <c r="H31" s="94" t="s">
        <v>189</v>
      </c>
    </row>
    <row r="32" spans="1:8" x14ac:dyDescent="0.2">
      <c r="B32" s="82" t="s">
        <v>36</v>
      </c>
      <c r="E32" s="145">
        <v>0</v>
      </c>
      <c r="F32" s="145">
        <v>0</v>
      </c>
      <c r="G32" s="145">
        <v>0</v>
      </c>
      <c r="H32" s="145">
        <v>0</v>
      </c>
    </row>
    <row r="33" spans="1:8" x14ac:dyDescent="0.2">
      <c r="B33" s="82" t="s">
        <v>37</v>
      </c>
      <c r="E33" s="145">
        <v>0</v>
      </c>
      <c r="F33" s="145">
        <v>0</v>
      </c>
      <c r="G33" s="145">
        <v>0</v>
      </c>
      <c r="H33" s="145">
        <v>0</v>
      </c>
    </row>
    <row r="34" spans="1:8" x14ac:dyDescent="0.2">
      <c r="B34" s="82" t="s">
        <v>38</v>
      </c>
      <c r="E34" s="145">
        <v>0</v>
      </c>
      <c r="F34" s="145">
        <v>0</v>
      </c>
      <c r="G34" s="145">
        <v>0</v>
      </c>
      <c r="H34" s="145">
        <v>0</v>
      </c>
    </row>
    <row r="35" spans="1:8" x14ac:dyDescent="0.2">
      <c r="B35" s="82" t="s">
        <v>39</v>
      </c>
      <c r="E35" s="145">
        <v>0</v>
      </c>
      <c r="F35" s="145">
        <v>0</v>
      </c>
      <c r="G35" s="145">
        <v>0</v>
      </c>
      <c r="H35" s="145">
        <v>0</v>
      </c>
    </row>
    <row r="36" spans="1:8" x14ac:dyDescent="0.2">
      <c r="B36" s="82" t="s">
        <v>213</v>
      </c>
      <c r="E36" s="145">
        <v>0</v>
      </c>
      <c r="F36" s="145">
        <v>0</v>
      </c>
      <c r="G36" s="145">
        <v>0</v>
      </c>
      <c r="H36" s="145">
        <v>0</v>
      </c>
    </row>
    <row r="37" spans="1:8" ht="13.5" thickBot="1" x14ac:dyDescent="0.25">
      <c r="B37" s="128" t="s">
        <v>40</v>
      </c>
      <c r="C37" s="128"/>
      <c r="D37" s="128"/>
      <c r="E37" s="146">
        <v>0</v>
      </c>
      <c r="F37" s="146">
        <v>0</v>
      </c>
      <c r="G37" s="146">
        <v>0</v>
      </c>
      <c r="H37" s="146">
        <v>0</v>
      </c>
    </row>
    <row r="38" spans="1:8" x14ac:dyDescent="0.2">
      <c r="B38" s="82" t="s">
        <v>35</v>
      </c>
      <c r="E38" s="147">
        <f>SUM(E32:E37)</f>
        <v>0</v>
      </c>
      <c r="F38" s="147">
        <f t="shared" ref="F38:H38" si="2">SUM(F32:F37)</f>
        <v>0</v>
      </c>
      <c r="G38" s="147">
        <f t="shared" si="2"/>
        <v>0</v>
      </c>
      <c r="H38" s="147">
        <f t="shared" si="2"/>
        <v>0</v>
      </c>
    </row>
    <row r="40" spans="1:8" x14ac:dyDescent="0.2">
      <c r="A40" s="81" t="s">
        <v>30</v>
      </c>
    </row>
    <row r="41" spans="1:8" x14ac:dyDescent="0.2">
      <c r="A41" s="81" t="s">
        <v>208</v>
      </c>
    </row>
    <row r="42" spans="1:8" x14ac:dyDescent="0.2">
      <c r="F42" s="108"/>
    </row>
    <row r="43" spans="1:8" x14ac:dyDescent="0.2">
      <c r="A43" s="81" t="s">
        <v>0</v>
      </c>
      <c r="F43" s="108"/>
    </row>
    <row r="44" spans="1:8" x14ac:dyDescent="0.2">
      <c r="A44" s="81"/>
      <c r="E44" s="82" t="s">
        <v>186</v>
      </c>
      <c r="F44" s="108" t="s">
        <v>187</v>
      </c>
      <c r="G44" s="82" t="s">
        <v>188</v>
      </c>
      <c r="H44" s="94" t="s">
        <v>189</v>
      </c>
    </row>
    <row r="45" spans="1:8" x14ac:dyDescent="0.2">
      <c r="B45" s="82" t="s">
        <v>36</v>
      </c>
      <c r="E45" s="145">
        <v>0</v>
      </c>
      <c r="F45" s="145">
        <v>0</v>
      </c>
      <c r="G45" s="145">
        <v>0</v>
      </c>
      <c r="H45" s="145">
        <v>0</v>
      </c>
    </row>
    <row r="46" spans="1:8" x14ac:dyDescent="0.2">
      <c r="B46" s="82" t="s">
        <v>37</v>
      </c>
      <c r="E46" s="145">
        <v>0</v>
      </c>
      <c r="F46" s="145">
        <v>0</v>
      </c>
      <c r="G46" s="145">
        <v>0</v>
      </c>
      <c r="H46" s="145">
        <v>0</v>
      </c>
    </row>
    <row r="47" spans="1:8" x14ac:dyDescent="0.2">
      <c r="B47" s="82" t="s">
        <v>38</v>
      </c>
      <c r="E47" s="145">
        <v>0</v>
      </c>
      <c r="F47" s="145">
        <v>0</v>
      </c>
      <c r="G47" s="145">
        <v>0</v>
      </c>
      <c r="H47" s="145">
        <v>0</v>
      </c>
    </row>
    <row r="48" spans="1:8" x14ac:dyDescent="0.2">
      <c r="B48" s="82" t="s">
        <v>39</v>
      </c>
      <c r="E48" s="145">
        <v>0</v>
      </c>
      <c r="F48" s="145">
        <v>0</v>
      </c>
      <c r="G48" s="145">
        <v>0</v>
      </c>
      <c r="H48" s="145">
        <v>0</v>
      </c>
    </row>
    <row r="49" spans="2:8" x14ac:dyDescent="0.2">
      <c r="B49" s="82" t="s">
        <v>213</v>
      </c>
      <c r="E49" s="145">
        <v>0</v>
      </c>
      <c r="F49" s="145">
        <v>0</v>
      </c>
      <c r="G49" s="145">
        <v>0</v>
      </c>
      <c r="H49" s="145">
        <v>0</v>
      </c>
    </row>
    <row r="50" spans="2:8" ht="13.5" thickBot="1" x14ac:dyDescent="0.25">
      <c r="B50" s="128" t="s">
        <v>40</v>
      </c>
      <c r="C50" s="128"/>
      <c r="D50" s="128"/>
      <c r="E50" s="146">
        <v>0</v>
      </c>
      <c r="F50" s="146">
        <v>0</v>
      </c>
      <c r="G50" s="146">
        <v>0</v>
      </c>
      <c r="H50" s="146">
        <v>0</v>
      </c>
    </row>
    <row r="51" spans="2:8" x14ac:dyDescent="0.2">
      <c r="B51" s="82" t="s">
        <v>35</v>
      </c>
      <c r="E51" s="147">
        <f>SUM(E45:E50)</f>
        <v>0</v>
      </c>
      <c r="F51" s="147">
        <f t="shared" ref="F51:H51" si="3">SUM(F45:F50)</f>
        <v>0</v>
      </c>
      <c r="G51" s="147">
        <f t="shared" si="3"/>
        <v>0</v>
      </c>
      <c r="H51" s="147">
        <f t="shared" si="3"/>
        <v>0</v>
      </c>
    </row>
  </sheetData>
  <pageMargins left="0.7" right="0.7" top="0.75" bottom="0.75" header="0.3" footer="0.3"/>
  <pageSetup scale="6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opLeftCell="A13" workbookViewId="0">
      <selection activeCell="B45" sqref="B45"/>
    </sheetView>
  </sheetViews>
  <sheetFormatPr defaultColWidth="8.85546875" defaultRowHeight="12.75" x14ac:dyDescent="0.2"/>
  <cols>
    <col min="1" max="1" width="8.85546875" style="82"/>
    <col min="2" max="2" width="39.28515625" style="82" bestFit="1" customWidth="1"/>
    <col min="3" max="3" width="20.7109375" style="82" bestFit="1" customWidth="1"/>
    <col min="4" max="4" width="9.28515625" style="82" bestFit="1" customWidth="1"/>
    <col min="5" max="7" width="8.85546875" style="82"/>
    <col min="8" max="8" width="4.140625" style="82" customWidth="1"/>
    <col min="9" max="9" width="10.42578125" style="82" bestFit="1" customWidth="1"/>
    <col min="10" max="12" width="8.85546875" style="82"/>
    <col min="13" max="13" width="4.42578125" style="82" customWidth="1"/>
    <col min="14" max="14" width="10.42578125" style="82" bestFit="1" customWidth="1"/>
    <col min="15" max="17" width="8.85546875" style="82"/>
    <col min="18" max="18" width="4.28515625" style="82" customWidth="1"/>
    <col min="19" max="19" width="10.42578125" style="82" bestFit="1" customWidth="1"/>
    <col min="20" max="16384" width="8.85546875" style="82"/>
  </cols>
  <sheetData>
    <row r="1" spans="1:22" x14ac:dyDescent="0.2">
      <c r="A1" s="81" t="s">
        <v>31</v>
      </c>
    </row>
    <row r="2" spans="1:22" x14ac:dyDescent="0.2">
      <c r="A2" s="81" t="s">
        <v>199</v>
      </c>
    </row>
    <row r="5" spans="1:22" x14ac:dyDescent="0.2">
      <c r="A5" s="19"/>
      <c r="B5" s="20"/>
      <c r="C5" s="20"/>
      <c r="D5" s="21" t="s">
        <v>50</v>
      </c>
      <c r="E5" s="22" t="s">
        <v>51</v>
      </c>
      <c r="F5" s="22" t="s">
        <v>52</v>
      </c>
      <c r="G5" s="21" t="s">
        <v>53</v>
      </c>
      <c r="H5" s="23"/>
      <c r="I5" s="21" t="s">
        <v>54</v>
      </c>
      <c r="J5" s="22" t="s">
        <v>55</v>
      </c>
      <c r="K5" s="22" t="s">
        <v>56</v>
      </c>
      <c r="L5" s="21" t="s">
        <v>57</v>
      </c>
      <c r="M5" s="23"/>
      <c r="N5" s="21" t="s">
        <v>58</v>
      </c>
      <c r="O5" s="22" t="s">
        <v>59</v>
      </c>
      <c r="P5" s="22" t="s">
        <v>60</v>
      </c>
      <c r="Q5" s="21" t="s">
        <v>61</v>
      </c>
      <c r="R5" s="23"/>
      <c r="S5" s="24" t="s">
        <v>62</v>
      </c>
      <c r="T5" s="24" t="s">
        <v>63</v>
      </c>
      <c r="U5" s="24" t="s">
        <v>64</v>
      </c>
      <c r="V5" s="24" t="s">
        <v>65</v>
      </c>
    </row>
    <row r="6" spans="1:22" x14ac:dyDescent="0.2">
      <c r="A6" s="19"/>
      <c r="B6" s="25" t="s">
        <v>66</v>
      </c>
      <c r="C6" s="25"/>
      <c r="D6" s="165" t="s">
        <v>67</v>
      </c>
      <c r="E6" s="166"/>
      <c r="F6" s="166"/>
      <c r="G6" s="167"/>
      <c r="H6" s="23"/>
      <c r="I6" s="165" t="s">
        <v>68</v>
      </c>
      <c r="J6" s="166"/>
      <c r="K6" s="166"/>
      <c r="L6" s="167"/>
      <c r="M6" s="23"/>
      <c r="N6" s="165" t="s">
        <v>69</v>
      </c>
      <c r="O6" s="166"/>
      <c r="P6" s="166"/>
      <c r="Q6" s="167"/>
      <c r="R6" s="23"/>
      <c r="S6" s="165" t="s">
        <v>70</v>
      </c>
      <c r="T6" s="166"/>
      <c r="U6" s="166"/>
      <c r="V6" s="167"/>
    </row>
    <row r="7" spans="1:22" ht="38.25" x14ac:dyDescent="0.2">
      <c r="A7" s="26" t="s">
        <v>71</v>
      </c>
      <c r="B7" s="27"/>
      <c r="C7" s="28" t="s">
        <v>72</v>
      </c>
      <c r="D7" s="29" t="s">
        <v>73</v>
      </c>
      <c r="E7" s="30" t="s">
        <v>74</v>
      </c>
      <c r="F7" s="30" t="s">
        <v>75</v>
      </c>
      <c r="G7" s="29" t="s">
        <v>76</v>
      </c>
      <c r="H7" s="31"/>
      <c r="I7" s="29" t="s">
        <v>73</v>
      </c>
      <c r="J7" s="30" t="s">
        <v>74</v>
      </c>
      <c r="K7" s="30" t="s">
        <v>75</v>
      </c>
      <c r="L7" s="29" t="s">
        <v>76</v>
      </c>
      <c r="M7" s="31"/>
      <c r="N7" s="32" t="s">
        <v>73</v>
      </c>
      <c r="O7" s="30" t="s">
        <v>74</v>
      </c>
      <c r="P7" s="30" t="s">
        <v>75</v>
      </c>
      <c r="Q7" s="29" t="s">
        <v>76</v>
      </c>
      <c r="R7" s="31"/>
      <c r="S7" s="32" t="s">
        <v>73</v>
      </c>
      <c r="T7" s="30" t="s">
        <v>74</v>
      </c>
      <c r="U7" s="30" t="s">
        <v>75</v>
      </c>
      <c r="V7" s="29" t="s">
        <v>76</v>
      </c>
    </row>
    <row r="8" spans="1:22" x14ac:dyDescent="0.2">
      <c r="A8" s="19"/>
      <c r="B8" s="20" t="s">
        <v>77</v>
      </c>
      <c r="C8" s="20"/>
      <c r="D8" s="33"/>
      <c r="E8" s="34"/>
      <c r="F8" s="35"/>
      <c r="G8" s="33"/>
      <c r="H8" s="35"/>
      <c r="I8" s="33"/>
      <c r="J8" s="34"/>
      <c r="K8" s="35"/>
      <c r="L8" s="33"/>
      <c r="M8" s="35"/>
      <c r="N8" s="33"/>
      <c r="O8" s="34"/>
      <c r="P8" s="35"/>
      <c r="Q8" s="36"/>
      <c r="R8" s="35"/>
      <c r="S8" s="33"/>
      <c r="T8" s="34"/>
      <c r="U8" s="35"/>
      <c r="V8" s="36"/>
    </row>
    <row r="9" spans="1:22" x14ac:dyDescent="0.2">
      <c r="A9" s="37">
        <f>1</f>
        <v>1</v>
      </c>
      <c r="B9" s="23" t="s">
        <v>78</v>
      </c>
      <c r="C9" s="23" t="s">
        <v>79</v>
      </c>
      <c r="D9" s="38"/>
      <c r="E9" s="39" t="s">
        <v>80</v>
      </c>
      <c r="F9" s="40">
        <f>$D$55</f>
        <v>0</v>
      </c>
      <c r="G9" s="38">
        <f>D9*F9</f>
        <v>0</v>
      </c>
      <c r="H9" s="35"/>
      <c r="I9" s="38">
        <v>0</v>
      </c>
      <c r="J9" s="39" t="s">
        <v>80</v>
      </c>
      <c r="K9" s="40">
        <f>$D$55</f>
        <v>0</v>
      </c>
      <c r="L9" s="38">
        <f>I9*K9</f>
        <v>0</v>
      </c>
      <c r="M9" s="35"/>
      <c r="N9" s="38">
        <v>0</v>
      </c>
      <c r="O9" s="39" t="s">
        <v>80</v>
      </c>
      <c r="P9" s="40">
        <f>$D$55</f>
        <v>0</v>
      </c>
      <c r="Q9" s="38">
        <f>N9*P9</f>
        <v>0</v>
      </c>
      <c r="R9" s="35"/>
      <c r="S9" s="38">
        <v>0</v>
      </c>
      <c r="T9" s="39" t="s">
        <v>80</v>
      </c>
      <c r="U9" s="40">
        <f>$D$55</f>
        <v>0</v>
      </c>
      <c r="V9" s="38">
        <f>S9*U9</f>
        <v>0</v>
      </c>
    </row>
    <row r="10" spans="1:22" x14ac:dyDescent="0.2">
      <c r="A10" s="41">
        <f>MAX($A9:A$12)+1</f>
        <v>2</v>
      </c>
      <c r="B10" s="23" t="s">
        <v>81</v>
      </c>
      <c r="C10" s="23" t="s">
        <v>79</v>
      </c>
      <c r="D10" s="38"/>
      <c r="E10" s="39" t="s">
        <v>80</v>
      </c>
      <c r="F10" s="40">
        <f>$D$55</f>
        <v>0</v>
      </c>
      <c r="G10" s="38">
        <f>D10*F10</f>
        <v>0</v>
      </c>
      <c r="H10" s="35"/>
      <c r="I10" s="38">
        <v>0</v>
      </c>
      <c r="J10" s="39" t="s">
        <v>80</v>
      </c>
      <c r="K10" s="40">
        <f>$D$55</f>
        <v>0</v>
      </c>
      <c r="L10" s="38">
        <f>I10*K10</f>
        <v>0</v>
      </c>
      <c r="M10" s="35"/>
      <c r="N10" s="38">
        <v>0</v>
      </c>
      <c r="O10" s="39" t="s">
        <v>80</v>
      </c>
      <c r="P10" s="40">
        <f>$D$55</f>
        <v>0</v>
      </c>
      <c r="Q10" s="38">
        <f>N10*P10</f>
        <v>0</v>
      </c>
      <c r="R10" s="35"/>
      <c r="S10" s="38">
        <v>0</v>
      </c>
      <c r="T10" s="39" t="s">
        <v>80</v>
      </c>
      <c r="U10" s="40">
        <f>$D$55</f>
        <v>0</v>
      </c>
      <c r="V10" s="38">
        <f>S10*U10</f>
        <v>0</v>
      </c>
    </row>
    <row r="11" spans="1:22" x14ac:dyDescent="0.2">
      <c r="A11" s="41">
        <f>MAX($A10:A$12)+1</f>
        <v>3</v>
      </c>
      <c r="B11" s="23" t="s">
        <v>82</v>
      </c>
      <c r="C11" s="23" t="s">
        <v>79</v>
      </c>
      <c r="D11" s="42"/>
      <c r="E11" s="39" t="s">
        <v>80</v>
      </c>
      <c r="F11" s="40">
        <f>$D$55</f>
        <v>0</v>
      </c>
      <c r="G11" s="38">
        <f>D11*F11</f>
        <v>0</v>
      </c>
      <c r="H11" s="35"/>
      <c r="I11" s="42">
        <v>0</v>
      </c>
      <c r="J11" s="39" t="s">
        <v>80</v>
      </c>
      <c r="K11" s="40">
        <f>$D$55</f>
        <v>0</v>
      </c>
      <c r="L11" s="38">
        <f>I11*K11</f>
        <v>0</v>
      </c>
      <c r="M11" s="35"/>
      <c r="N11" s="42">
        <v>0</v>
      </c>
      <c r="O11" s="39" t="s">
        <v>80</v>
      </c>
      <c r="P11" s="40">
        <f>$D$55</f>
        <v>0</v>
      </c>
      <c r="Q11" s="38">
        <f>N11*P11</f>
        <v>0</v>
      </c>
      <c r="R11" s="35"/>
      <c r="S11" s="38">
        <v>0</v>
      </c>
      <c r="T11" s="39" t="s">
        <v>80</v>
      </c>
      <c r="U11" s="40">
        <f>$D$55</f>
        <v>0</v>
      </c>
      <c r="V11" s="38">
        <f>S11*U11</f>
        <v>0</v>
      </c>
    </row>
    <row r="12" spans="1:22" x14ac:dyDescent="0.2">
      <c r="A12" s="41">
        <f>MAX($A11:A$12)+1</f>
        <v>4</v>
      </c>
      <c r="B12" s="23" t="s">
        <v>83</v>
      </c>
      <c r="C12" s="23" t="s">
        <v>84</v>
      </c>
      <c r="D12" s="38">
        <f>SUM(D9:D11)</f>
        <v>0</v>
      </c>
      <c r="E12" s="39"/>
      <c r="F12" s="43"/>
      <c r="G12" s="44">
        <f>SUM(G9:G11)</f>
        <v>0</v>
      </c>
      <c r="H12" s="35"/>
      <c r="I12" s="38">
        <f>SUM(I9:I11)</f>
        <v>0</v>
      </c>
      <c r="J12" s="39"/>
      <c r="K12" s="43"/>
      <c r="L12" s="44">
        <f>SUM(L9:L11)</f>
        <v>0</v>
      </c>
      <c r="M12" s="35"/>
      <c r="N12" s="38">
        <v>0</v>
      </c>
      <c r="O12" s="39"/>
      <c r="P12" s="43"/>
      <c r="Q12" s="44">
        <f>SUM(Q9:Q11)</f>
        <v>0</v>
      </c>
      <c r="R12" s="35"/>
      <c r="S12" s="38">
        <f>SUM(S9:S11)</f>
        <v>0</v>
      </c>
      <c r="T12" s="39"/>
      <c r="U12" s="43"/>
      <c r="V12" s="44">
        <f>SUM(V9:V11)</f>
        <v>0</v>
      </c>
    </row>
    <row r="13" spans="1:22" x14ac:dyDescent="0.2">
      <c r="A13" s="45"/>
      <c r="B13" s="23"/>
      <c r="C13" s="23"/>
      <c r="D13" s="38"/>
      <c r="E13" s="39"/>
      <c r="F13" s="43"/>
      <c r="G13" s="38"/>
      <c r="H13" s="35"/>
      <c r="I13" s="38"/>
      <c r="J13" s="39"/>
      <c r="K13" s="43"/>
      <c r="L13" s="38"/>
      <c r="M13" s="35"/>
      <c r="N13" s="38"/>
      <c r="O13" s="39"/>
      <c r="P13" s="43"/>
      <c r="Q13" s="38"/>
      <c r="R13" s="35"/>
      <c r="S13" s="38"/>
      <c r="T13" s="39"/>
      <c r="U13" s="43"/>
      <c r="V13" s="38"/>
    </row>
    <row r="14" spans="1:22" x14ac:dyDescent="0.2">
      <c r="A14" s="41">
        <f>MAX($A$12:A13)+1</f>
        <v>5</v>
      </c>
      <c r="B14" s="23" t="s">
        <v>85</v>
      </c>
      <c r="C14" s="23" t="s">
        <v>86</v>
      </c>
      <c r="D14" s="46">
        <v>0</v>
      </c>
      <c r="E14" s="47"/>
      <c r="F14" s="43"/>
      <c r="G14" s="46">
        <f>$D$52</f>
        <v>0</v>
      </c>
      <c r="H14" s="23"/>
      <c r="I14" s="46">
        <f>$D$52</f>
        <v>0</v>
      </c>
      <c r="J14" s="48"/>
      <c r="K14" s="43"/>
      <c r="L14" s="46">
        <f>$D$52</f>
        <v>0</v>
      </c>
      <c r="M14" s="23"/>
      <c r="N14" s="46">
        <f>$D$52</f>
        <v>0</v>
      </c>
      <c r="O14" s="48"/>
      <c r="P14" s="43"/>
      <c r="Q14" s="46">
        <f>$D$52</f>
        <v>0</v>
      </c>
      <c r="R14" s="23"/>
      <c r="S14" s="46">
        <f>$D$52</f>
        <v>0</v>
      </c>
      <c r="T14" s="48"/>
      <c r="U14" s="43"/>
      <c r="V14" s="46">
        <f>$D$52</f>
        <v>0</v>
      </c>
    </row>
    <row r="15" spans="1:22" x14ac:dyDescent="0.2">
      <c r="A15" s="41">
        <f>MAX($A$12:A14)+1</f>
        <v>6</v>
      </c>
      <c r="B15" s="23" t="s">
        <v>87</v>
      </c>
      <c r="C15" s="49" t="s">
        <v>88</v>
      </c>
      <c r="D15" s="44">
        <f>D12*D14</f>
        <v>0</v>
      </c>
      <c r="E15" s="50"/>
      <c r="F15" s="43"/>
      <c r="G15" s="44">
        <f>G12*G14</f>
        <v>0</v>
      </c>
      <c r="H15" s="23"/>
      <c r="I15" s="44">
        <f>I12*I14</f>
        <v>0</v>
      </c>
      <c r="J15" s="39"/>
      <c r="K15" s="43"/>
      <c r="L15" s="44">
        <f>L12*L14</f>
        <v>0</v>
      </c>
      <c r="M15" s="23"/>
      <c r="N15" s="44">
        <f>N12*N14</f>
        <v>0</v>
      </c>
      <c r="O15" s="39"/>
      <c r="P15" s="43"/>
      <c r="Q15" s="44">
        <f>Q12*Q14</f>
        <v>0</v>
      </c>
      <c r="R15" s="23"/>
      <c r="S15" s="44">
        <f>S12*S14</f>
        <v>0</v>
      </c>
      <c r="T15" s="39"/>
      <c r="U15" s="43"/>
      <c r="V15" s="44">
        <f>V12*V14</f>
        <v>0</v>
      </c>
    </row>
    <row r="16" spans="1:22" x14ac:dyDescent="0.2">
      <c r="A16" s="45"/>
      <c r="B16" s="23"/>
      <c r="C16" s="23"/>
      <c r="D16" s="38"/>
      <c r="E16" s="50"/>
      <c r="F16" s="43"/>
      <c r="G16" s="38"/>
      <c r="H16" s="23"/>
      <c r="I16" s="38"/>
      <c r="J16" s="39"/>
      <c r="K16" s="43"/>
      <c r="L16" s="38"/>
      <c r="M16" s="23"/>
      <c r="N16" s="38"/>
      <c r="O16" s="39"/>
      <c r="P16" s="43"/>
      <c r="Q16" s="38"/>
      <c r="R16" s="23"/>
      <c r="S16" s="38"/>
      <c r="T16" s="39"/>
      <c r="U16" s="43"/>
      <c r="V16" s="38"/>
    </row>
    <row r="17" spans="1:22" x14ac:dyDescent="0.2">
      <c r="A17" s="41">
        <f>MAX($A$12:A16)+1</f>
        <v>7</v>
      </c>
      <c r="B17" s="23" t="s">
        <v>89</v>
      </c>
      <c r="C17" s="23" t="s">
        <v>90</v>
      </c>
      <c r="D17" s="38">
        <v>0</v>
      </c>
      <c r="E17" s="50" t="s">
        <v>80</v>
      </c>
      <c r="F17" s="40">
        <f>$D$55</f>
        <v>0</v>
      </c>
      <c r="G17" s="38">
        <f t="shared" ref="G17:G21" si="0">D17*F17</f>
        <v>0</v>
      </c>
      <c r="H17" s="23"/>
      <c r="I17" s="38">
        <v>0</v>
      </c>
      <c r="J17" s="50" t="s">
        <v>80</v>
      </c>
      <c r="K17" s="40">
        <f>$D$55</f>
        <v>0</v>
      </c>
      <c r="L17" s="38">
        <f t="shared" ref="L17:L21" si="1">I17*K17</f>
        <v>0</v>
      </c>
      <c r="M17" s="23"/>
      <c r="N17" s="38">
        <v>0</v>
      </c>
      <c r="O17" s="50" t="s">
        <v>80</v>
      </c>
      <c r="P17" s="40">
        <f>$D$55</f>
        <v>0</v>
      </c>
      <c r="Q17" s="38">
        <f t="shared" ref="Q17:Q21" si="2">N17*P17</f>
        <v>0</v>
      </c>
      <c r="R17" s="23"/>
      <c r="S17" s="38">
        <v>0</v>
      </c>
      <c r="T17" s="50" t="s">
        <v>80</v>
      </c>
      <c r="U17" s="40">
        <f>$D$55</f>
        <v>0</v>
      </c>
      <c r="V17" s="38">
        <f t="shared" ref="V17:V21" si="3">S17*U17</f>
        <v>0</v>
      </c>
    </row>
    <row r="18" spans="1:22" x14ac:dyDescent="0.2">
      <c r="A18" s="41">
        <f>MAX($A$12:A17)+1</f>
        <v>8</v>
      </c>
      <c r="B18" s="23" t="s">
        <v>91</v>
      </c>
      <c r="C18" s="49"/>
      <c r="D18" s="38">
        <v>0</v>
      </c>
      <c r="E18" s="50" t="s">
        <v>80</v>
      </c>
      <c r="F18" s="40">
        <f>$D$55</f>
        <v>0</v>
      </c>
      <c r="G18" s="38">
        <f t="shared" si="0"/>
        <v>0</v>
      </c>
      <c r="H18" s="23"/>
      <c r="I18" s="38">
        <v>0</v>
      </c>
      <c r="J18" s="39" t="s">
        <v>80</v>
      </c>
      <c r="K18" s="40">
        <f>$D$55</f>
        <v>0</v>
      </c>
      <c r="L18" s="38">
        <f t="shared" si="1"/>
        <v>0</v>
      </c>
      <c r="M18" s="23"/>
      <c r="N18" s="38">
        <v>0</v>
      </c>
      <c r="O18" s="39" t="s">
        <v>80</v>
      </c>
      <c r="P18" s="40">
        <f>$D$55</f>
        <v>0</v>
      </c>
      <c r="Q18" s="38">
        <f t="shared" si="2"/>
        <v>0</v>
      </c>
      <c r="R18" s="23"/>
      <c r="S18" s="38">
        <v>0</v>
      </c>
      <c r="T18" s="39" t="s">
        <v>80</v>
      </c>
      <c r="U18" s="40">
        <f>$D$55</f>
        <v>0</v>
      </c>
      <c r="V18" s="38">
        <f t="shared" si="3"/>
        <v>0</v>
      </c>
    </row>
    <row r="19" spans="1:22" x14ac:dyDescent="0.2">
      <c r="A19" s="41">
        <f>MAX($A$12:A18)+1</f>
        <v>9</v>
      </c>
      <c r="B19" s="23" t="s">
        <v>92</v>
      </c>
      <c r="C19" s="49"/>
      <c r="D19" s="38">
        <v>0</v>
      </c>
      <c r="E19" s="50" t="s">
        <v>80</v>
      </c>
      <c r="F19" s="40">
        <f>$D$55</f>
        <v>0</v>
      </c>
      <c r="G19" s="38">
        <f>D19*F19</f>
        <v>0</v>
      </c>
      <c r="H19" s="51"/>
      <c r="I19" s="38">
        <v>0</v>
      </c>
      <c r="J19" s="39" t="s">
        <v>80</v>
      </c>
      <c r="K19" s="40">
        <f>$D$55</f>
        <v>0</v>
      </c>
      <c r="L19" s="38">
        <f t="shared" si="1"/>
        <v>0</v>
      </c>
      <c r="M19" s="23"/>
      <c r="N19" s="38">
        <v>0</v>
      </c>
      <c r="O19" s="39" t="s">
        <v>80</v>
      </c>
      <c r="P19" s="40">
        <f>$D$55</f>
        <v>0</v>
      </c>
      <c r="Q19" s="38">
        <f t="shared" si="2"/>
        <v>0</v>
      </c>
      <c r="R19" s="23"/>
      <c r="S19" s="38">
        <v>0</v>
      </c>
      <c r="T19" s="39" t="s">
        <v>80</v>
      </c>
      <c r="U19" s="40">
        <f>$D$55</f>
        <v>0</v>
      </c>
      <c r="V19" s="38">
        <f t="shared" si="3"/>
        <v>0</v>
      </c>
    </row>
    <row r="20" spans="1:22" ht="25.5" x14ac:dyDescent="0.2">
      <c r="A20" s="41">
        <f>MAX($A$12:A19)+1</f>
        <v>10</v>
      </c>
      <c r="B20" s="23" t="s">
        <v>93</v>
      </c>
      <c r="C20" s="52" t="s">
        <v>94</v>
      </c>
      <c r="D20" s="38">
        <v>0</v>
      </c>
      <c r="E20" s="50" t="s">
        <v>95</v>
      </c>
      <c r="F20" s="43">
        <f>$D$56</f>
        <v>0</v>
      </c>
      <c r="G20" s="38">
        <f t="shared" si="0"/>
        <v>0</v>
      </c>
      <c r="H20" s="23"/>
      <c r="I20" s="38">
        <v>0</v>
      </c>
      <c r="J20" s="39" t="s">
        <v>95</v>
      </c>
      <c r="K20" s="43">
        <f>$D$56</f>
        <v>0</v>
      </c>
      <c r="L20" s="38">
        <f t="shared" si="1"/>
        <v>0</v>
      </c>
      <c r="M20" s="23"/>
      <c r="N20" s="38">
        <v>0</v>
      </c>
      <c r="O20" s="39" t="s">
        <v>95</v>
      </c>
      <c r="P20" s="43">
        <f>$D$56</f>
        <v>0</v>
      </c>
      <c r="Q20" s="38">
        <f t="shared" si="2"/>
        <v>0</v>
      </c>
      <c r="R20" s="23"/>
      <c r="S20" s="38">
        <v>0</v>
      </c>
      <c r="T20" s="39" t="s">
        <v>95</v>
      </c>
      <c r="U20" s="43">
        <f>$D$56</f>
        <v>0</v>
      </c>
      <c r="V20" s="38">
        <f t="shared" si="3"/>
        <v>0</v>
      </c>
    </row>
    <row r="21" spans="1:22" x14ac:dyDescent="0.2">
      <c r="A21" s="41">
        <f>MAX($A$12:A20)+1</f>
        <v>11</v>
      </c>
      <c r="B21" s="23" t="s">
        <v>96</v>
      </c>
      <c r="C21" s="49"/>
      <c r="D21" s="38">
        <v>0</v>
      </c>
      <c r="E21" s="50" t="s">
        <v>80</v>
      </c>
      <c r="F21" s="40">
        <f>$D$55</f>
        <v>0</v>
      </c>
      <c r="G21" s="38">
        <f t="shared" si="0"/>
        <v>0</v>
      </c>
      <c r="H21" s="23"/>
      <c r="I21" s="38">
        <v>0</v>
      </c>
      <c r="J21" s="39" t="s">
        <v>80</v>
      </c>
      <c r="K21" s="40">
        <f>$D$55</f>
        <v>0</v>
      </c>
      <c r="L21" s="38">
        <f t="shared" si="1"/>
        <v>0</v>
      </c>
      <c r="M21" s="23"/>
      <c r="N21" s="38">
        <v>0</v>
      </c>
      <c r="O21" s="39" t="s">
        <v>80</v>
      </c>
      <c r="P21" s="40">
        <f>$D$55</f>
        <v>0</v>
      </c>
      <c r="Q21" s="38">
        <f t="shared" si="2"/>
        <v>0</v>
      </c>
      <c r="R21" s="23"/>
      <c r="S21" s="38">
        <v>0</v>
      </c>
      <c r="T21" s="39" t="s">
        <v>80</v>
      </c>
      <c r="U21" s="40">
        <f>$D$55</f>
        <v>0</v>
      </c>
      <c r="V21" s="38">
        <f t="shared" si="3"/>
        <v>0</v>
      </c>
    </row>
    <row r="22" spans="1:22" ht="13.5" thickBot="1" x14ac:dyDescent="0.25">
      <c r="A22" s="41">
        <f>MAX($A$12:A21)+1</f>
        <v>12</v>
      </c>
      <c r="B22" s="20" t="s">
        <v>97</v>
      </c>
      <c r="C22" s="23" t="s">
        <v>98</v>
      </c>
      <c r="D22" s="53">
        <f>SUM(D15:D21)</f>
        <v>0</v>
      </c>
      <c r="E22" s="50"/>
      <c r="F22" s="54"/>
      <c r="G22" s="53">
        <f>SUM(G15:G21)</f>
        <v>0</v>
      </c>
      <c r="H22" s="23"/>
      <c r="I22" s="53">
        <f>SUM(I15:I21)</f>
        <v>0</v>
      </c>
      <c r="J22" s="39"/>
      <c r="K22" s="54"/>
      <c r="L22" s="53">
        <f>SUM(L15:L21)</f>
        <v>0</v>
      </c>
      <c r="M22" s="23"/>
      <c r="N22" s="53">
        <f>SUM(N15:N21)</f>
        <v>0</v>
      </c>
      <c r="O22" s="39"/>
      <c r="P22" s="54"/>
      <c r="Q22" s="53">
        <f>SUM(Q15:Q21)</f>
        <v>0</v>
      </c>
      <c r="R22" s="23"/>
      <c r="S22" s="53">
        <f>SUM(S15:S21)</f>
        <v>0</v>
      </c>
      <c r="T22" s="39"/>
      <c r="U22" s="54"/>
      <c r="V22" s="53">
        <f>SUM(V15:V21)</f>
        <v>0</v>
      </c>
    </row>
    <row r="23" spans="1:22" x14ac:dyDescent="0.2">
      <c r="A23" s="45"/>
      <c r="B23" s="20"/>
      <c r="C23" s="55"/>
      <c r="D23" s="56"/>
      <c r="E23" s="57"/>
      <c r="F23" s="54"/>
      <c r="G23" s="58"/>
      <c r="H23" s="23"/>
      <c r="I23" s="58"/>
      <c r="J23" s="59"/>
      <c r="K23" s="54"/>
      <c r="L23" s="58"/>
      <c r="M23" s="23"/>
      <c r="N23" s="58"/>
      <c r="O23" s="59"/>
      <c r="P23" s="54"/>
      <c r="Q23" s="58"/>
      <c r="R23" s="23"/>
      <c r="S23" s="58"/>
      <c r="T23" s="59"/>
      <c r="U23" s="54"/>
      <c r="V23" s="58"/>
    </row>
    <row r="24" spans="1:22" x14ac:dyDescent="0.2">
      <c r="A24" s="45"/>
      <c r="B24" s="60" t="s">
        <v>99</v>
      </c>
      <c r="C24" s="23"/>
      <c r="D24" s="38"/>
      <c r="E24" s="57"/>
      <c r="F24" s="61"/>
      <c r="G24" s="38"/>
      <c r="H24" s="23"/>
      <c r="I24" s="38"/>
      <c r="J24" s="59"/>
      <c r="K24" s="61"/>
      <c r="L24" s="38"/>
      <c r="M24" s="23"/>
      <c r="N24" s="38"/>
      <c r="O24" s="59"/>
      <c r="P24" s="61"/>
      <c r="Q24" s="38"/>
      <c r="R24" s="23"/>
      <c r="S24" s="38"/>
      <c r="T24" s="59"/>
      <c r="U24" s="61"/>
      <c r="V24" s="38"/>
    </row>
    <row r="25" spans="1:22" x14ac:dyDescent="0.2">
      <c r="A25" s="41">
        <f>MAX($A$12:A24)+1</f>
        <v>13</v>
      </c>
      <c r="B25" s="62" t="s">
        <v>100</v>
      </c>
      <c r="C25" s="49"/>
      <c r="D25" s="38">
        <v>0</v>
      </c>
      <c r="E25" s="50" t="s">
        <v>80</v>
      </c>
      <c r="F25" s="40">
        <f>$D$55</f>
        <v>0</v>
      </c>
      <c r="G25" s="38">
        <f>D25*F25</f>
        <v>0</v>
      </c>
      <c r="H25" s="23"/>
      <c r="I25" s="38">
        <v>0</v>
      </c>
      <c r="J25" s="39" t="s">
        <v>80</v>
      </c>
      <c r="K25" s="40">
        <f>$D$55</f>
        <v>0</v>
      </c>
      <c r="L25" s="38">
        <f>I25*K25</f>
        <v>0</v>
      </c>
      <c r="M25" s="23"/>
      <c r="N25" s="38">
        <v>0</v>
      </c>
      <c r="O25" s="39" t="s">
        <v>80</v>
      </c>
      <c r="P25" s="40">
        <f>$D$55</f>
        <v>0</v>
      </c>
      <c r="Q25" s="38">
        <f>N25*P25</f>
        <v>0</v>
      </c>
      <c r="R25" s="23"/>
      <c r="S25" s="38">
        <v>0</v>
      </c>
      <c r="T25" s="39" t="s">
        <v>80</v>
      </c>
      <c r="U25" s="40">
        <f>$D$55</f>
        <v>0</v>
      </c>
      <c r="V25" s="38">
        <f>S25*U25</f>
        <v>0</v>
      </c>
    </row>
    <row r="26" spans="1:22" x14ac:dyDescent="0.2">
      <c r="A26" s="45"/>
      <c r="B26" s="23"/>
      <c r="C26" s="23"/>
      <c r="D26" s="33"/>
      <c r="E26" s="63"/>
      <c r="F26" s="62"/>
      <c r="G26" s="64"/>
      <c r="H26" s="23"/>
      <c r="I26" s="64"/>
      <c r="J26" s="34"/>
      <c r="K26" s="62"/>
      <c r="L26" s="64"/>
      <c r="M26" s="23"/>
      <c r="N26" s="64"/>
      <c r="O26" s="34"/>
      <c r="P26" s="62"/>
      <c r="Q26" s="64"/>
      <c r="R26" s="23"/>
      <c r="S26" s="64"/>
      <c r="T26" s="34"/>
      <c r="U26" s="62"/>
      <c r="V26" s="64"/>
    </row>
    <row r="27" spans="1:22" x14ac:dyDescent="0.2">
      <c r="A27" s="45"/>
      <c r="B27" s="20" t="s">
        <v>101</v>
      </c>
      <c r="C27" s="23"/>
      <c r="D27" s="33"/>
      <c r="E27" s="63"/>
      <c r="F27" s="62"/>
      <c r="G27" s="64"/>
      <c r="H27" s="23"/>
      <c r="I27" s="64"/>
      <c r="J27" s="34"/>
      <c r="K27" s="62"/>
      <c r="L27" s="64"/>
      <c r="M27" s="23"/>
      <c r="N27" s="64"/>
      <c r="O27" s="34"/>
      <c r="P27" s="62"/>
      <c r="Q27" s="64"/>
      <c r="R27" s="23"/>
      <c r="S27" s="64"/>
      <c r="T27" s="34"/>
      <c r="U27" s="62"/>
      <c r="V27" s="64"/>
    </row>
    <row r="28" spans="1:22" x14ac:dyDescent="0.2">
      <c r="A28" s="41">
        <f>MAX($A$12:A27)+1</f>
        <v>14</v>
      </c>
      <c r="B28" s="20" t="s">
        <v>150</v>
      </c>
      <c r="C28" s="49"/>
      <c r="D28" s="38">
        <v>0</v>
      </c>
      <c r="E28" s="63" t="s">
        <v>80</v>
      </c>
      <c r="F28" s="40">
        <f>$D$55</f>
        <v>0</v>
      </c>
      <c r="G28" s="38">
        <f>D28*F28</f>
        <v>0</v>
      </c>
      <c r="H28" s="23"/>
      <c r="I28" s="38">
        <v>0</v>
      </c>
      <c r="J28" s="63" t="s">
        <v>80</v>
      </c>
      <c r="K28" s="40">
        <f>$D$55</f>
        <v>0</v>
      </c>
      <c r="L28" s="38">
        <f>I28*K28</f>
        <v>0</v>
      </c>
      <c r="M28" s="23"/>
      <c r="N28" s="38">
        <v>0</v>
      </c>
      <c r="O28" s="63" t="s">
        <v>80</v>
      </c>
      <c r="P28" s="40">
        <f>$D$55</f>
        <v>0</v>
      </c>
      <c r="Q28" s="38">
        <f>N28*P28</f>
        <v>0</v>
      </c>
      <c r="R28" s="23"/>
      <c r="S28" s="38">
        <v>-88062.352360543053</v>
      </c>
      <c r="T28" s="63" t="s">
        <v>80</v>
      </c>
      <c r="U28" s="40">
        <f>$D$55</f>
        <v>0</v>
      </c>
      <c r="V28" s="38">
        <f>S28*U28</f>
        <v>0</v>
      </c>
    </row>
    <row r="29" spans="1:22" x14ac:dyDescent="0.2">
      <c r="A29" s="41">
        <f>MAX($A$12:A28)+1</f>
        <v>15</v>
      </c>
      <c r="B29" s="65" t="s">
        <v>102</v>
      </c>
      <c r="C29" s="49"/>
      <c r="D29" s="42">
        <v>0</v>
      </c>
      <c r="E29" s="63" t="s">
        <v>80</v>
      </c>
      <c r="F29" s="40">
        <f>$D$55</f>
        <v>0</v>
      </c>
      <c r="G29" s="42">
        <f>D29*F29</f>
        <v>0</v>
      </c>
      <c r="H29" s="23"/>
      <c r="I29" s="42">
        <v>0</v>
      </c>
      <c r="J29" s="63" t="s">
        <v>80</v>
      </c>
      <c r="K29" s="40">
        <f>$D$55</f>
        <v>0</v>
      </c>
      <c r="L29" s="42">
        <f>I29*K29</f>
        <v>0</v>
      </c>
      <c r="M29" s="23"/>
      <c r="N29" s="42">
        <v>0</v>
      </c>
      <c r="O29" s="63" t="s">
        <v>80</v>
      </c>
      <c r="P29" s="40">
        <f>$D$55</f>
        <v>0</v>
      </c>
      <c r="Q29" s="42">
        <f>N29*P29</f>
        <v>0</v>
      </c>
      <c r="R29" s="23"/>
      <c r="S29" s="42">
        <v>0</v>
      </c>
      <c r="T29" s="63" t="s">
        <v>80</v>
      </c>
      <c r="U29" s="40">
        <f>$D$55</f>
        <v>0</v>
      </c>
      <c r="V29" s="42">
        <f>S29*U29</f>
        <v>0</v>
      </c>
    </row>
    <row r="30" spans="1:22" x14ac:dyDescent="0.2">
      <c r="A30" s="41">
        <f>MAX($A$12:A29)+1</f>
        <v>16</v>
      </c>
      <c r="B30" s="66" t="s">
        <v>103</v>
      </c>
      <c r="C30" s="49" t="s">
        <v>104</v>
      </c>
      <c r="D30" s="38">
        <f>SUM(D28:D29)</f>
        <v>0</v>
      </c>
      <c r="E30" s="63"/>
      <c r="F30" s="40"/>
      <c r="G30" s="38">
        <f>SUM(G28:G29)</f>
        <v>0</v>
      </c>
      <c r="H30" s="23"/>
      <c r="I30" s="38">
        <v>0</v>
      </c>
      <c r="J30" s="63"/>
      <c r="K30" s="40"/>
      <c r="L30" s="38">
        <f>SUM(L28:L29)</f>
        <v>0</v>
      </c>
      <c r="M30" s="23"/>
      <c r="N30" s="38">
        <f>SUM(N28:N29)</f>
        <v>0</v>
      </c>
      <c r="O30" s="63"/>
      <c r="P30" s="40"/>
      <c r="Q30" s="38">
        <f>SUM(Q28:Q29)</f>
        <v>0</v>
      </c>
      <c r="R30" s="23"/>
      <c r="S30" s="38">
        <f>SUM(S28:S29)</f>
        <v>-88062.352360543053</v>
      </c>
      <c r="T30" s="63"/>
      <c r="U30" s="40"/>
      <c r="V30" s="38">
        <f>SUM(V28:V29)</f>
        <v>0</v>
      </c>
    </row>
    <row r="31" spans="1:22" x14ac:dyDescent="0.2">
      <c r="A31" s="41">
        <f>MAX($A$12:A30)+1</f>
        <v>17</v>
      </c>
      <c r="B31" s="23" t="s">
        <v>105</v>
      </c>
      <c r="C31" s="23" t="s">
        <v>106</v>
      </c>
      <c r="D31" s="42">
        <f>D30*($D$51-1)</f>
        <v>0</v>
      </c>
      <c r="E31" s="50"/>
      <c r="F31" s="67"/>
      <c r="G31" s="42">
        <f>G30*($D$51-1)</f>
        <v>0</v>
      </c>
      <c r="H31" s="68"/>
      <c r="I31" s="42">
        <v>0</v>
      </c>
      <c r="J31" s="39"/>
      <c r="K31" s="67"/>
      <c r="L31" s="42">
        <f>L30*($D$51-1)</f>
        <v>0</v>
      </c>
      <c r="M31" s="68"/>
      <c r="N31" s="42">
        <f>N30*($D$51-1)</f>
        <v>0</v>
      </c>
      <c r="O31" s="39"/>
      <c r="P31" s="67"/>
      <c r="Q31" s="42">
        <f>Q30*($D$51-1)</f>
        <v>0</v>
      </c>
      <c r="R31" s="23"/>
      <c r="S31" s="42">
        <f>S30*($D$51-1)</f>
        <v>88062.352360543053</v>
      </c>
      <c r="T31" s="39"/>
      <c r="U31" s="67"/>
      <c r="V31" s="42">
        <f>V30*($D$51-1)</f>
        <v>0</v>
      </c>
    </row>
    <row r="32" spans="1:22" x14ac:dyDescent="0.2">
      <c r="A32" s="41">
        <f>MAX($A$12:A31)+1</f>
        <v>18</v>
      </c>
      <c r="B32" s="23" t="s">
        <v>107</v>
      </c>
      <c r="C32" s="23" t="s">
        <v>108</v>
      </c>
      <c r="D32" s="38">
        <f>D30+D31</f>
        <v>0</v>
      </c>
      <c r="E32" s="63"/>
      <c r="F32" s="35"/>
      <c r="G32" s="38">
        <f>G30+G31</f>
        <v>0</v>
      </c>
      <c r="H32" s="23"/>
      <c r="I32" s="38">
        <v>0</v>
      </c>
      <c r="J32" s="34"/>
      <c r="K32" s="35"/>
      <c r="L32" s="38">
        <f>L30+L31</f>
        <v>0</v>
      </c>
      <c r="M32" s="23"/>
      <c r="N32" s="38">
        <f>N30+N31</f>
        <v>0</v>
      </c>
      <c r="O32" s="34"/>
      <c r="P32" s="35"/>
      <c r="Q32" s="38">
        <f>Q30+Q31</f>
        <v>0</v>
      </c>
      <c r="R32" s="23"/>
      <c r="S32" s="38">
        <f>S30+S31</f>
        <v>0</v>
      </c>
      <c r="T32" s="34"/>
      <c r="U32" s="35"/>
      <c r="V32" s="38">
        <f>V30+V31</f>
        <v>0</v>
      </c>
    </row>
    <row r="33" spans="1:22" x14ac:dyDescent="0.2">
      <c r="A33" s="45"/>
      <c r="B33" s="23"/>
      <c r="C33" s="23"/>
      <c r="D33" s="42"/>
      <c r="E33" s="63"/>
      <c r="F33" s="35"/>
      <c r="G33" s="42"/>
      <c r="H33" s="23"/>
      <c r="I33" s="42">
        <v>0</v>
      </c>
      <c r="J33" s="34"/>
      <c r="K33" s="35"/>
      <c r="L33" s="42"/>
      <c r="M33" s="23"/>
      <c r="N33" s="42"/>
      <c r="O33" s="34"/>
      <c r="P33" s="35"/>
      <c r="Q33" s="42"/>
      <c r="R33" s="23"/>
      <c r="S33" s="42"/>
      <c r="T33" s="34"/>
      <c r="U33" s="35"/>
      <c r="V33" s="42"/>
    </row>
    <row r="34" spans="1:22" ht="13.5" thickBot="1" x14ac:dyDescent="0.25">
      <c r="A34" s="41">
        <f>MAX($A$12:A33)+1</f>
        <v>19</v>
      </c>
      <c r="B34" s="20" t="s">
        <v>109</v>
      </c>
      <c r="C34" s="23" t="s">
        <v>110</v>
      </c>
      <c r="D34" s="69">
        <f>SUM(D22,D25,D32)</f>
        <v>0</v>
      </c>
      <c r="E34" s="34"/>
      <c r="F34" s="35"/>
      <c r="G34" s="69">
        <f>SUM(G22,G25,G32)</f>
        <v>0</v>
      </c>
      <c r="H34" s="23"/>
      <c r="I34" s="69">
        <f>SUM(I22,I25,I32)</f>
        <v>0</v>
      </c>
      <c r="J34" s="34"/>
      <c r="K34" s="35"/>
      <c r="L34" s="69">
        <f>SUM(L22,L25,L32)</f>
        <v>0</v>
      </c>
      <c r="M34" s="23"/>
      <c r="N34" s="69">
        <f>SUM(N22,N25,N32)</f>
        <v>0</v>
      </c>
      <c r="O34" s="34"/>
      <c r="P34" s="35"/>
      <c r="Q34" s="69">
        <f>SUM(Q22,Q25,Q32)</f>
        <v>0</v>
      </c>
      <c r="R34" s="23"/>
      <c r="S34" s="69">
        <f>SUM(S22,S25,S32)</f>
        <v>0</v>
      </c>
      <c r="T34" s="34"/>
      <c r="U34" s="35"/>
      <c r="V34" s="69">
        <f>SUM(V22,V25,V32)</f>
        <v>0</v>
      </c>
    </row>
    <row r="35" spans="1:22" x14ac:dyDescent="0.2">
      <c r="A35" s="45"/>
      <c r="B35" s="23"/>
      <c r="C35" s="23"/>
      <c r="D35" s="23"/>
      <c r="E35" s="23"/>
      <c r="F35" s="23"/>
      <c r="G35" s="64"/>
      <c r="H35" s="23"/>
      <c r="I35" s="23"/>
      <c r="J35" s="23"/>
      <c r="K35" s="23"/>
      <c r="L35" s="64"/>
      <c r="M35" s="23"/>
      <c r="N35" s="23"/>
      <c r="O35" s="34"/>
      <c r="P35" s="23"/>
      <c r="Q35" s="64"/>
      <c r="R35" s="23"/>
      <c r="S35" s="23"/>
      <c r="T35" s="34"/>
      <c r="U35" s="23"/>
      <c r="V35" s="64"/>
    </row>
    <row r="36" spans="1:22" x14ac:dyDescent="0.2">
      <c r="A36" s="45"/>
      <c r="B36" s="20" t="s">
        <v>111</v>
      </c>
      <c r="C36" s="23"/>
      <c r="D36" s="23"/>
      <c r="E36" s="23"/>
      <c r="F36" s="23"/>
      <c r="G36" s="64"/>
      <c r="H36" s="23"/>
      <c r="I36" s="23"/>
      <c r="J36" s="23"/>
      <c r="K36" s="23"/>
      <c r="L36" s="64"/>
      <c r="M36" s="23"/>
      <c r="N36" s="23"/>
      <c r="O36" s="23"/>
      <c r="P36" s="23"/>
      <c r="Q36" s="64"/>
      <c r="R36" s="23"/>
      <c r="S36" s="23"/>
      <c r="T36" s="23"/>
      <c r="U36" s="23"/>
      <c r="V36" s="64"/>
    </row>
    <row r="37" spans="1:22" x14ac:dyDescent="0.2">
      <c r="A37" s="41">
        <f>MAX($A$12:A36)+1</f>
        <v>20</v>
      </c>
      <c r="B37" s="23" t="s">
        <v>89</v>
      </c>
      <c r="C37" s="23" t="s">
        <v>112</v>
      </c>
      <c r="D37" s="23"/>
      <c r="E37" s="50"/>
      <c r="F37" s="40"/>
      <c r="G37" s="38">
        <f>G17</f>
        <v>0</v>
      </c>
      <c r="H37" s="23"/>
      <c r="I37" s="23"/>
      <c r="J37" s="50"/>
      <c r="K37" s="40"/>
      <c r="L37" s="38">
        <f>L17</f>
        <v>0</v>
      </c>
      <c r="M37" s="23"/>
      <c r="N37" s="23"/>
      <c r="O37" s="50"/>
      <c r="P37" s="40"/>
      <c r="Q37" s="38">
        <f>Q17</f>
        <v>0</v>
      </c>
      <c r="R37" s="23"/>
      <c r="S37" s="23"/>
      <c r="T37" s="50"/>
      <c r="U37" s="40"/>
      <c r="V37" s="38">
        <f>V17</f>
        <v>0</v>
      </c>
    </row>
    <row r="38" spans="1:22" x14ac:dyDescent="0.2">
      <c r="A38" s="41">
        <f>MAX($A$12:A37)+1</f>
        <v>21</v>
      </c>
      <c r="B38" s="62" t="s">
        <v>113</v>
      </c>
      <c r="C38" s="23" t="s">
        <v>114</v>
      </c>
      <c r="D38" s="23"/>
      <c r="E38" s="23"/>
      <c r="F38" s="23"/>
      <c r="G38" s="70">
        <v>1</v>
      </c>
      <c r="H38" s="23"/>
      <c r="I38" s="23"/>
      <c r="J38" s="23"/>
      <c r="K38" s="23"/>
      <c r="L38" s="70">
        <v>1</v>
      </c>
      <c r="M38" s="23"/>
      <c r="N38" s="23"/>
      <c r="O38" s="23"/>
      <c r="P38" s="23"/>
      <c r="Q38" s="70">
        <v>1</v>
      </c>
      <c r="R38" s="23"/>
      <c r="S38" s="23"/>
      <c r="T38" s="23"/>
      <c r="U38" s="23"/>
      <c r="V38" s="70">
        <v>1</v>
      </c>
    </row>
    <row r="39" spans="1:22" x14ac:dyDescent="0.2">
      <c r="A39" s="71">
        <f>MAX($A$12:A38)+1</f>
        <v>22</v>
      </c>
      <c r="B39" s="62" t="s">
        <v>115</v>
      </c>
      <c r="C39" s="49" t="s">
        <v>116</v>
      </c>
      <c r="D39" s="49"/>
      <c r="E39" s="49"/>
      <c r="F39" s="49"/>
      <c r="G39" s="38">
        <f>G37*G38</f>
        <v>0</v>
      </c>
      <c r="H39" s="49"/>
      <c r="I39" s="129"/>
      <c r="J39" s="49"/>
      <c r="K39" s="49"/>
      <c r="L39" s="38">
        <f>L37*L38</f>
        <v>0</v>
      </c>
      <c r="M39" s="49"/>
      <c r="N39" s="49"/>
      <c r="O39" s="49"/>
      <c r="P39" s="49"/>
      <c r="Q39" s="38">
        <f>Q37*Q38</f>
        <v>0</v>
      </c>
      <c r="R39" s="49"/>
      <c r="S39" s="49"/>
      <c r="T39" s="49"/>
      <c r="U39" s="49"/>
      <c r="V39" s="38">
        <f>V37*V38</f>
        <v>0</v>
      </c>
    </row>
    <row r="40" spans="1:22" x14ac:dyDescent="0.2">
      <c r="A40" s="45"/>
      <c r="B40" s="62"/>
      <c r="C40" s="23"/>
      <c r="D40" s="23"/>
      <c r="E40" s="23"/>
      <c r="F40" s="23"/>
      <c r="G40" s="38"/>
      <c r="H40" s="23"/>
      <c r="I40" s="68"/>
      <c r="J40" s="23"/>
      <c r="K40" s="23"/>
      <c r="L40" s="38"/>
      <c r="M40" s="23"/>
      <c r="N40" s="23"/>
      <c r="O40" s="23"/>
      <c r="P40" s="23"/>
      <c r="Q40" s="38"/>
      <c r="R40" s="23"/>
      <c r="S40" s="23"/>
      <c r="T40" s="23"/>
      <c r="U40" s="23"/>
      <c r="V40" s="38"/>
    </row>
    <row r="41" spans="1:22" x14ac:dyDescent="0.2">
      <c r="A41" s="41">
        <f>MAX($A$12:A40)+1</f>
        <v>23</v>
      </c>
      <c r="B41" s="62" t="s">
        <v>100</v>
      </c>
      <c r="C41" s="23" t="s">
        <v>117</v>
      </c>
      <c r="D41" s="23"/>
      <c r="E41" s="50"/>
      <c r="F41" s="40"/>
      <c r="G41" s="38">
        <f>G25</f>
        <v>0</v>
      </c>
      <c r="H41" s="23"/>
      <c r="I41" s="23"/>
      <c r="J41" s="50"/>
      <c r="K41" s="40"/>
      <c r="L41" s="38">
        <f>L25</f>
        <v>0</v>
      </c>
      <c r="M41" s="23"/>
      <c r="N41" s="23"/>
      <c r="O41" s="50"/>
      <c r="P41" s="40"/>
      <c r="Q41" s="38">
        <f>Q25</f>
        <v>0</v>
      </c>
      <c r="R41" s="23"/>
      <c r="S41" s="23"/>
      <c r="T41" s="50"/>
      <c r="U41" s="40"/>
      <c r="V41" s="38">
        <f>V25</f>
        <v>0</v>
      </c>
    </row>
    <row r="42" spans="1:22" x14ac:dyDescent="0.2">
      <c r="A42" s="41">
        <f>MAX($A$12:A41)+1</f>
        <v>24</v>
      </c>
      <c r="B42" s="62" t="s">
        <v>113</v>
      </c>
      <c r="C42" s="23" t="s">
        <v>114</v>
      </c>
      <c r="D42" s="23"/>
      <c r="E42" s="23"/>
      <c r="F42" s="23"/>
      <c r="G42" s="70">
        <v>1</v>
      </c>
      <c r="H42" s="23"/>
      <c r="I42" s="23"/>
      <c r="J42" s="23"/>
      <c r="K42" s="23"/>
      <c r="L42" s="70">
        <v>1</v>
      </c>
      <c r="M42" s="23"/>
      <c r="N42" s="23"/>
      <c r="O42" s="23"/>
      <c r="P42" s="23"/>
      <c r="Q42" s="70">
        <v>1</v>
      </c>
      <c r="R42" s="23"/>
      <c r="S42" s="23"/>
      <c r="T42" s="23"/>
      <c r="U42" s="23"/>
      <c r="V42" s="70">
        <v>1</v>
      </c>
    </row>
    <row r="43" spans="1:22" x14ac:dyDescent="0.2">
      <c r="A43" s="71">
        <f>MAX($A$12:A42)+1</f>
        <v>25</v>
      </c>
      <c r="B43" s="62" t="s">
        <v>115</v>
      </c>
      <c r="C43" s="49" t="s">
        <v>118</v>
      </c>
      <c r="D43" s="49"/>
      <c r="E43" s="49"/>
      <c r="F43" s="49"/>
      <c r="G43" s="38">
        <f>G41*G42</f>
        <v>0</v>
      </c>
      <c r="H43" s="49"/>
      <c r="I43" s="129"/>
      <c r="J43" s="49"/>
      <c r="K43" s="49"/>
      <c r="L43" s="38">
        <f>L41*L42</f>
        <v>0</v>
      </c>
      <c r="M43" s="49"/>
      <c r="N43" s="49"/>
      <c r="O43" s="49"/>
      <c r="P43" s="49"/>
      <c r="Q43" s="38">
        <f>Q41*Q42</f>
        <v>0</v>
      </c>
      <c r="R43" s="49"/>
      <c r="S43" s="49"/>
      <c r="T43" s="49"/>
      <c r="U43" s="49"/>
      <c r="V43" s="38">
        <f>V41*V42</f>
        <v>0</v>
      </c>
    </row>
    <row r="44" spans="1:22" x14ac:dyDescent="0.2">
      <c r="A44" s="41"/>
      <c r="B44" s="62"/>
      <c r="C44" s="23"/>
      <c r="D44" s="23"/>
      <c r="E44" s="23"/>
      <c r="F44" s="23"/>
      <c r="G44" s="64"/>
      <c r="H44" s="23"/>
      <c r="I44" s="23"/>
      <c r="J44" s="23"/>
      <c r="K44" s="23"/>
      <c r="L44" s="64"/>
      <c r="M44" s="23"/>
      <c r="N44" s="23"/>
      <c r="O44" s="23"/>
      <c r="P44" s="23"/>
      <c r="Q44" s="64"/>
      <c r="R44" s="23"/>
      <c r="S44" s="23"/>
      <c r="T44" s="23"/>
      <c r="U44" s="23"/>
      <c r="V44" s="64"/>
    </row>
    <row r="45" spans="1:22" ht="13.5" thickBot="1" x14ac:dyDescent="0.25">
      <c r="A45" s="41">
        <f>MAX($A$12:A44)+1</f>
        <v>26</v>
      </c>
      <c r="B45" s="20" t="s">
        <v>119</v>
      </c>
      <c r="C45" s="23" t="s">
        <v>120</v>
      </c>
      <c r="D45" s="23"/>
      <c r="E45" s="23"/>
      <c r="F45" s="55"/>
      <c r="G45" s="69">
        <f>G34-G39-G43</f>
        <v>0</v>
      </c>
      <c r="H45" s="23"/>
      <c r="I45" s="23"/>
      <c r="J45" s="23"/>
      <c r="K45" s="55"/>
      <c r="L45" s="69">
        <f>L34-L39-L43</f>
        <v>0</v>
      </c>
      <c r="M45" s="23"/>
      <c r="N45" s="23"/>
      <c r="O45" s="23"/>
      <c r="P45" s="55"/>
      <c r="Q45" s="69">
        <f>Q34-Q39-Q43</f>
        <v>0</v>
      </c>
      <c r="R45" s="23"/>
      <c r="S45" s="23"/>
      <c r="T45" s="23"/>
      <c r="U45" s="55"/>
      <c r="V45" s="69">
        <f>V34-V39-V43</f>
        <v>0</v>
      </c>
    </row>
    <row r="46" spans="1:22" x14ac:dyDescent="0.2">
      <c r="A46" s="41"/>
      <c r="B46" s="20"/>
      <c r="C46" s="23"/>
      <c r="D46" s="23"/>
      <c r="E46" s="23"/>
      <c r="F46" s="55"/>
      <c r="G46" s="61"/>
      <c r="H46" s="23"/>
      <c r="I46" s="23"/>
      <c r="J46" s="23"/>
      <c r="K46" s="55"/>
      <c r="L46" s="61"/>
      <c r="M46" s="23"/>
      <c r="N46" s="23"/>
      <c r="O46" s="23"/>
      <c r="P46" s="55"/>
      <c r="Q46" s="61"/>
      <c r="R46" s="23"/>
      <c r="S46" s="23"/>
      <c r="T46" s="23"/>
      <c r="U46" s="55"/>
      <c r="V46" s="61"/>
    </row>
    <row r="47" spans="1:22" x14ac:dyDescent="0.2">
      <c r="A47" s="41">
        <f>MAX($A$12:A45)+1</f>
        <v>27</v>
      </c>
      <c r="B47" s="23" t="s">
        <v>121</v>
      </c>
      <c r="C47" s="23"/>
      <c r="D47" s="72">
        <v>0</v>
      </c>
      <c r="E47" s="34"/>
      <c r="F47" s="35"/>
      <c r="G47" s="23"/>
      <c r="H47" s="23"/>
      <c r="I47" s="72"/>
      <c r="J47" s="34"/>
      <c r="K47" s="35"/>
      <c r="L47" s="23"/>
      <c r="M47" s="23"/>
      <c r="N47" s="72"/>
      <c r="O47" s="34"/>
      <c r="P47" s="35"/>
      <c r="Q47" s="23"/>
      <c r="R47" s="23"/>
      <c r="S47" s="23"/>
      <c r="T47" s="23"/>
      <c r="U47" s="23"/>
      <c r="V47" s="23"/>
    </row>
    <row r="48" spans="1:22" x14ac:dyDescent="0.2">
      <c r="A48" s="41">
        <f>MAX($A$12:A47)+1</f>
        <v>28</v>
      </c>
      <c r="B48" s="23" t="s">
        <v>122</v>
      </c>
      <c r="C48" s="23"/>
      <c r="D48" s="73">
        <v>0</v>
      </c>
      <c r="E48" s="34"/>
      <c r="F48" s="35"/>
      <c r="G48" s="23"/>
      <c r="H48" s="23"/>
      <c r="I48" s="74"/>
      <c r="J48" s="34"/>
      <c r="K48" s="35"/>
      <c r="L48" s="23"/>
      <c r="M48" s="23"/>
      <c r="N48" s="74"/>
      <c r="O48" s="34"/>
      <c r="P48" s="35"/>
      <c r="Q48" s="23"/>
      <c r="R48" s="23"/>
      <c r="S48" s="23"/>
      <c r="T48" s="23"/>
      <c r="U48" s="23"/>
      <c r="V48" s="23"/>
    </row>
    <row r="49" spans="1:22" x14ac:dyDescent="0.2">
      <c r="A49" s="41">
        <f>MAX($A$12:A48)+1</f>
        <v>29</v>
      </c>
      <c r="B49" s="23" t="s">
        <v>123</v>
      </c>
      <c r="C49" s="23"/>
      <c r="D49" s="75">
        <v>0</v>
      </c>
      <c r="E49" s="49"/>
      <c r="F49" s="35"/>
      <c r="G49" s="23"/>
      <c r="H49" s="23"/>
      <c r="I49" s="72"/>
      <c r="J49" s="34"/>
      <c r="K49" s="35"/>
      <c r="L49" s="23"/>
      <c r="M49" s="23"/>
      <c r="N49" s="72"/>
      <c r="O49" s="34"/>
      <c r="P49" s="35"/>
      <c r="Q49" s="23"/>
      <c r="R49" s="23"/>
      <c r="S49" s="23"/>
      <c r="T49" s="23"/>
      <c r="U49" s="23"/>
      <c r="V49" s="23"/>
    </row>
    <row r="50" spans="1:22" x14ac:dyDescent="0.2">
      <c r="A50" s="41">
        <f>MAX($A$12:A49)+1</f>
        <v>30</v>
      </c>
      <c r="B50" s="23" t="s">
        <v>124</v>
      </c>
      <c r="C50" s="23"/>
      <c r="D50" s="76">
        <v>0</v>
      </c>
      <c r="E50" s="49"/>
      <c r="F50" s="35"/>
      <c r="G50" s="23"/>
      <c r="H50" s="23"/>
      <c r="I50" s="72"/>
      <c r="J50" s="34"/>
      <c r="K50" s="35"/>
      <c r="L50" s="23"/>
      <c r="M50" s="23"/>
      <c r="N50" s="72"/>
      <c r="O50" s="34"/>
      <c r="P50" s="35"/>
      <c r="Q50" s="23"/>
      <c r="R50" s="23"/>
      <c r="S50" s="23"/>
      <c r="T50" s="23"/>
      <c r="U50" s="23"/>
      <c r="V50" s="23"/>
    </row>
    <row r="51" spans="1:22" x14ac:dyDescent="0.2">
      <c r="A51" s="45"/>
      <c r="B51" s="23"/>
      <c r="C51" s="23"/>
      <c r="D51" s="23"/>
      <c r="E51" s="23"/>
      <c r="F51" s="35"/>
      <c r="G51" s="23"/>
      <c r="H51" s="23"/>
      <c r="I51" s="72"/>
      <c r="J51" s="34"/>
      <c r="K51" s="35"/>
      <c r="L51" s="23"/>
      <c r="M51" s="23"/>
      <c r="N51" s="72"/>
      <c r="O51" s="34"/>
      <c r="P51" s="35"/>
      <c r="Q51" s="23"/>
      <c r="R51" s="23"/>
      <c r="S51" s="23"/>
      <c r="T51" s="23"/>
      <c r="U51" s="23"/>
      <c r="V51" s="23"/>
    </row>
    <row r="52" spans="1:22" x14ac:dyDescent="0.2">
      <c r="A52" s="41">
        <f>MAX($A$12:A51)+1</f>
        <v>31</v>
      </c>
      <c r="B52" s="23" t="s">
        <v>125</v>
      </c>
      <c r="C52" s="23"/>
      <c r="D52" s="40">
        <v>0</v>
      </c>
      <c r="E52" s="49"/>
      <c r="F52" s="35"/>
      <c r="G52" s="23"/>
      <c r="H52" s="23"/>
      <c r="I52" s="23"/>
      <c r="J52" s="34"/>
      <c r="K52" s="35"/>
      <c r="L52" s="23"/>
      <c r="M52" s="23"/>
      <c r="N52" s="23"/>
      <c r="O52" s="34"/>
      <c r="P52" s="35"/>
      <c r="Q52" s="23"/>
      <c r="R52" s="23"/>
      <c r="S52" s="23"/>
      <c r="T52" s="23"/>
      <c r="U52" s="23"/>
      <c r="V52" s="23"/>
    </row>
    <row r="53" spans="1:22" x14ac:dyDescent="0.2">
      <c r="A53" s="41">
        <f>MAX($A$12:A52)+1</f>
        <v>32</v>
      </c>
      <c r="B53" s="23" t="s">
        <v>126</v>
      </c>
      <c r="C53" s="23"/>
      <c r="D53" s="40">
        <v>0</v>
      </c>
      <c r="E53" s="49"/>
      <c r="F53" s="35"/>
      <c r="G53" s="23"/>
      <c r="H53" s="23"/>
      <c r="I53" s="77"/>
      <c r="J53" s="34"/>
      <c r="K53" s="35"/>
      <c r="L53" s="23"/>
      <c r="M53" s="23"/>
      <c r="N53" s="77"/>
      <c r="O53" s="34"/>
      <c r="P53" s="35"/>
      <c r="Q53" s="23"/>
      <c r="R53" s="23"/>
      <c r="S53" s="23"/>
      <c r="T53" s="23"/>
      <c r="U53" s="23"/>
      <c r="V53" s="23"/>
    </row>
    <row r="54" spans="1:22" x14ac:dyDescent="0.2">
      <c r="A54" s="19"/>
      <c r="B54" s="23"/>
      <c r="C54" s="23"/>
      <c r="D54" s="78"/>
      <c r="E54" s="34"/>
      <c r="F54" s="35"/>
      <c r="G54" s="23"/>
      <c r="H54" s="23"/>
      <c r="I54" s="78"/>
      <c r="J54" s="34"/>
      <c r="K54" s="35"/>
      <c r="L54" s="23"/>
      <c r="M54" s="23"/>
      <c r="N54" s="78"/>
      <c r="O54" s="34"/>
      <c r="P54" s="35"/>
      <c r="Q54" s="23"/>
      <c r="R54" s="23"/>
      <c r="S54" s="23"/>
      <c r="T54" s="23"/>
      <c r="U54" s="23"/>
      <c r="V54" s="23"/>
    </row>
    <row r="55" spans="1:22" x14ac:dyDescent="0.2">
      <c r="A55" s="19" t="s">
        <v>127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x14ac:dyDescent="0.2">
      <c r="A56" s="23" t="s">
        <v>128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x14ac:dyDescent="0.2">
      <c r="A57" s="23" t="s">
        <v>129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x14ac:dyDescent="0.2">
      <c r="A58" s="130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3"/>
      <c r="P58" s="23"/>
      <c r="Q58" s="23"/>
      <c r="R58" s="23"/>
      <c r="S58" s="23"/>
      <c r="T58" s="23"/>
      <c r="U58" s="23"/>
      <c r="V58" s="23"/>
    </row>
    <row r="59" spans="1:22" x14ac:dyDescent="0.2">
      <c r="A59" s="13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x14ac:dyDescent="0.2">
      <c r="A60" s="1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</sheetData>
  <mergeCells count="4">
    <mergeCell ref="D6:G6"/>
    <mergeCell ref="I6:L6"/>
    <mergeCell ref="N6:Q6"/>
    <mergeCell ref="S6:V6"/>
  </mergeCells>
  <pageMargins left="0.7" right="0.7" top="0.75" bottom="0.75" header="0.3" footer="0.3"/>
  <pageSetup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B17" sqref="B17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5" width="18.28515625" style="82" customWidth="1"/>
    <col min="6" max="6" width="13" style="82" customWidth="1"/>
    <col min="7" max="16384" width="8.85546875" style="82"/>
  </cols>
  <sheetData>
    <row r="1" spans="1:6" x14ac:dyDescent="0.2">
      <c r="A1" s="81" t="s">
        <v>32</v>
      </c>
    </row>
    <row r="2" spans="1:6" x14ac:dyDescent="0.2">
      <c r="A2" s="81" t="str">
        <f>'(iv) Transmission Costs'!A2</f>
        <v xml:space="preserve">12 Months Ended December 31, 2020 - If amounts are less than 12 months then state number of months the amounts cover  </v>
      </c>
    </row>
    <row r="3" spans="1:6" ht="13.5" thickBot="1" x14ac:dyDescent="0.25"/>
    <row r="4" spans="1:6" x14ac:dyDescent="0.2">
      <c r="B4" s="131"/>
      <c r="C4" s="153"/>
      <c r="D4" s="153"/>
      <c r="E4" s="153"/>
      <c r="F4" s="132" t="s">
        <v>24</v>
      </c>
    </row>
    <row r="5" spans="1:6" x14ac:dyDescent="0.2">
      <c r="B5" s="133" t="s">
        <v>19</v>
      </c>
      <c r="C5" s="141" t="s">
        <v>190</v>
      </c>
      <c r="D5" s="141" t="s">
        <v>191</v>
      </c>
      <c r="E5" s="141" t="s">
        <v>192</v>
      </c>
      <c r="F5" s="134" t="s">
        <v>23</v>
      </c>
    </row>
    <row r="6" spans="1:6" x14ac:dyDescent="0.2">
      <c r="B6" s="10" t="s">
        <v>2</v>
      </c>
      <c r="C6" s="79"/>
      <c r="D6" s="79"/>
      <c r="E6" s="79"/>
      <c r="F6" s="88"/>
    </row>
    <row r="7" spans="1:6" x14ac:dyDescent="0.2">
      <c r="B7" s="10" t="s">
        <v>4</v>
      </c>
      <c r="C7" s="79"/>
      <c r="D7" s="79"/>
      <c r="E7" s="79"/>
      <c r="F7" s="88"/>
    </row>
    <row r="8" spans="1:6" x14ac:dyDescent="0.2">
      <c r="B8" s="18" t="s">
        <v>8</v>
      </c>
      <c r="C8" s="142"/>
      <c r="D8" s="142"/>
      <c r="E8" s="142"/>
      <c r="F8" s="140"/>
    </row>
    <row r="9" spans="1:6" ht="13.5" thickBot="1" x14ac:dyDescent="0.25">
      <c r="B9" s="17" t="s">
        <v>35</v>
      </c>
      <c r="C9" s="143"/>
      <c r="D9" s="143"/>
      <c r="E9" s="143"/>
      <c r="F9" s="91"/>
    </row>
    <row r="11" spans="1:6" x14ac:dyDescent="0.2">
      <c r="A11" s="81" t="s">
        <v>32</v>
      </c>
    </row>
    <row r="12" spans="1:6" x14ac:dyDescent="0.2">
      <c r="A12" s="81" t="s">
        <v>209</v>
      </c>
    </row>
    <row r="13" spans="1:6" ht="13.5" thickBot="1" x14ac:dyDescent="0.25"/>
    <row r="14" spans="1:6" x14ac:dyDescent="0.2">
      <c r="B14" s="131"/>
      <c r="C14" s="153"/>
      <c r="D14" s="153"/>
      <c r="E14" s="153"/>
      <c r="F14" s="132" t="s">
        <v>24</v>
      </c>
    </row>
    <row r="15" spans="1:6" x14ac:dyDescent="0.2">
      <c r="B15" s="133" t="s">
        <v>19</v>
      </c>
      <c r="C15" s="141" t="s">
        <v>190</v>
      </c>
      <c r="D15" s="141" t="s">
        <v>191</v>
      </c>
      <c r="E15" s="141" t="s">
        <v>192</v>
      </c>
      <c r="F15" s="134" t="s">
        <v>23</v>
      </c>
    </row>
    <row r="16" spans="1:6" x14ac:dyDescent="0.2">
      <c r="B16" s="10" t="s">
        <v>2</v>
      </c>
      <c r="C16" s="79"/>
      <c r="D16" s="79"/>
      <c r="E16" s="79"/>
      <c r="F16" s="88"/>
    </row>
    <row r="17" spans="1:6" x14ac:dyDescent="0.2">
      <c r="B17" s="10" t="s">
        <v>4</v>
      </c>
      <c r="C17" s="79"/>
      <c r="D17" s="79"/>
      <c r="E17" s="79"/>
      <c r="F17" s="88"/>
    </row>
    <row r="18" spans="1:6" x14ac:dyDescent="0.2">
      <c r="B18" s="18" t="s">
        <v>8</v>
      </c>
      <c r="C18" s="142"/>
      <c r="D18" s="142"/>
      <c r="E18" s="142"/>
      <c r="F18" s="140"/>
    </row>
    <row r="19" spans="1:6" ht="13.5" thickBot="1" x14ac:dyDescent="0.25">
      <c r="B19" s="17" t="s">
        <v>35</v>
      </c>
      <c r="C19" s="143"/>
      <c r="D19" s="143"/>
      <c r="E19" s="143"/>
      <c r="F19" s="91"/>
    </row>
    <row r="21" spans="1:6" x14ac:dyDescent="0.2">
      <c r="A21" s="81" t="s">
        <v>32</v>
      </c>
    </row>
    <row r="22" spans="1:6" x14ac:dyDescent="0.2">
      <c r="A22" s="81" t="s">
        <v>210</v>
      </c>
    </row>
    <row r="23" spans="1:6" ht="13.5" thickBot="1" x14ac:dyDescent="0.25"/>
    <row r="24" spans="1:6" x14ac:dyDescent="0.2">
      <c r="B24" s="131"/>
      <c r="C24" s="153"/>
      <c r="D24" s="153"/>
      <c r="E24" s="153"/>
      <c r="F24" s="132" t="s">
        <v>24</v>
      </c>
    </row>
    <row r="25" spans="1:6" x14ac:dyDescent="0.2">
      <c r="B25" s="133" t="s">
        <v>19</v>
      </c>
      <c r="C25" s="141" t="s">
        <v>190</v>
      </c>
      <c r="D25" s="141" t="s">
        <v>191</v>
      </c>
      <c r="E25" s="141" t="s">
        <v>192</v>
      </c>
      <c r="F25" s="134" t="s">
        <v>23</v>
      </c>
    </row>
    <row r="26" spans="1:6" x14ac:dyDescent="0.2">
      <c r="B26" s="10" t="s">
        <v>2</v>
      </c>
      <c r="C26" s="79"/>
      <c r="D26" s="79"/>
      <c r="E26" s="79"/>
      <c r="F26" s="88"/>
    </row>
    <row r="27" spans="1:6" x14ac:dyDescent="0.2">
      <c r="B27" s="10" t="s">
        <v>4</v>
      </c>
      <c r="C27" s="79"/>
      <c r="D27" s="79"/>
      <c r="E27" s="79"/>
      <c r="F27" s="88"/>
    </row>
    <row r="28" spans="1:6" x14ac:dyDescent="0.2">
      <c r="B28" s="18" t="s">
        <v>8</v>
      </c>
      <c r="C28" s="142"/>
      <c r="D28" s="142"/>
      <c r="E28" s="142"/>
      <c r="F28" s="140"/>
    </row>
    <row r="29" spans="1:6" ht="13.5" thickBot="1" x14ac:dyDescent="0.25">
      <c r="B29" s="17" t="s">
        <v>35</v>
      </c>
      <c r="C29" s="143"/>
      <c r="D29" s="143"/>
      <c r="E29" s="143"/>
      <c r="F29" s="91"/>
    </row>
    <row r="31" spans="1:6" x14ac:dyDescent="0.2">
      <c r="A31" s="81" t="s">
        <v>32</v>
      </c>
    </row>
    <row r="32" spans="1:6" x14ac:dyDescent="0.2">
      <c r="A32" s="81" t="s">
        <v>211</v>
      </c>
    </row>
    <row r="33" spans="2:6" ht="13.5" thickBot="1" x14ac:dyDescent="0.25"/>
    <row r="34" spans="2:6" x14ac:dyDescent="0.2">
      <c r="B34" s="131"/>
      <c r="C34" s="153"/>
      <c r="D34" s="153"/>
      <c r="E34" s="153"/>
      <c r="F34" s="132" t="s">
        <v>24</v>
      </c>
    </row>
    <row r="35" spans="2:6" x14ac:dyDescent="0.2">
      <c r="B35" s="133" t="s">
        <v>19</v>
      </c>
      <c r="C35" s="141" t="s">
        <v>190</v>
      </c>
      <c r="D35" s="141" t="s">
        <v>191</v>
      </c>
      <c r="E35" s="141" t="s">
        <v>192</v>
      </c>
      <c r="F35" s="134" t="s">
        <v>23</v>
      </c>
    </row>
    <row r="36" spans="2:6" x14ac:dyDescent="0.2">
      <c r="B36" s="10" t="s">
        <v>2</v>
      </c>
      <c r="C36" s="79"/>
      <c r="D36" s="79"/>
      <c r="E36" s="79"/>
      <c r="F36" s="88"/>
    </row>
    <row r="37" spans="2:6" x14ac:dyDescent="0.2">
      <c r="B37" s="10" t="s">
        <v>4</v>
      </c>
      <c r="C37" s="79"/>
      <c r="D37" s="79"/>
      <c r="E37" s="79"/>
      <c r="F37" s="88"/>
    </row>
    <row r="38" spans="2:6" x14ac:dyDescent="0.2">
      <c r="B38" s="18" t="s">
        <v>8</v>
      </c>
      <c r="C38" s="142"/>
      <c r="D38" s="142"/>
      <c r="E38" s="142"/>
      <c r="F38" s="140"/>
    </row>
    <row r="39" spans="2:6" ht="13.5" thickBot="1" x14ac:dyDescent="0.25">
      <c r="B39" s="17" t="s">
        <v>35</v>
      </c>
      <c r="C39" s="143"/>
      <c r="D39" s="143"/>
      <c r="E39" s="143"/>
      <c r="F39" s="91"/>
    </row>
  </sheetData>
  <pageMargins left="0.7" right="0.7" top="0.75" bottom="0.75" header="0.3" footer="0.3"/>
  <pageSetup scale="65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selection activeCell="N31" sqref="N31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3" width="13.85546875" style="82" customWidth="1"/>
    <col min="4" max="4" width="21.85546875" style="82" customWidth="1"/>
    <col min="5" max="5" width="11.140625" style="82" customWidth="1"/>
    <col min="6" max="16384" width="8.85546875" style="82"/>
  </cols>
  <sheetData>
    <row r="1" spans="1:6" x14ac:dyDescent="0.2">
      <c r="A1" s="81" t="s">
        <v>33</v>
      </c>
    </row>
    <row r="2" spans="1:6" x14ac:dyDescent="0.2">
      <c r="A2" s="81" t="str">
        <f>'(iv) Transmission Costs'!A2</f>
        <v xml:space="preserve">12 Months Ended December 31, 2020 - If amounts are less than 12 months then state number of months the amounts cover  </v>
      </c>
    </row>
    <row r="3" spans="1:6" x14ac:dyDescent="0.2">
      <c r="A3" s="81"/>
    </row>
    <row r="4" spans="1:6" ht="13.5" thickBot="1" x14ac:dyDescent="0.25">
      <c r="B4" s="81" t="s">
        <v>197</v>
      </c>
    </row>
    <row r="5" spans="1:6" x14ac:dyDescent="0.2">
      <c r="B5" s="135" t="s">
        <v>19</v>
      </c>
      <c r="C5" s="136" t="s">
        <v>20</v>
      </c>
      <c r="D5" s="136" t="s">
        <v>34</v>
      </c>
      <c r="E5" s="136" t="s">
        <v>21</v>
      </c>
      <c r="F5" s="137" t="s">
        <v>22</v>
      </c>
    </row>
    <row r="6" spans="1:6" x14ac:dyDescent="0.2">
      <c r="B6" s="10" t="s">
        <v>2</v>
      </c>
      <c r="C6" s="138"/>
      <c r="D6" s="138"/>
      <c r="E6" s="138"/>
      <c r="F6" s="88"/>
    </row>
    <row r="7" spans="1:6" x14ac:dyDescent="0.2">
      <c r="B7" s="10" t="s">
        <v>4</v>
      </c>
      <c r="C7" s="138"/>
      <c r="D7" s="138"/>
      <c r="E7" s="138"/>
      <c r="F7" s="88"/>
    </row>
    <row r="8" spans="1:6" x14ac:dyDescent="0.2">
      <c r="B8" s="18" t="s">
        <v>8</v>
      </c>
      <c r="C8" s="139"/>
      <c r="D8" s="139"/>
      <c r="E8" s="139"/>
      <c r="F8" s="140"/>
    </row>
    <row r="9" spans="1:6" ht="13.5" thickBot="1" x14ac:dyDescent="0.25">
      <c r="B9" s="17" t="s">
        <v>35</v>
      </c>
      <c r="C9" s="128"/>
      <c r="D9" s="128"/>
      <c r="E9" s="128"/>
      <c r="F9" s="91"/>
    </row>
    <row r="10" spans="1:6" x14ac:dyDescent="0.2">
      <c r="B10" s="79"/>
      <c r="C10" s="138"/>
      <c r="D10" s="138"/>
      <c r="E10" s="138"/>
      <c r="F10" s="138"/>
    </row>
    <row r="11" spans="1:6" ht="13.5" thickBot="1" x14ac:dyDescent="0.25">
      <c r="B11" s="79"/>
      <c r="C11" s="138"/>
      <c r="D11" s="138"/>
      <c r="E11" s="138"/>
      <c r="F11" s="138"/>
    </row>
    <row r="12" spans="1:6" ht="13.5" thickBot="1" x14ac:dyDescent="0.25">
      <c r="B12" s="163" t="s">
        <v>197</v>
      </c>
      <c r="C12" s="138"/>
      <c r="E12" s="138"/>
      <c r="F12" s="138"/>
    </row>
    <row r="13" spans="1:6" x14ac:dyDescent="0.2">
      <c r="B13" s="131"/>
      <c r="C13" s="153"/>
      <c r="D13" s="160" t="s">
        <v>194</v>
      </c>
      <c r="E13" s="162" t="s">
        <v>195</v>
      </c>
      <c r="F13" s="138"/>
    </row>
    <row r="14" spans="1:6" ht="13.5" thickBot="1" x14ac:dyDescent="0.25">
      <c r="B14" s="157" t="s">
        <v>19</v>
      </c>
      <c r="C14" s="158" t="s">
        <v>193</v>
      </c>
      <c r="D14" s="158" t="s">
        <v>217</v>
      </c>
      <c r="E14" s="159" t="s">
        <v>196</v>
      </c>
      <c r="F14" s="161"/>
    </row>
    <row r="15" spans="1:6" x14ac:dyDescent="0.2">
      <c r="B15" s="10" t="s">
        <v>2</v>
      </c>
      <c r="C15" s="138"/>
      <c r="D15" s="138"/>
      <c r="E15" s="88"/>
      <c r="F15" s="138"/>
    </row>
    <row r="16" spans="1:6" x14ac:dyDescent="0.2">
      <c r="B16" s="10" t="s">
        <v>4</v>
      </c>
      <c r="C16" s="138"/>
      <c r="D16" s="138"/>
      <c r="E16" s="88"/>
      <c r="F16" s="138"/>
    </row>
    <row r="17" spans="1:6" x14ac:dyDescent="0.2">
      <c r="B17" s="18" t="s">
        <v>8</v>
      </c>
      <c r="C17" s="139"/>
      <c r="D17" s="139"/>
      <c r="E17" s="140"/>
      <c r="F17" s="138"/>
    </row>
    <row r="18" spans="1:6" ht="13.5" thickBot="1" x14ac:dyDescent="0.25">
      <c r="B18" s="17" t="s">
        <v>35</v>
      </c>
      <c r="C18" s="128"/>
      <c r="D18" s="128"/>
      <c r="E18" s="91"/>
      <c r="F18" s="138"/>
    </row>
    <row r="19" spans="1:6" x14ac:dyDescent="0.2">
      <c r="B19" s="79"/>
      <c r="C19" s="138"/>
      <c r="D19" s="138"/>
      <c r="E19" s="138"/>
      <c r="F19" s="138"/>
    </row>
    <row r="20" spans="1:6" ht="13.5" thickBot="1" x14ac:dyDescent="0.25">
      <c r="B20" s="81" t="s">
        <v>198</v>
      </c>
      <c r="C20" s="81"/>
    </row>
    <row r="21" spans="1:6" x14ac:dyDescent="0.2">
      <c r="B21" s="131"/>
      <c r="C21" s="154"/>
    </row>
    <row r="22" spans="1:6" ht="13.5" thickBot="1" x14ac:dyDescent="0.25">
      <c r="B22" s="157" t="s">
        <v>19</v>
      </c>
      <c r="C22" s="159" t="s">
        <v>22</v>
      </c>
    </row>
    <row r="23" spans="1:6" x14ac:dyDescent="0.2">
      <c r="B23" s="10" t="s">
        <v>2</v>
      </c>
      <c r="C23" s="88"/>
    </row>
    <row r="24" spans="1:6" x14ac:dyDescent="0.2">
      <c r="B24" s="10" t="s">
        <v>4</v>
      </c>
      <c r="C24" s="88"/>
    </row>
    <row r="25" spans="1:6" x14ac:dyDescent="0.2">
      <c r="B25" s="18" t="s">
        <v>8</v>
      </c>
      <c r="C25" s="140"/>
    </row>
    <row r="26" spans="1:6" ht="13.5" thickBot="1" x14ac:dyDescent="0.25">
      <c r="B26" s="17" t="s">
        <v>35</v>
      </c>
      <c r="C26" s="91"/>
    </row>
    <row r="28" spans="1:6" x14ac:dyDescent="0.2">
      <c r="A28" s="81" t="s">
        <v>33</v>
      </c>
    </row>
    <row r="29" spans="1:6" x14ac:dyDescent="0.2">
      <c r="A29" s="81" t="s">
        <v>215</v>
      </c>
    </row>
    <row r="30" spans="1:6" x14ac:dyDescent="0.2">
      <c r="A30" s="81"/>
    </row>
    <row r="31" spans="1:6" ht="13.5" thickBot="1" x14ac:dyDescent="0.25">
      <c r="B31" s="81" t="s">
        <v>197</v>
      </c>
    </row>
    <row r="32" spans="1:6" x14ac:dyDescent="0.2">
      <c r="B32" s="135" t="s">
        <v>19</v>
      </c>
      <c r="C32" s="136" t="s">
        <v>20</v>
      </c>
      <c r="D32" s="136" t="s">
        <v>34</v>
      </c>
      <c r="E32" s="136" t="s">
        <v>21</v>
      </c>
      <c r="F32" s="137" t="s">
        <v>22</v>
      </c>
    </row>
    <row r="33" spans="2:6" x14ac:dyDescent="0.2">
      <c r="B33" s="10" t="s">
        <v>2</v>
      </c>
      <c r="C33" s="138"/>
      <c r="D33" s="138"/>
      <c r="E33" s="138"/>
      <c r="F33" s="88"/>
    </row>
    <row r="34" spans="2:6" x14ac:dyDescent="0.2">
      <c r="B34" s="10" t="s">
        <v>4</v>
      </c>
      <c r="C34" s="138"/>
      <c r="D34" s="138"/>
      <c r="E34" s="138"/>
      <c r="F34" s="88"/>
    </row>
    <row r="35" spans="2:6" x14ac:dyDescent="0.2">
      <c r="B35" s="18" t="s">
        <v>8</v>
      </c>
      <c r="C35" s="139"/>
      <c r="D35" s="139"/>
      <c r="E35" s="139"/>
      <c r="F35" s="140"/>
    </row>
    <row r="36" spans="2:6" ht="13.5" thickBot="1" x14ac:dyDescent="0.25">
      <c r="B36" s="17" t="s">
        <v>35</v>
      </c>
      <c r="C36" s="128"/>
      <c r="D36" s="128"/>
      <c r="E36" s="128"/>
      <c r="F36" s="91"/>
    </row>
    <row r="37" spans="2:6" x14ac:dyDescent="0.2">
      <c r="B37" s="79"/>
      <c r="C37" s="138"/>
      <c r="D37" s="138"/>
      <c r="E37" s="138"/>
      <c r="F37" s="138"/>
    </row>
    <row r="38" spans="2:6" ht="13.5" thickBot="1" x14ac:dyDescent="0.25">
      <c r="B38" s="79"/>
      <c r="C38" s="138"/>
      <c r="D38" s="138"/>
      <c r="E38" s="138"/>
      <c r="F38" s="138"/>
    </row>
    <row r="39" spans="2:6" ht="13.5" thickBot="1" x14ac:dyDescent="0.25">
      <c r="B39" s="163" t="s">
        <v>197</v>
      </c>
      <c r="C39" s="138"/>
      <c r="E39" s="138"/>
      <c r="F39" s="138"/>
    </row>
    <row r="40" spans="2:6" x14ac:dyDescent="0.2">
      <c r="B40" s="131"/>
      <c r="C40" s="153"/>
      <c r="D40" s="160" t="s">
        <v>194</v>
      </c>
      <c r="E40" s="162" t="s">
        <v>195</v>
      </c>
      <c r="F40" s="138"/>
    </row>
    <row r="41" spans="2:6" ht="13.5" thickBot="1" x14ac:dyDescent="0.25">
      <c r="B41" s="157" t="s">
        <v>19</v>
      </c>
      <c r="C41" s="158" t="s">
        <v>193</v>
      </c>
      <c r="D41" s="158" t="s">
        <v>217</v>
      </c>
      <c r="E41" s="159" t="s">
        <v>196</v>
      </c>
      <c r="F41" s="161"/>
    </row>
    <row r="42" spans="2:6" x14ac:dyDescent="0.2">
      <c r="B42" s="10" t="s">
        <v>2</v>
      </c>
      <c r="C42" s="138"/>
      <c r="D42" s="138"/>
      <c r="E42" s="88"/>
      <c r="F42" s="138"/>
    </row>
    <row r="43" spans="2:6" x14ac:dyDescent="0.2">
      <c r="B43" s="10" t="s">
        <v>4</v>
      </c>
      <c r="C43" s="138"/>
      <c r="D43" s="138"/>
      <c r="E43" s="88"/>
      <c r="F43" s="138"/>
    </row>
    <row r="44" spans="2:6" x14ac:dyDescent="0.2">
      <c r="B44" s="18" t="s">
        <v>8</v>
      </c>
      <c r="C44" s="139"/>
      <c r="D44" s="139"/>
      <c r="E44" s="140"/>
      <c r="F44" s="138"/>
    </row>
    <row r="45" spans="2:6" ht="13.5" thickBot="1" x14ac:dyDescent="0.25">
      <c r="B45" s="17" t="s">
        <v>35</v>
      </c>
      <c r="C45" s="128"/>
      <c r="D45" s="128"/>
      <c r="E45" s="91"/>
      <c r="F45" s="138"/>
    </row>
    <row r="46" spans="2:6" x14ac:dyDescent="0.2">
      <c r="B46" s="79"/>
      <c r="C46" s="138"/>
      <c r="D46" s="138"/>
      <c r="E46" s="138"/>
      <c r="F46" s="138"/>
    </row>
    <row r="47" spans="2:6" ht="13.5" thickBot="1" x14ac:dyDescent="0.25">
      <c r="B47" s="81" t="s">
        <v>198</v>
      </c>
      <c r="C47" s="81"/>
    </row>
    <row r="48" spans="2:6" x14ac:dyDescent="0.2">
      <c r="B48" s="131"/>
      <c r="C48" s="154"/>
    </row>
    <row r="49" spans="1:6" ht="13.5" thickBot="1" x14ac:dyDescent="0.25">
      <c r="B49" s="157" t="s">
        <v>19</v>
      </c>
      <c r="C49" s="159" t="s">
        <v>22</v>
      </c>
    </row>
    <row r="50" spans="1:6" x14ac:dyDescent="0.2">
      <c r="B50" s="10" t="s">
        <v>2</v>
      </c>
      <c r="C50" s="88"/>
    </row>
    <row r="51" spans="1:6" x14ac:dyDescent="0.2">
      <c r="B51" s="10" t="s">
        <v>4</v>
      </c>
      <c r="C51" s="88"/>
    </row>
    <row r="52" spans="1:6" x14ac:dyDescent="0.2">
      <c r="B52" s="18" t="s">
        <v>8</v>
      </c>
      <c r="C52" s="140"/>
    </row>
    <row r="53" spans="1:6" ht="13.5" thickBot="1" x14ac:dyDescent="0.25">
      <c r="B53" s="17" t="s">
        <v>35</v>
      </c>
      <c r="C53" s="91"/>
    </row>
    <row r="55" spans="1:6" x14ac:dyDescent="0.2">
      <c r="A55" s="81" t="s">
        <v>33</v>
      </c>
    </row>
    <row r="56" spans="1:6" x14ac:dyDescent="0.2">
      <c r="A56" s="81" t="s">
        <v>216</v>
      </c>
    </row>
    <row r="57" spans="1:6" x14ac:dyDescent="0.2">
      <c r="A57" s="81"/>
    </row>
    <row r="58" spans="1:6" ht="13.5" thickBot="1" x14ac:dyDescent="0.25">
      <c r="B58" s="81" t="s">
        <v>197</v>
      </c>
    </row>
    <row r="59" spans="1:6" x14ac:dyDescent="0.2">
      <c r="B59" s="135" t="s">
        <v>19</v>
      </c>
      <c r="C59" s="136" t="s">
        <v>20</v>
      </c>
      <c r="D59" s="136" t="s">
        <v>34</v>
      </c>
      <c r="E59" s="136" t="s">
        <v>21</v>
      </c>
      <c r="F59" s="137" t="s">
        <v>22</v>
      </c>
    </row>
    <row r="60" spans="1:6" x14ac:dyDescent="0.2">
      <c r="B60" s="10" t="s">
        <v>2</v>
      </c>
      <c r="C60" s="138"/>
      <c r="D60" s="138"/>
      <c r="E60" s="138"/>
      <c r="F60" s="88"/>
    </row>
    <row r="61" spans="1:6" x14ac:dyDescent="0.2">
      <c r="B61" s="10" t="s">
        <v>4</v>
      </c>
      <c r="C61" s="138"/>
      <c r="D61" s="138"/>
      <c r="E61" s="138"/>
      <c r="F61" s="88"/>
    </row>
    <row r="62" spans="1:6" x14ac:dyDescent="0.2">
      <c r="B62" s="18" t="s">
        <v>8</v>
      </c>
      <c r="C62" s="139"/>
      <c r="D62" s="139"/>
      <c r="E62" s="139"/>
      <c r="F62" s="140"/>
    </row>
    <row r="63" spans="1:6" ht="13.5" thickBot="1" x14ac:dyDescent="0.25">
      <c r="B63" s="17" t="s">
        <v>35</v>
      </c>
      <c r="C63" s="128"/>
      <c r="D63" s="128"/>
      <c r="E63" s="128"/>
      <c r="F63" s="91"/>
    </row>
    <row r="64" spans="1:6" x14ac:dyDescent="0.2">
      <c r="B64" s="79"/>
      <c r="C64" s="138"/>
      <c r="D64" s="138"/>
      <c r="E64" s="138"/>
      <c r="F64" s="138"/>
    </row>
    <row r="65" spans="2:6" ht="13.5" thickBot="1" x14ac:dyDescent="0.25">
      <c r="B65" s="79"/>
      <c r="C65" s="138"/>
      <c r="D65" s="138"/>
      <c r="E65" s="138"/>
      <c r="F65" s="138"/>
    </row>
    <row r="66" spans="2:6" ht="13.5" thickBot="1" x14ac:dyDescent="0.25">
      <c r="B66" s="163" t="s">
        <v>197</v>
      </c>
      <c r="C66" s="138"/>
      <c r="E66" s="138"/>
      <c r="F66" s="138"/>
    </row>
    <row r="67" spans="2:6" x14ac:dyDescent="0.2">
      <c r="B67" s="131"/>
      <c r="C67" s="153"/>
      <c r="D67" s="160" t="s">
        <v>194</v>
      </c>
      <c r="E67" s="162" t="s">
        <v>195</v>
      </c>
      <c r="F67" s="138"/>
    </row>
    <row r="68" spans="2:6" ht="13.5" thickBot="1" x14ac:dyDescent="0.25">
      <c r="B68" s="157" t="s">
        <v>19</v>
      </c>
      <c r="C68" s="158" t="s">
        <v>193</v>
      </c>
      <c r="D68" s="158" t="s">
        <v>217</v>
      </c>
      <c r="E68" s="159" t="s">
        <v>196</v>
      </c>
      <c r="F68" s="161"/>
    </row>
    <row r="69" spans="2:6" x14ac:dyDescent="0.2">
      <c r="B69" s="10" t="s">
        <v>2</v>
      </c>
      <c r="C69" s="138"/>
      <c r="D69" s="138"/>
      <c r="E69" s="88"/>
      <c r="F69" s="138"/>
    </row>
    <row r="70" spans="2:6" x14ac:dyDescent="0.2">
      <c r="B70" s="10" t="s">
        <v>4</v>
      </c>
      <c r="C70" s="138"/>
      <c r="D70" s="138"/>
      <c r="E70" s="88"/>
      <c r="F70" s="138"/>
    </row>
    <row r="71" spans="2:6" x14ac:dyDescent="0.2">
      <c r="B71" s="18" t="s">
        <v>8</v>
      </c>
      <c r="C71" s="139"/>
      <c r="D71" s="139"/>
      <c r="E71" s="140"/>
      <c r="F71" s="138"/>
    </row>
    <row r="72" spans="2:6" ht="13.5" thickBot="1" x14ac:dyDescent="0.25">
      <c r="B72" s="17" t="s">
        <v>35</v>
      </c>
      <c r="C72" s="128"/>
      <c r="D72" s="128"/>
      <c r="E72" s="91"/>
      <c r="F72" s="138"/>
    </row>
    <row r="73" spans="2:6" x14ac:dyDescent="0.2">
      <c r="B73" s="79"/>
      <c r="C73" s="138"/>
      <c r="D73" s="138"/>
      <c r="E73" s="138"/>
      <c r="F73" s="138"/>
    </row>
    <row r="74" spans="2:6" ht="13.5" thickBot="1" x14ac:dyDescent="0.25">
      <c r="B74" s="81" t="s">
        <v>198</v>
      </c>
      <c r="C74" s="81"/>
    </row>
    <row r="75" spans="2:6" x14ac:dyDescent="0.2">
      <c r="B75" s="131"/>
      <c r="C75" s="154"/>
    </row>
    <row r="76" spans="2:6" ht="13.5" thickBot="1" x14ac:dyDescent="0.25">
      <c r="B76" s="157" t="s">
        <v>19</v>
      </c>
      <c r="C76" s="159" t="s">
        <v>22</v>
      </c>
    </row>
    <row r="77" spans="2:6" x14ac:dyDescent="0.2">
      <c r="B77" s="10" t="s">
        <v>2</v>
      </c>
      <c r="C77" s="88"/>
    </row>
    <row r="78" spans="2:6" x14ac:dyDescent="0.2">
      <c r="B78" s="10" t="s">
        <v>4</v>
      </c>
      <c r="C78" s="88"/>
    </row>
    <row r="79" spans="2:6" x14ac:dyDescent="0.2">
      <c r="B79" s="18" t="s">
        <v>8</v>
      </c>
      <c r="C79" s="140"/>
    </row>
    <row r="80" spans="2:6" ht="13.5" thickBot="1" x14ac:dyDescent="0.25">
      <c r="B80" s="17" t="s">
        <v>35</v>
      </c>
      <c r="C80" s="91"/>
    </row>
    <row r="82" spans="1:6" x14ac:dyDescent="0.2">
      <c r="A82" s="81" t="s">
        <v>33</v>
      </c>
    </row>
    <row r="83" spans="1:6" x14ac:dyDescent="0.2">
      <c r="A83" s="81" t="s">
        <v>214</v>
      </c>
    </row>
    <row r="84" spans="1:6" x14ac:dyDescent="0.2">
      <c r="A84" s="81"/>
    </row>
    <row r="85" spans="1:6" ht="13.5" thickBot="1" x14ac:dyDescent="0.25">
      <c r="B85" s="81" t="s">
        <v>197</v>
      </c>
    </row>
    <row r="86" spans="1:6" x14ac:dyDescent="0.2">
      <c r="B86" s="135" t="s">
        <v>19</v>
      </c>
      <c r="C86" s="136" t="s">
        <v>20</v>
      </c>
      <c r="D86" s="136" t="s">
        <v>34</v>
      </c>
      <c r="E86" s="136" t="s">
        <v>21</v>
      </c>
      <c r="F86" s="137" t="s">
        <v>22</v>
      </c>
    </row>
    <row r="87" spans="1:6" x14ac:dyDescent="0.2">
      <c r="B87" s="10" t="s">
        <v>2</v>
      </c>
      <c r="C87" s="138"/>
      <c r="D87" s="138"/>
      <c r="E87" s="138"/>
      <c r="F87" s="88"/>
    </row>
    <row r="88" spans="1:6" x14ac:dyDescent="0.2">
      <c r="B88" s="10" t="s">
        <v>4</v>
      </c>
      <c r="C88" s="138"/>
      <c r="D88" s="138"/>
      <c r="E88" s="138"/>
      <c r="F88" s="88"/>
    </row>
    <row r="89" spans="1:6" x14ac:dyDescent="0.2">
      <c r="B89" s="18" t="s">
        <v>8</v>
      </c>
      <c r="C89" s="139"/>
      <c r="D89" s="139"/>
      <c r="E89" s="139"/>
      <c r="F89" s="140"/>
    </row>
    <row r="90" spans="1:6" ht="13.5" thickBot="1" x14ac:dyDescent="0.25">
      <c r="B90" s="17" t="s">
        <v>35</v>
      </c>
      <c r="C90" s="128"/>
      <c r="D90" s="128"/>
      <c r="E90" s="128"/>
      <c r="F90" s="91"/>
    </row>
    <row r="91" spans="1:6" x14ac:dyDescent="0.2">
      <c r="B91" s="79"/>
      <c r="C91" s="138"/>
      <c r="D91" s="138"/>
      <c r="E91" s="138"/>
      <c r="F91" s="138"/>
    </row>
    <row r="92" spans="1:6" ht="13.5" thickBot="1" x14ac:dyDescent="0.25">
      <c r="B92" s="79"/>
      <c r="C92" s="138"/>
      <c r="D92" s="138"/>
      <c r="E92" s="138"/>
      <c r="F92" s="138"/>
    </row>
    <row r="93" spans="1:6" ht="13.5" thickBot="1" x14ac:dyDescent="0.25">
      <c r="B93" s="163" t="s">
        <v>197</v>
      </c>
      <c r="C93" s="138"/>
      <c r="E93" s="138"/>
      <c r="F93" s="138"/>
    </row>
    <row r="94" spans="1:6" x14ac:dyDescent="0.2">
      <c r="B94" s="131"/>
      <c r="C94" s="153"/>
      <c r="D94" s="160" t="s">
        <v>194</v>
      </c>
      <c r="E94" s="162" t="s">
        <v>195</v>
      </c>
      <c r="F94" s="138"/>
    </row>
    <row r="95" spans="1:6" ht="13.5" thickBot="1" x14ac:dyDescent="0.25">
      <c r="B95" s="157" t="s">
        <v>19</v>
      </c>
      <c r="C95" s="158" t="s">
        <v>193</v>
      </c>
      <c r="D95" s="158" t="s">
        <v>217</v>
      </c>
      <c r="E95" s="159" t="s">
        <v>196</v>
      </c>
      <c r="F95" s="161"/>
    </row>
    <row r="96" spans="1:6" x14ac:dyDescent="0.2">
      <c r="B96" s="10" t="s">
        <v>2</v>
      </c>
      <c r="C96" s="138"/>
      <c r="D96" s="138"/>
      <c r="E96" s="88"/>
      <c r="F96" s="138"/>
    </row>
    <row r="97" spans="2:6" x14ac:dyDescent="0.2">
      <c r="B97" s="10" t="s">
        <v>4</v>
      </c>
      <c r="C97" s="138"/>
      <c r="D97" s="138"/>
      <c r="E97" s="88"/>
      <c r="F97" s="138"/>
    </row>
    <row r="98" spans="2:6" x14ac:dyDescent="0.2">
      <c r="B98" s="18" t="s">
        <v>8</v>
      </c>
      <c r="C98" s="139"/>
      <c r="D98" s="139"/>
      <c r="E98" s="140"/>
      <c r="F98" s="138"/>
    </row>
    <row r="99" spans="2:6" ht="13.5" thickBot="1" x14ac:dyDescent="0.25">
      <c r="B99" s="17" t="s">
        <v>35</v>
      </c>
      <c r="C99" s="128"/>
      <c r="D99" s="128"/>
      <c r="E99" s="91"/>
      <c r="F99" s="138"/>
    </row>
    <row r="100" spans="2:6" x14ac:dyDescent="0.2">
      <c r="B100" s="79"/>
      <c r="C100" s="138"/>
      <c r="D100" s="138"/>
      <c r="E100" s="138"/>
      <c r="F100" s="138"/>
    </row>
    <row r="101" spans="2:6" ht="13.5" thickBot="1" x14ac:dyDescent="0.25">
      <c r="B101" s="81" t="s">
        <v>198</v>
      </c>
      <c r="C101" s="81"/>
    </row>
    <row r="102" spans="2:6" x14ac:dyDescent="0.2">
      <c r="B102" s="131"/>
      <c r="C102" s="154"/>
    </row>
    <row r="103" spans="2:6" ht="13.5" thickBot="1" x14ac:dyDescent="0.25">
      <c r="B103" s="157" t="s">
        <v>19</v>
      </c>
      <c r="C103" s="159" t="s">
        <v>22</v>
      </c>
    </row>
    <row r="104" spans="2:6" x14ac:dyDescent="0.2">
      <c r="B104" s="10" t="s">
        <v>2</v>
      </c>
      <c r="C104" s="88"/>
    </row>
    <row r="105" spans="2:6" x14ac:dyDescent="0.2">
      <c r="B105" s="10" t="s">
        <v>4</v>
      </c>
      <c r="C105" s="88"/>
    </row>
    <row r="106" spans="2:6" x14ac:dyDescent="0.2">
      <c r="B106" s="18" t="s">
        <v>8</v>
      </c>
      <c r="C106" s="140"/>
    </row>
    <row r="107" spans="2:6" ht="13.5" thickBot="1" x14ac:dyDescent="0.25">
      <c r="B107" s="17" t="s">
        <v>35</v>
      </c>
      <c r="C107" s="91"/>
    </row>
  </sheetData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(i) Final Project Costs</vt:lpstr>
      <vt:lpstr>(ii) PTC Benefits</vt:lpstr>
      <vt:lpstr>(iii) Energy Benefits</vt:lpstr>
      <vt:lpstr>(iv) Transmission Costs</vt:lpstr>
      <vt:lpstr>(v) liquidated damages</vt:lpstr>
      <vt:lpstr>(vi) 230kv NU</vt:lpstr>
      <vt:lpstr>(vii) Rev Req Aeolus to Bridger</vt:lpstr>
      <vt:lpstr>(viii) wind O&amp;M</vt:lpstr>
      <vt:lpstr>(ix) RECs</vt:lpstr>
      <vt:lpstr>'(i) Final Project Costs'!Print_Area</vt:lpstr>
      <vt:lpstr>'(ii) PTC Benefits'!Print_Area</vt:lpstr>
      <vt:lpstr>'(vi) 230kv NU'!Print_Area</vt:lpstr>
      <vt:lpstr>'(viii) wind O&amp;M'!Print_Area</vt:lpstr>
      <vt:lpstr>'(iii) Energy Benefits'!Print_Titles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2018-08-31T21:12:31Z</dcterms:created>
  <dcterms:modified xsi:type="dcterms:W3CDTF">2018-10-01T17:38:31Z</dcterms:modified>
  <cp:contentStatus/>
</cp:coreProperties>
</file>