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1570" windowHeight="10935"/>
  </bookViews>
  <sheets>
    <sheet name="ARAM Example"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0" i="1" l="1"/>
  <c r="X9" i="1"/>
  <c r="X8" i="1"/>
  <c r="X7" i="1"/>
  <c r="Z7" i="1"/>
  <c r="Z6" i="1"/>
  <c r="X6" i="1"/>
  <c r="V8" i="1"/>
  <c r="V9" i="1" s="1"/>
  <c r="V10" i="1" s="1"/>
  <c r="V11" i="1" s="1"/>
  <c r="V12" i="1" s="1"/>
  <c r="V13" i="1" s="1"/>
  <c r="V14" i="1" s="1"/>
  <c r="V15" i="1" s="1"/>
  <c r="R8" i="1"/>
  <c r="P15" i="1"/>
  <c r="P14" i="1"/>
  <c r="P13" i="1"/>
  <c r="P12" i="1"/>
  <c r="P11" i="1"/>
  <c r="P10" i="1"/>
  <c r="P9" i="1"/>
  <c r="P8" i="1"/>
  <c r="P7" i="1"/>
  <c r="V7" i="1" s="1"/>
  <c r="V6" i="1"/>
  <c r="P6" i="1"/>
  <c r="H7" i="1"/>
  <c r="T7" i="1" s="1"/>
  <c r="H8" i="1"/>
  <c r="H9" i="1"/>
  <c r="H10" i="1"/>
  <c r="T10" i="1" s="1"/>
  <c r="H11" i="1"/>
  <c r="H12" i="1"/>
  <c r="T12" i="1" s="1"/>
  <c r="H13" i="1"/>
  <c r="T13" i="1" s="1"/>
  <c r="H14" i="1"/>
  <c r="H15" i="1"/>
  <c r="H6" i="1"/>
  <c r="F16" i="1"/>
  <c r="D16" i="1"/>
  <c r="Z8" i="1" l="1"/>
  <c r="Z9" i="1" s="1"/>
  <c r="Z10" i="1" s="1"/>
  <c r="T9" i="1"/>
  <c r="H16" i="1"/>
  <c r="T6" i="1"/>
  <c r="T14" i="1"/>
  <c r="T11" i="1"/>
  <c r="T15" i="1"/>
  <c r="J6" i="1"/>
  <c r="J7" i="1" s="1"/>
  <c r="J8" i="1" l="1"/>
  <c r="J9" i="1" s="1"/>
  <c r="J10" i="1" s="1"/>
  <c r="J11" i="1" s="1"/>
  <c r="J12" i="1" s="1"/>
  <c r="J13" i="1" s="1"/>
  <c r="J14" i="1" s="1"/>
  <c r="J15" i="1" s="1"/>
  <c r="T8" i="1"/>
  <c r="T16" i="1" s="1"/>
  <c r="P16" i="1"/>
  <c r="AD6" i="1" l="1"/>
  <c r="AD7" i="1"/>
  <c r="R16" i="1"/>
  <c r="AD8" i="1" l="1"/>
  <c r="N11" i="1" l="1"/>
  <c r="X11" i="1" s="1"/>
  <c r="AD9" i="1"/>
  <c r="AD10" i="1" l="1"/>
  <c r="N14" i="1"/>
  <c r="N13" i="1"/>
  <c r="N12" i="1"/>
  <c r="Z11" i="1"/>
  <c r="N15" i="1"/>
  <c r="X12" i="1" l="1"/>
  <c r="AB12" i="1" s="1"/>
  <c r="X13" i="1"/>
  <c r="AB13" i="1" s="1"/>
  <c r="X15" i="1"/>
  <c r="AB15" i="1" s="1"/>
  <c r="X14" i="1"/>
  <c r="AB14" i="1" s="1"/>
  <c r="AB11" i="1"/>
  <c r="X16" i="1" l="1"/>
  <c r="AB16" i="1"/>
  <c r="Z12" i="1"/>
  <c r="Z13" i="1" s="1"/>
  <c r="Z14" i="1" s="1"/>
  <c r="Z15" i="1" s="1"/>
  <c r="AD11" i="1"/>
  <c r="AD12" i="1" l="1"/>
  <c r="AD13" i="1" l="1"/>
  <c r="AD15" i="1" l="1"/>
  <c r="AD14" i="1"/>
</calcChain>
</file>

<file path=xl/sharedStrings.xml><?xml version="1.0" encoding="utf-8"?>
<sst xmlns="http://schemas.openxmlformats.org/spreadsheetml/2006/main" count="83" uniqueCount="63">
  <si>
    <t>Enacted</t>
  </si>
  <si>
    <t>Regulatory</t>
  </si>
  <si>
    <t>Year</t>
  </si>
  <si>
    <t>Book</t>
  </si>
  <si>
    <t>Tax</t>
  </si>
  <si>
    <t>Depreciation</t>
  </si>
  <si>
    <t>Cumulative</t>
  </si>
  <si>
    <t>Annual</t>
  </si>
  <si>
    <t>Book-Tax Difference</t>
  </si>
  <si>
    <t>Tax Rate</t>
  </si>
  <si>
    <t>True-Up</t>
  </si>
  <si>
    <t>Total</t>
  </si>
  <si>
    <t>Deferred Tax Expense</t>
  </si>
  <si>
    <t>Accum. Def.</t>
  </si>
  <si>
    <t>U.S. GAAP</t>
  </si>
  <si>
    <t>Deferred</t>
  </si>
  <si>
    <t>Tax Expense</t>
  </si>
  <si>
    <t>Excess Deferred Income Tax</t>
  </si>
  <si>
    <t>Amortization</t>
  </si>
  <si>
    <t>Balance</t>
  </si>
  <si>
    <t>[A]</t>
  </si>
  <si>
    <t>[B]</t>
  </si>
  <si>
    <t>[C]</t>
  </si>
  <si>
    <t>[D]</t>
  </si>
  <si>
    <t>[E]</t>
  </si>
  <si>
    <t>[F]</t>
  </si>
  <si>
    <t>[G]</t>
  </si>
  <si>
    <t>[H]</t>
  </si>
  <si>
    <t>[K]</t>
  </si>
  <si>
    <t>[L]</t>
  </si>
  <si>
    <t>[M]</t>
  </si>
  <si>
    <t>[ I ]</t>
  </si>
  <si>
    <t>[ J ]</t>
  </si>
  <si>
    <t>[N]</t>
  </si>
  <si>
    <t>[O]</t>
  </si>
  <si>
    <t>[P]</t>
  </si>
  <si>
    <t>[Q]</t>
  </si>
  <si>
    <t>[R]</t>
  </si>
  <si>
    <t>Asset with a book basis of $1 million, depreciated straight line over 10-Years.</t>
  </si>
  <si>
    <t>Asset with a tax basis of $1 million, depreciated using 5-Year MACRS depreciation.</t>
  </si>
  <si>
    <t>= [C] - [B]</t>
  </si>
  <si>
    <t>For regulatory purposes, the tax rate used is the enacted tax rate until first year the timing differences for the property begin to reverse; when book depreciation first exceeds tax depreciation. In this example, the timing difference first begins to reverse in 2021.</t>
  </si>
  <si>
    <t>At this point, a new tax rate is calculated for the purposes of reversing the remaining balance of accumulated deferred income tax. The tax rate is calculated as the ratio of accumulated deferred income tax to the cumulative timing difference for the property as of</t>
  </si>
  <si>
    <t>= - ( [D] x [F] )</t>
  </si>
  <si>
    <t>[S]</t>
  </si>
  <si>
    <t>[T]</t>
  </si>
  <si>
    <t>[U]</t>
  </si>
  <si>
    <t>[V]</t>
  </si>
  <si>
    <t>of the new tax rate.</t>
  </si>
  <si>
    <r>
      <t xml:space="preserve">the beginning of the period in which the timing difference begins to reverse. In this case the formula is </t>
    </r>
    <r>
      <rPr>
        <b/>
        <sz val="12"/>
        <color rgb="FFFF0000"/>
        <rFont val="Gill Sans MT"/>
        <family val="2"/>
      </rPr>
      <t>[V] = - ( [U] / [T] )</t>
    </r>
    <r>
      <rPr>
        <sz val="12"/>
        <rFont val="Gill Sans MT"/>
        <family val="2"/>
      </rPr>
      <t>.</t>
    </r>
  </si>
  <si>
    <t>= [H] + [ I ]</t>
  </si>
  <si>
    <t>Tax Year.</t>
  </si>
  <si>
    <t>= - ( [D] x [G] )</t>
  </si>
  <si>
    <r>
      <t>= [L] - [ J ]</t>
    </r>
    <r>
      <rPr>
        <sz val="12"/>
        <rFont val="Gill Sans MT"/>
        <family val="2"/>
      </rPr>
      <t>, starting in the year the timing difference for the property begins to reverse.</t>
    </r>
  </si>
  <si>
    <r>
      <t xml:space="preserve">See explanation above for column </t>
    </r>
    <r>
      <rPr>
        <sz val="12"/>
        <color rgb="FFFF0000"/>
        <rFont val="Gill Sans MT"/>
        <family val="2"/>
      </rPr>
      <t>[ I ]</t>
    </r>
    <r>
      <rPr>
        <sz val="12"/>
        <color theme="1"/>
        <rFont val="Gill Sans MT"/>
        <family val="2"/>
      </rPr>
      <t>. For regulatory purposes, the excess deferred income tax balance is established in the year of enactment of the new tax rate, but the excess deferred income tax balance does not begin to be reduced until amortization begins</t>
    </r>
  </si>
  <si>
    <t>in the first year the timing difference for the property begins to reverse.</t>
  </si>
  <si>
    <t>Income Tax</t>
  </si>
  <si>
    <r>
      <t xml:space="preserve">Cumulative balance of annual book-tax differences from column </t>
    </r>
    <r>
      <rPr>
        <b/>
        <sz val="12"/>
        <color rgb="FFFF0000"/>
        <rFont val="Gill Sans MT"/>
        <family val="2"/>
      </rPr>
      <t>[D]</t>
    </r>
    <r>
      <rPr>
        <sz val="12"/>
        <color theme="1"/>
        <rFont val="Gill Sans MT"/>
        <family val="2"/>
      </rPr>
      <t>.</t>
    </r>
  </si>
  <si>
    <t>Enacted federal income tax rate.</t>
  </si>
  <si>
    <r>
      <t xml:space="preserve">For U.S. GAAP purposes, accumulated deferred income taxes are "trued-up" to the newly enacted rate in the year of enactment - 2018 in this example - and the true-up is run through income tax expense </t>
    </r>
    <r>
      <rPr>
        <b/>
        <sz val="12"/>
        <color rgb="FFFF0000"/>
        <rFont val="Gill Sans MT"/>
        <family val="2"/>
      </rPr>
      <t>[S] = - ( [R] x ( [Q] - [P] ))</t>
    </r>
    <r>
      <rPr>
        <sz val="12"/>
        <rFont val="Gill Sans MT"/>
        <family val="2"/>
      </rPr>
      <t>. However, because of</t>
    </r>
  </si>
  <si>
    <r>
      <t xml:space="preserve">regulatory requirements, the true-up is not run through expense, but is recognized as a liability for excess deferred income tax, see column </t>
    </r>
    <r>
      <rPr>
        <b/>
        <sz val="12"/>
        <color rgb="FFFF0000"/>
        <rFont val="Gill Sans MT"/>
        <family val="2"/>
      </rPr>
      <t>[O]</t>
    </r>
    <r>
      <rPr>
        <sz val="12"/>
        <color theme="1"/>
        <rFont val="Gill Sans MT"/>
        <family val="2"/>
      </rPr>
      <t xml:space="preserve">. Effectively, there is no change to accumulated deferred income tax for regulatory purposes in the year of enactment </t>
    </r>
  </si>
  <si>
    <r>
      <t xml:space="preserve">Cumulative balance of annual U.S. GAAP deferred income tax expense in column </t>
    </r>
    <r>
      <rPr>
        <b/>
        <sz val="12"/>
        <color rgb="FFFF0000"/>
        <rFont val="Gill Sans MT"/>
        <family val="2"/>
      </rPr>
      <t>[ J ]</t>
    </r>
    <r>
      <rPr>
        <sz val="12"/>
        <rFont val="Gill Sans MT"/>
        <family val="2"/>
      </rPr>
      <t>.</t>
    </r>
  </si>
  <si>
    <r>
      <t xml:space="preserve">Cumulative balance of annual Regulatory deferred income tax expense in column </t>
    </r>
    <r>
      <rPr>
        <b/>
        <sz val="12"/>
        <color rgb="FFFF0000"/>
        <rFont val="Gill Sans MT"/>
        <family val="2"/>
      </rPr>
      <t>[L]</t>
    </r>
    <r>
      <rPr>
        <sz val="12"/>
        <rFont val="Gill Sans MT"/>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</si>
</sst>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0" x14ac:knownFonts="1">
    <font>
      <sz val="11"/>
      <color theme="1"/>
      <name val="Calibri"/>
      <family val="2"/>
      <scheme val="minor"/>
    </font>
    <font>
      <sz val="11"/>
      <color theme="1"/>
      <name val="Calibri"/>
      <family val="2"/>
      <scheme val="minor"/>
    </font>
    <font>
      <sz val="10"/>
      <color theme="1"/>
      <name val="Gill Sans MT"/>
      <family val="2"/>
    </font>
    <font>
      <b/>
      <sz val="10"/>
      <color theme="1"/>
      <name val="Gill Sans MT"/>
      <family val="2"/>
    </font>
    <font>
      <b/>
      <sz val="10"/>
      <color rgb="FFFF0000"/>
      <name val="Gill Sans MT"/>
      <family val="2"/>
    </font>
    <font>
      <sz val="10"/>
      <name val="Gill Sans MT"/>
      <family val="2"/>
    </font>
    <font>
      <sz val="12"/>
      <color theme="1"/>
      <name val="Gill Sans MT"/>
      <family val="2"/>
    </font>
    <font>
      <b/>
      <sz val="12"/>
      <color rgb="FFFF0000"/>
      <name val="Gill Sans MT"/>
      <family val="2"/>
    </font>
    <font>
      <sz val="12"/>
      <name val="Gill Sans MT"/>
      <family val="2"/>
    </font>
    <font>
      <sz val="12"/>
      <color rgb="FFFF0000"/>
      <name val="Gill Sans MT"/>
      <family val="2"/>
    </font>
  </fonts>
  <fills count="5">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0" tint="-0.14999847407452621"/>
        <bgColor indexed="64"/>
      </patternFill>
    </fill>
  </fills>
  <borders count="14">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hair">
        <color auto="1"/>
      </top>
      <bottom/>
      <diagonal/>
    </border>
    <border>
      <left/>
      <right/>
      <top/>
      <bottom style="hair">
        <color auto="1"/>
      </bottom>
      <diagonal/>
    </border>
    <border>
      <left style="mediumDashed">
        <color auto="1"/>
      </left>
      <right/>
      <top style="mediumDashed">
        <color auto="1"/>
      </top>
      <bottom style="mediumDashed">
        <color auto="1"/>
      </bottom>
      <diagonal/>
    </border>
    <border>
      <left/>
      <right/>
      <top style="mediumDashed">
        <color auto="1"/>
      </top>
      <bottom style="mediumDashed">
        <color auto="1"/>
      </bottom>
      <diagonal/>
    </border>
    <border>
      <left/>
      <right style="mediumDashed">
        <color auto="1"/>
      </right>
      <top style="mediumDashed">
        <color auto="1"/>
      </top>
      <bottom style="mediumDashed">
        <color auto="1"/>
      </bottom>
      <diagonal/>
    </border>
    <border>
      <left style="mediumDashDot">
        <color auto="1"/>
      </left>
      <right style="mediumDashDot">
        <color auto="1"/>
      </right>
      <top style="mediumDashDot">
        <color auto="1"/>
      </top>
      <bottom style="mediumDashDot">
        <color auto="1"/>
      </bottom>
      <diagonal/>
    </border>
    <border>
      <left/>
      <right/>
      <top style="mediumDashDot">
        <color auto="1"/>
      </top>
      <bottom style="hair">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9">
    <xf numFmtId="0" fontId="0" fillId="0" borderId="0" xfId="0"/>
    <xf numFmtId="0" fontId="2" fillId="0" borderId="0" xfId="0" applyFont="1"/>
    <xf numFmtId="0" fontId="2" fillId="0" borderId="0" xfId="0" applyFont="1" applyAlignment="1">
      <alignment horizontal="center"/>
    </xf>
    <xf numFmtId="0" fontId="2" fillId="0" borderId="0" xfId="0" applyFont="1" applyAlignment="1"/>
    <xf numFmtId="37" fontId="2" fillId="0" borderId="0" xfId="1" applyNumberFormat="1" applyFont="1"/>
    <xf numFmtId="37" fontId="2" fillId="0" borderId="0" xfId="0" applyNumberFormat="1" applyFont="1"/>
    <xf numFmtId="37" fontId="3" fillId="0" borderId="0" xfId="0" applyNumberFormat="1" applyFont="1"/>
    <xf numFmtId="9" fontId="2" fillId="0" borderId="0" xfId="2" applyFont="1" applyAlignment="1">
      <alignment horizontal="center"/>
    </xf>
    <xf numFmtId="10" fontId="2" fillId="0" borderId="0" xfId="2" applyNumberFormat="1" applyFont="1" applyAlignment="1">
      <alignment horizontal="center"/>
    </xf>
    <xf numFmtId="37" fontId="2" fillId="0" borderId="0" xfId="1" applyNumberFormat="1" applyFont="1" applyAlignment="1"/>
    <xf numFmtId="37" fontId="2" fillId="0" borderId="0" xfId="2" applyNumberFormat="1" applyFont="1" applyAlignment="1"/>
    <xf numFmtId="0" fontId="3" fillId="0" borderId="0" xfId="0" applyFont="1"/>
    <xf numFmtId="0" fontId="3" fillId="0" borderId="0" xfId="0" applyFont="1" applyAlignment="1"/>
    <xf numFmtId="0" fontId="3" fillId="0" borderId="0" xfId="0" applyFont="1" applyAlignment="1">
      <alignment horizontal="centerContinuous"/>
    </xf>
    <xf numFmtId="0" fontId="3" fillId="0" borderId="0" xfId="0" applyFont="1" applyAlignment="1">
      <alignment horizontal="center"/>
    </xf>
    <xf numFmtId="0" fontId="3" fillId="0" borderId="2" xfId="0" applyFont="1" applyBorder="1"/>
    <xf numFmtId="0" fontId="3" fillId="0" borderId="0" xfId="0" applyFont="1" applyBorder="1"/>
    <xf numFmtId="0" fontId="3" fillId="0" borderId="3" xfId="0" applyFont="1" applyBorder="1" applyAlignment="1">
      <alignment horizontal="center"/>
    </xf>
    <xf numFmtId="0" fontId="3" fillId="0" borderId="3" xfId="0" applyFont="1" applyBorder="1" applyAlignment="1">
      <alignment horizontal="centerContinuous"/>
    </xf>
    <xf numFmtId="0" fontId="3" fillId="0" borderId="0" xfId="0" applyFont="1" applyBorder="1" applyAlignment="1">
      <alignment horizontal="centerContinuous"/>
    </xf>
    <xf numFmtId="0" fontId="3" fillId="0" borderId="1" xfId="0" applyFont="1" applyBorder="1" applyAlignment="1">
      <alignment horizontal="center"/>
    </xf>
    <xf numFmtId="0" fontId="3" fillId="0" borderId="1" xfId="0" applyFont="1" applyBorder="1" applyAlignment="1">
      <alignment horizontal="centerContinuous"/>
    </xf>
    <xf numFmtId="0" fontId="3" fillId="0" borderId="0"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37" fontId="2" fillId="0" borderId="4" xfId="1" applyNumberFormat="1" applyFont="1" applyBorder="1"/>
    <xf numFmtId="37" fontId="2" fillId="0" borderId="5" xfId="1" applyNumberFormat="1" applyFont="1" applyBorder="1"/>
    <xf numFmtId="37" fontId="2" fillId="0" borderId="6" xfId="1" applyNumberFormat="1" applyFont="1" applyBorder="1"/>
    <xf numFmtId="37" fontId="2" fillId="0" borderId="4" xfId="0" applyNumberFormat="1" applyFont="1" applyBorder="1"/>
    <xf numFmtId="37" fontId="2" fillId="0" borderId="5" xfId="0" applyNumberFormat="1" applyFont="1" applyBorder="1"/>
    <xf numFmtId="37" fontId="2" fillId="0" borderId="6" xfId="0" applyNumberFormat="1" applyFont="1" applyBorder="1"/>
    <xf numFmtId="10" fontId="2" fillId="0" borderId="4" xfId="2" applyNumberFormat="1" applyFont="1" applyBorder="1" applyAlignment="1">
      <alignment horizontal="center"/>
    </xf>
    <xf numFmtId="10" fontId="2" fillId="0" borderId="5" xfId="2" applyNumberFormat="1" applyFont="1" applyBorder="1" applyAlignment="1">
      <alignment horizontal="center"/>
    </xf>
    <xf numFmtId="37" fontId="2" fillId="0" borderId="4" xfId="1" applyNumberFormat="1" applyFont="1" applyBorder="1" applyAlignment="1"/>
    <xf numFmtId="37" fontId="2" fillId="0" borderId="5" xfId="1" applyNumberFormat="1" applyFont="1" applyBorder="1" applyAlignment="1"/>
    <xf numFmtId="37" fontId="2" fillId="0" borderId="5" xfId="2" applyNumberFormat="1" applyFont="1" applyBorder="1" applyAlignment="1"/>
    <xf numFmtId="37" fontId="2" fillId="0" borderId="6" xfId="2" applyNumberFormat="1" applyFont="1" applyBorder="1" applyAlignment="1"/>
    <xf numFmtId="37" fontId="2" fillId="0" borderId="6" xfId="1" applyNumberFormat="1" applyFont="1" applyBorder="1" applyAlignment="1"/>
    <xf numFmtId="37" fontId="2" fillId="0" borderId="4" xfId="2" applyNumberFormat="1" applyFont="1" applyBorder="1" applyAlignment="1"/>
    <xf numFmtId="0" fontId="2" fillId="0" borderId="7" xfId="0" applyFont="1" applyBorder="1" applyAlignment="1">
      <alignment horizontal="center"/>
    </xf>
    <xf numFmtId="37" fontId="2" fillId="0" borderId="7" xfId="1" applyNumberFormat="1" applyFont="1" applyBorder="1"/>
    <xf numFmtId="37" fontId="2" fillId="0" borderId="7" xfId="0" applyNumberFormat="1" applyFont="1" applyBorder="1"/>
    <xf numFmtId="0" fontId="2" fillId="0" borderId="8" xfId="0" applyFont="1" applyBorder="1" applyAlignment="1">
      <alignment horizontal="center"/>
    </xf>
    <xf numFmtId="37" fontId="2" fillId="0" borderId="8" xfId="1" applyNumberFormat="1" applyFont="1" applyBorder="1"/>
    <xf numFmtId="37" fontId="2" fillId="0" borderId="8" xfId="0" applyNumberFormat="1" applyFont="1" applyBorder="1"/>
    <xf numFmtId="37" fontId="4" fillId="0" borderId="0" xfId="0" applyNumberFormat="1" applyFont="1" applyAlignment="1">
      <alignment horizontal="left"/>
    </xf>
    <xf numFmtId="0" fontId="4" fillId="0" borderId="0" xfId="0" applyFont="1"/>
    <xf numFmtId="37" fontId="2" fillId="0" borderId="0" xfId="0" applyNumberFormat="1" applyFont="1" applyBorder="1"/>
    <xf numFmtId="10" fontId="2" fillId="0" borderId="0" xfId="2" applyNumberFormat="1" applyFont="1" applyBorder="1" applyAlignment="1">
      <alignment horizontal="center"/>
    </xf>
    <xf numFmtId="37" fontId="2" fillId="0" borderId="0" xfId="2" applyNumberFormat="1" applyFont="1" applyBorder="1" applyAlignment="1"/>
    <xf numFmtId="37" fontId="2" fillId="0" borderId="0" xfId="1" applyNumberFormat="1" applyFont="1" applyBorder="1" applyAlignment="1"/>
    <xf numFmtId="0" fontId="2" fillId="0" borderId="0" xfId="0" applyFont="1" applyBorder="1"/>
    <xf numFmtId="10" fontId="2" fillId="0" borderId="7" xfId="2" applyNumberFormat="1" applyFont="1" applyBorder="1" applyAlignment="1">
      <alignment horizontal="center"/>
    </xf>
    <xf numFmtId="10" fontId="2" fillId="0" borderId="8" xfId="2" applyNumberFormat="1" applyFont="1" applyBorder="1" applyAlignment="1">
      <alignment horizontal="center"/>
    </xf>
    <xf numFmtId="10" fontId="4" fillId="0" borderId="0" xfId="2" applyNumberFormat="1" applyFont="1" applyAlignment="1">
      <alignment horizontal="left"/>
    </xf>
    <xf numFmtId="37" fontId="2" fillId="2" borderId="12" xfId="0" applyNumberFormat="1" applyFont="1" applyFill="1" applyBorder="1"/>
    <xf numFmtId="10" fontId="2" fillId="2" borderId="12" xfId="2" applyNumberFormat="1"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37" fontId="2" fillId="3" borderId="10" xfId="1" applyNumberFormat="1" applyFont="1" applyFill="1" applyBorder="1"/>
    <xf numFmtId="37" fontId="2" fillId="3" borderId="10" xfId="0" applyNumberFormat="1" applyFont="1" applyFill="1" applyBorder="1"/>
    <xf numFmtId="37" fontId="2" fillId="3" borderId="11" xfId="0" applyNumberFormat="1" applyFont="1" applyFill="1" applyBorder="1"/>
    <xf numFmtId="37" fontId="3" fillId="0" borderId="1" xfId="0" applyNumberFormat="1" applyFont="1" applyBorder="1"/>
    <xf numFmtId="37" fontId="2" fillId="4" borderId="1" xfId="0" applyNumberFormat="1" applyFont="1" applyFill="1" applyBorder="1"/>
    <xf numFmtId="9" fontId="2" fillId="4" borderId="1" xfId="2" applyFont="1" applyFill="1" applyBorder="1" applyAlignment="1">
      <alignment horizontal="center"/>
    </xf>
    <xf numFmtId="9" fontId="2" fillId="4" borderId="1" xfId="2" applyFont="1" applyFill="1" applyBorder="1" applyAlignment="1"/>
    <xf numFmtId="0" fontId="2" fillId="4" borderId="1" xfId="0" applyFont="1" applyFill="1" applyBorder="1"/>
    <xf numFmtId="0" fontId="4" fillId="0" borderId="0" xfId="0" applyFont="1" applyAlignment="1">
      <alignment horizontal="center"/>
    </xf>
    <xf numFmtId="10" fontId="5" fillId="0" borderId="0" xfId="2" applyNumberFormat="1" applyFont="1" applyAlignment="1">
      <alignment horizontal="left"/>
    </xf>
    <xf numFmtId="10" fontId="2" fillId="0" borderId="13" xfId="2" applyNumberFormat="1" applyFont="1" applyFill="1" applyBorder="1" applyAlignment="1">
      <alignment horizontal="center"/>
    </xf>
    <xf numFmtId="37" fontId="2" fillId="0" borderId="7" xfId="1" applyNumberFormat="1" applyFont="1" applyBorder="1" applyAlignment="1"/>
    <xf numFmtId="37" fontId="2" fillId="0" borderId="8" xfId="2" applyNumberFormat="1" applyFont="1" applyBorder="1" applyAlignment="1"/>
    <xf numFmtId="37" fontId="2" fillId="3" borderId="12" xfId="2" applyNumberFormat="1" applyFont="1" applyFill="1" applyBorder="1" applyAlignment="1"/>
    <xf numFmtId="0" fontId="6" fillId="0" borderId="0" xfId="0" applyFont="1"/>
    <xf numFmtId="0" fontId="7" fillId="0" borderId="0" xfId="0" applyFont="1" applyAlignment="1">
      <alignment horizontal="center"/>
    </xf>
    <xf numFmtId="0" fontId="6" fillId="0" borderId="0" xfId="0" applyFont="1" applyAlignment="1"/>
    <xf numFmtId="0" fontId="7" fillId="0" borderId="0" xfId="0" quotePrefix="1" applyFont="1" applyAlignment="1"/>
    <xf numFmtId="0" fontId="7" fillId="0" borderId="0" xfId="0" quotePrefix="1" applyFon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9"/>
  <sheetViews>
    <sheetView showGridLines="0" tabSelected="1" view="pageLayout" zoomScaleNormal="100" workbookViewId="0">
      <selection activeCell="F16" sqref="F16"/>
    </sheetView>
  </sheetViews>
  <sheetFormatPr defaultRowHeight="15" x14ac:dyDescent="0.3"/>
  <cols>
    <col min="1" max="1" width="3.7109375" style="1" customWidth="1"/>
    <col min="2" max="2" width="9.140625" style="1"/>
    <col min="3" max="3" width="3.7109375" style="1" customWidth="1"/>
    <col min="4" max="4" width="15.7109375" style="1" customWidth="1"/>
    <col min="5" max="5" width="1.7109375" style="1" customWidth="1"/>
    <col min="6" max="6" width="15.7109375" style="1" customWidth="1"/>
    <col min="7" max="7" width="3.7109375" style="1" customWidth="1"/>
    <col min="8" max="8" width="15.7109375" style="1" customWidth="1"/>
    <col min="9" max="9" width="1.7109375" style="1" customWidth="1"/>
    <col min="10" max="10" width="15.7109375" style="1" customWidth="1"/>
    <col min="11" max="11" width="3.7109375" style="1" customWidth="1"/>
    <col min="12" max="12" width="10.7109375" style="1" customWidth="1"/>
    <col min="13" max="13" width="4.7109375" style="1" customWidth="1"/>
    <col min="14" max="14" width="10.7109375" style="1" customWidth="1"/>
    <col min="15" max="15" width="3.7109375" style="1" customWidth="1"/>
    <col min="16" max="16" width="15.7109375" style="3" customWidth="1"/>
    <col min="17" max="17" width="1.7109375" style="3" customWidth="1"/>
    <col min="18" max="18" width="15.7109375" style="3" customWidth="1"/>
    <col min="19" max="19" width="4.7109375" style="3" customWidth="1"/>
    <col min="20" max="20" width="15.7109375" style="3" customWidth="1"/>
    <col min="21" max="21" width="1.7109375" style="3" customWidth="1"/>
    <col min="22" max="22" width="15.7109375" style="3" customWidth="1"/>
    <col min="23" max="23" width="3.7109375" style="1" customWidth="1"/>
    <col min="24" max="24" width="15.7109375" style="1" customWidth="1"/>
    <col min="25" max="25" width="1.7109375" style="1" customWidth="1"/>
    <col min="26" max="26" width="15.7109375" style="1" customWidth="1"/>
    <col min="27" max="27" width="3.7109375" style="1" customWidth="1"/>
    <col min="28" max="28" width="15.7109375" style="1" customWidth="1"/>
    <col min="29" max="29" width="1.7109375" style="1" customWidth="1"/>
    <col min="30" max="30" width="15.7109375" style="1" customWidth="1"/>
    <col min="31" max="31" width="3.7109375" style="1" customWidth="1"/>
    <col min="32" max="16384" width="9.140625" style="1"/>
  </cols>
  <sheetData>
    <row r="2" spans="2:30" x14ac:dyDescent="0.3">
      <c r="B2" s="68" t="s">
        <v>20</v>
      </c>
      <c r="D2" s="68" t="s">
        <v>21</v>
      </c>
      <c r="F2" s="68" t="s">
        <v>22</v>
      </c>
      <c r="H2" s="68" t="s">
        <v>23</v>
      </c>
      <c r="J2" s="68" t="s">
        <v>24</v>
      </c>
      <c r="L2" s="68" t="s">
        <v>25</v>
      </c>
      <c r="N2" s="68" t="s">
        <v>26</v>
      </c>
      <c r="P2" s="68" t="s">
        <v>27</v>
      </c>
      <c r="R2" s="68" t="s">
        <v>31</v>
      </c>
      <c r="T2" s="68" t="s">
        <v>32</v>
      </c>
      <c r="V2" s="68" t="s">
        <v>28</v>
      </c>
      <c r="X2" s="68" t="s">
        <v>29</v>
      </c>
      <c r="Z2" s="68" t="s">
        <v>30</v>
      </c>
      <c r="AB2" s="68" t="s">
        <v>33</v>
      </c>
      <c r="AD2" s="68" t="s">
        <v>34</v>
      </c>
    </row>
    <row r="3" spans="2:30" x14ac:dyDescent="0.3">
      <c r="B3" s="15"/>
      <c r="C3" s="11"/>
      <c r="D3" s="15"/>
      <c r="E3" s="15"/>
      <c r="F3" s="15"/>
      <c r="G3" s="11"/>
      <c r="H3" s="15"/>
      <c r="I3" s="15"/>
      <c r="J3" s="15"/>
      <c r="K3" s="11"/>
      <c r="L3" s="15"/>
      <c r="M3" s="15"/>
      <c r="N3" s="15"/>
      <c r="O3" s="11"/>
      <c r="P3" s="21" t="s">
        <v>14</v>
      </c>
      <c r="Q3" s="21"/>
      <c r="R3" s="21"/>
      <c r="S3" s="21"/>
      <c r="T3" s="21"/>
      <c r="U3" s="21"/>
      <c r="V3" s="21"/>
      <c r="W3" s="11"/>
      <c r="X3" s="21" t="s">
        <v>1</v>
      </c>
      <c r="Y3" s="21"/>
      <c r="Z3" s="21"/>
      <c r="AA3" s="21"/>
      <c r="AB3" s="21"/>
      <c r="AC3" s="21"/>
      <c r="AD3" s="21"/>
    </row>
    <row r="4" spans="2:30" x14ac:dyDescent="0.3">
      <c r="B4" s="16"/>
      <c r="C4" s="11"/>
      <c r="D4" s="19" t="s">
        <v>5</v>
      </c>
      <c r="E4" s="18"/>
      <c r="F4" s="19"/>
      <c r="G4" s="13"/>
      <c r="H4" s="18" t="s">
        <v>8</v>
      </c>
      <c r="I4" s="18"/>
      <c r="J4" s="18"/>
      <c r="K4" s="11"/>
      <c r="L4" s="18" t="s">
        <v>9</v>
      </c>
      <c r="M4" s="18"/>
      <c r="N4" s="18"/>
      <c r="O4" s="13"/>
      <c r="P4" s="18" t="s">
        <v>12</v>
      </c>
      <c r="Q4" s="18"/>
      <c r="R4" s="18"/>
      <c r="S4" s="18"/>
      <c r="T4" s="18"/>
      <c r="U4" s="12"/>
      <c r="V4" s="22" t="s">
        <v>13</v>
      </c>
      <c r="W4" s="11"/>
      <c r="X4" s="22" t="s">
        <v>15</v>
      </c>
      <c r="Y4" s="14"/>
      <c r="Z4" s="22" t="s">
        <v>13</v>
      </c>
      <c r="AA4" s="11"/>
      <c r="AB4" s="21" t="s">
        <v>17</v>
      </c>
      <c r="AC4" s="21"/>
      <c r="AD4" s="21"/>
    </row>
    <row r="5" spans="2:30" x14ac:dyDescent="0.3">
      <c r="B5" s="17" t="s">
        <v>2</v>
      </c>
      <c r="C5" s="11"/>
      <c r="D5" s="20" t="s">
        <v>3</v>
      </c>
      <c r="E5" s="14"/>
      <c r="F5" s="20" t="s">
        <v>4</v>
      </c>
      <c r="G5" s="14"/>
      <c r="H5" s="17" t="s">
        <v>7</v>
      </c>
      <c r="I5" s="14"/>
      <c r="J5" s="17" t="s">
        <v>6</v>
      </c>
      <c r="K5" s="11"/>
      <c r="L5" s="17" t="s">
        <v>0</v>
      </c>
      <c r="M5" s="14"/>
      <c r="N5" s="17" t="s">
        <v>1</v>
      </c>
      <c r="O5" s="14"/>
      <c r="P5" s="17" t="s">
        <v>7</v>
      </c>
      <c r="Q5" s="14"/>
      <c r="R5" s="17" t="s">
        <v>10</v>
      </c>
      <c r="S5" s="14"/>
      <c r="T5" s="17" t="s">
        <v>11</v>
      </c>
      <c r="U5" s="12"/>
      <c r="V5" s="17" t="s">
        <v>56</v>
      </c>
      <c r="W5" s="11"/>
      <c r="X5" s="17" t="s">
        <v>16</v>
      </c>
      <c r="Y5" s="14"/>
      <c r="Z5" s="17" t="s">
        <v>56</v>
      </c>
      <c r="AA5" s="11"/>
      <c r="AB5" s="20" t="s">
        <v>18</v>
      </c>
      <c r="AC5" s="11"/>
      <c r="AD5" s="20" t="s">
        <v>19</v>
      </c>
    </row>
    <row r="6" spans="2:30" x14ac:dyDescent="0.3">
      <c r="B6" s="23">
        <v>2016</v>
      </c>
      <c r="C6" s="2"/>
      <c r="D6" s="26">
        <v>100000</v>
      </c>
      <c r="E6" s="4"/>
      <c r="F6" s="29">
        <v>200000</v>
      </c>
      <c r="G6" s="5"/>
      <c r="H6" s="29">
        <f>F6-D6</f>
        <v>100000</v>
      </c>
      <c r="I6" s="5"/>
      <c r="J6" s="29">
        <f>H6</f>
        <v>100000</v>
      </c>
      <c r="K6" s="5"/>
      <c r="L6" s="32">
        <v>0.35</v>
      </c>
      <c r="M6" s="8"/>
      <c r="N6" s="32">
        <v>0.35</v>
      </c>
      <c r="O6" s="8"/>
      <c r="P6" s="34">
        <f>ROUND(H6*L6,0)</f>
        <v>35000</v>
      </c>
      <c r="Q6" s="9"/>
      <c r="R6" s="34">
        <v>0</v>
      </c>
      <c r="S6" s="9"/>
      <c r="T6" s="34">
        <f>P6+R6</f>
        <v>35000</v>
      </c>
      <c r="U6" s="9"/>
      <c r="V6" s="39">
        <f>-T6</f>
        <v>-35000</v>
      </c>
      <c r="X6" s="29">
        <f>ROUND(H6*N6,0)</f>
        <v>35000</v>
      </c>
      <c r="Y6" s="5"/>
      <c r="Z6" s="29">
        <f>-X6</f>
        <v>-35000</v>
      </c>
      <c r="AB6" s="29">
        <v>0</v>
      </c>
      <c r="AC6" s="5"/>
      <c r="AD6" s="29">
        <f t="shared" ref="AD6:AD15" si="0">Z6-V6</f>
        <v>0</v>
      </c>
    </row>
    <row r="7" spans="2:30" ht="15.75" thickBot="1" x14ac:dyDescent="0.35">
      <c r="B7" s="24">
        <v>2017</v>
      </c>
      <c r="C7" s="2"/>
      <c r="D7" s="27">
        <v>100000</v>
      </c>
      <c r="E7" s="4"/>
      <c r="F7" s="30">
        <v>320000</v>
      </c>
      <c r="G7" s="5"/>
      <c r="H7" s="30">
        <f t="shared" ref="H7:H15" si="1">F7-D7</f>
        <v>220000</v>
      </c>
      <c r="I7" s="5"/>
      <c r="J7" s="30">
        <f>J6+H7</f>
        <v>320000</v>
      </c>
      <c r="K7" s="55" t="s">
        <v>37</v>
      </c>
      <c r="L7" s="33">
        <v>0.35</v>
      </c>
      <c r="M7" s="46" t="s">
        <v>35</v>
      </c>
      <c r="N7" s="33">
        <v>0.35</v>
      </c>
      <c r="O7" s="8"/>
      <c r="P7" s="35">
        <f t="shared" ref="P7:P15" si="2">ROUND(H7*L7,0)</f>
        <v>77000</v>
      </c>
      <c r="Q7" s="9"/>
      <c r="R7" s="71">
        <v>0</v>
      </c>
      <c r="S7" s="9"/>
      <c r="T7" s="35">
        <f t="shared" ref="T7:T15" si="3">P7+R7</f>
        <v>77000</v>
      </c>
      <c r="U7" s="9"/>
      <c r="V7" s="36">
        <f>V6-P7-R7</f>
        <v>-112000</v>
      </c>
      <c r="X7" s="30">
        <f t="shared" ref="X7:X15" si="4">ROUND(H7*N7,0)</f>
        <v>77000</v>
      </c>
      <c r="Y7" s="5"/>
      <c r="Z7" s="30">
        <f>Z6-X7</f>
        <v>-112000</v>
      </c>
      <c r="AB7" s="30">
        <v>0</v>
      </c>
      <c r="AC7" s="5"/>
      <c r="AD7" s="30">
        <f t="shared" si="0"/>
        <v>0</v>
      </c>
    </row>
    <row r="8" spans="2:30" ht="15.75" thickBot="1" x14ac:dyDescent="0.35">
      <c r="B8" s="24">
        <v>2018</v>
      </c>
      <c r="C8" s="2"/>
      <c r="D8" s="27">
        <v>100000</v>
      </c>
      <c r="E8" s="4"/>
      <c r="F8" s="30">
        <v>192000</v>
      </c>
      <c r="G8" s="5"/>
      <c r="H8" s="30">
        <f t="shared" si="1"/>
        <v>92000</v>
      </c>
      <c r="I8" s="5"/>
      <c r="J8" s="30">
        <f t="shared" ref="J8:J15" si="5">J7+H8</f>
        <v>412000</v>
      </c>
      <c r="K8" s="5"/>
      <c r="L8" s="33">
        <v>0.2</v>
      </c>
      <c r="M8" s="47" t="s">
        <v>36</v>
      </c>
      <c r="N8" s="33">
        <v>0.2</v>
      </c>
      <c r="O8" s="8"/>
      <c r="P8" s="36">
        <f t="shared" si="2"/>
        <v>18400</v>
      </c>
      <c r="Q8" s="10"/>
      <c r="R8" s="73">
        <f>ROUND(J7*(L8-L7),0)</f>
        <v>-48000</v>
      </c>
      <c r="S8" s="46" t="s">
        <v>44</v>
      </c>
      <c r="T8" s="35">
        <f t="shared" si="3"/>
        <v>-29600</v>
      </c>
      <c r="U8" s="9"/>
      <c r="V8" s="36">
        <f t="shared" ref="V8:V15" si="6">V7-P8-R8</f>
        <v>-82400</v>
      </c>
      <c r="X8" s="30">
        <f t="shared" si="4"/>
        <v>18400</v>
      </c>
      <c r="Y8" s="5"/>
      <c r="Z8" s="30">
        <f t="shared" ref="Z8:Z15" si="7">Z7-X8</f>
        <v>-130400</v>
      </c>
      <c r="AB8" s="30">
        <v>0</v>
      </c>
      <c r="AC8" s="5"/>
      <c r="AD8" s="30">
        <f t="shared" si="0"/>
        <v>-48000</v>
      </c>
    </row>
    <row r="9" spans="2:30" ht="15.75" thickBot="1" x14ac:dyDescent="0.35">
      <c r="B9" s="24">
        <v>2019</v>
      </c>
      <c r="C9" s="2"/>
      <c r="D9" s="27">
        <v>100000</v>
      </c>
      <c r="E9" s="4"/>
      <c r="F9" s="30">
        <v>115200</v>
      </c>
      <c r="G9" s="5"/>
      <c r="H9" s="30">
        <f t="shared" si="1"/>
        <v>15200</v>
      </c>
      <c r="I9" s="5"/>
      <c r="J9" s="42">
        <f t="shared" si="5"/>
        <v>427200</v>
      </c>
      <c r="K9" s="5"/>
      <c r="L9" s="33">
        <v>0.2</v>
      </c>
      <c r="M9" s="8"/>
      <c r="N9" s="33">
        <v>0.2</v>
      </c>
      <c r="O9" s="8"/>
      <c r="P9" s="36">
        <f t="shared" si="2"/>
        <v>3040</v>
      </c>
      <c r="Q9" s="10"/>
      <c r="R9" s="72">
        <v>0</v>
      </c>
      <c r="S9" s="10"/>
      <c r="T9" s="35">
        <f t="shared" si="3"/>
        <v>3040</v>
      </c>
      <c r="U9" s="9"/>
      <c r="V9" s="36">
        <f t="shared" si="6"/>
        <v>-85440</v>
      </c>
      <c r="X9" s="30">
        <f t="shared" si="4"/>
        <v>3040</v>
      </c>
      <c r="Y9" s="5"/>
      <c r="Z9" s="42">
        <f t="shared" si="7"/>
        <v>-133440</v>
      </c>
      <c r="AB9" s="30">
        <v>0</v>
      </c>
      <c r="AC9" s="5"/>
      <c r="AD9" s="30">
        <f t="shared" si="0"/>
        <v>-48000</v>
      </c>
    </row>
    <row r="10" spans="2:30" ht="15.75" thickBot="1" x14ac:dyDescent="0.35">
      <c r="B10" s="40">
        <v>2020</v>
      </c>
      <c r="C10" s="2"/>
      <c r="D10" s="41">
        <v>100000</v>
      </c>
      <c r="E10" s="4"/>
      <c r="F10" s="42">
        <v>115200</v>
      </c>
      <c r="G10" s="5"/>
      <c r="H10" s="42">
        <f t="shared" si="1"/>
        <v>15200</v>
      </c>
      <c r="I10" s="5"/>
      <c r="J10" s="56">
        <f t="shared" si="5"/>
        <v>442400</v>
      </c>
      <c r="K10" s="46" t="s">
        <v>45</v>
      </c>
      <c r="L10" s="33">
        <v>0.2</v>
      </c>
      <c r="M10" s="8"/>
      <c r="N10" s="33">
        <v>0.2</v>
      </c>
      <c r="O10" s="8"/>
      <c r="P10" s="36">
        <f t="shared" si="2"/>
        <v>3040</v>
      </c>
      <c r="Q10" s="10"/>
      <c r="R10" s="36">
        <v>0</v>
      </c>
      <c r="S10" s="10"/>
      <c r="T10" s="35">
        <f t="shared" si="3"/>
        <v>3040</v>
      </c>
      <c r="U10" s="9"/>
      <c r="V10" s="36">
        <f t="shared" si="6"/>
        <v>-88480</v>
      </c>
      <c r="X10" s="30">
        <f t="shared" si="4"/>
        <v>3040</v>
      </c>
      <c r="Y10" s="5"/>
      <c r="Z10" s="56">
        <f t="shared" si="7"/>
        <v>-136480</v>
      </c>
      <c r="AA10" s="47" t="s">
        <v>46</v>
      </c>
      <c r="AB10" s="30">
        <v>0</v>
      </c>
      <c r="AC10" s="5"/>
      <c r="AD10" s="30">
        <f t="shared" si="0"/>
        <v>-48000</v>
      </c>
    </row>
    <row r="11" spans="2:30" ht="15.75" thickBot="1" x14ac:dyDescent="0.35">
      <c r="B11" s="58">
        <v>2021</v>
      </c>
      <c r="C11" s="59"/>
      <c r="D11" s="60">
        <v>100000</v>
      </c>
      <c r="E11" s="60"/>
      <c r="F11" s="61">
        <v>57600</v>
      </c>
      <c r="G11" s="61"/>
      <c r="H11" s="62">
        <f t="shared" si="1"/>
        <v>-42400</v>
      </c>
      <c r="I11" s="48"/>
      <c r="J11" s="45">
        <f t="shared" si="5"/>
        <v>400000</v>
      </c>
      <c r="K11" s="48"/>
      <c r="L11" s="33">
        <v>0.2</v>
      </c>
      <c r="M11" s="49"/>
      <c r="N11" s="57">
        <f>-($Z$10/$J$10)</f>
        <v>0.30849909584086799</v>
      </c>
      <c r="O11" s="55" t="s">
        <v>47</v>
      </c>
      <c r="P11" s="36">
        <f t="shared" si="2"/>
        <v>-8480</v>
      </c>
      <c r="Q11" s="50"/>
      <c r="R11" s="36">
        <v>0</v>
      </c>
      <c r="S11" s="50"/>
      <c r="T11" s="35">
        <f t="shared" si="3"/>
        <v>-8480</v>
      </c>
      <c r="U11" s="51"/>
      <c r="V11" s="36">
        <f t="shared" si="6"/>
        <v>-80000</v>
      </c>
      <c r="W11" s="52"/>
      <c r="X11" s="30">
        <f t="shared" si="4"/>
        <v>-13080</v>
      </c>
      <c r="Y11" s="48"/>
      <c r="Z11" s="45">
        <f t="shared" si="7"/>
        <v>-123400</v>
      </c>
      <c r="AB11" s="30">
        <f>X11-T11</f>
        <v>-4600</v>
      </c>
      <c r="AC11" s="5"/>
      <c r="AD11" s="30">
        <f t="shared" si="0"/>
        <v>-43400</v>
      </c>
    </row>
    <row r="12" spans="2:30" x14ac:dyDescent="0.3">
      <c r="B12" s="43">
        <v>2022</v>
      </c>
      <c r="C12" s="2"/>
      <c r="D12" s="44">
        <v>100000</v>
      </c>
      <c r="E12" s="4"/>
      <c r="F12" s="45">
        <v>0</v>
      </c>
      <c r="G12" s="5"/>
      <c r="H12" s="45">
        <f t="shared" si="1"/>
        <v>-100000</v>
      </c>
      <c r="I12" s="5"/>
      <c r="J12" s="30">
        <f t="shared" si="5"/>
        <v>300000</v>
      </c>
      <c r="K12" s="5"/>
      <c r="L12" s="33">
        <v>0.2</v>
      </c>
      <c r="M12" s="8"/>
      <c r="N12" s="70">
        <f>-$Z$10/$J$10</f>
        <v>0.30849909584086799</v>
      </c>
      <c r="O12" s="69"/>
      <c r="P12" s="36">
        <f t="shared" si="2"/>
        <v>-20000</v>
      </c>
      <c r="Q12" s="10"/>
      <c r="R12" s="36">
        <v>0</v>
      </c>
      <c r="S12" s="10"/>
      <c r="T12" s="35">
        <f t="shared" si="3"/>
        <v>-20000</v>
      </c>
      <c r="U12" s="9"/>
      <c r="V12" s="36">
        <f t="shared" si="6"/>
        <v>-60000</v>
      </c>
      <c r="X12" s="30">
        <f t="shared" si="4"/>
        <v>-30850</v>
      </c>
      <c r="Y12" s="5"/>
      <c r="Z12" s="30">
        <f t="shared" si="7"/>
        <v>-92550</v>
      </c>
      <c r="AB12" s="30">
        <f>X12-T12</f>
        <v>-10850</v>
      </c>
      <c r="AC12" s="5"/>
      <c r="AD12" s="30">
        <f t="shared" si="0"/>
        <v>-32550</v>
      </c>
    </row>
    <row r="13" spans="2:30" x14ac:dyDescent="0.3">
      <c r="B13" s="24">
        <v>2023</v>
      </c>
      <c r="C13" s="2"/>
      <c r="D13" s="27">
        <v>100000</v>
      </c>
      <c r="E13" s="4"/>
      <c r="F13" s="30">
        <v>0</v>
      </c>
      <c r="G13" s="5"/>
      <c r="H13" s="30">
        <f t="shared" si="1"/>
        <v>-100000</v>
      </c>
      <c r="I13" s="5"/>
      <c r="J13" s="30">
        <f t="shared" si="5"/>
        <v>200000</v>
      </c>
      <c r="K13" s="5"/>
      <c r="L13" s="33">
        <v>0.2</v>
      </c>
      <c r="M13" s="8"/>
      <c r="N13" s="54">
        <f>-$Z$10/$J$10</f>
        <v>0.30849909584086799</v>
      </c>
      <c r="O13" s="8"/>
      <c r="P13" s="36">
        <f t="shared" si="2"/>
        <v>-20000</v>
      </c>
      <c r="Q13" s="10"/>
      <c r="R13" s="36">
        <v>0</v>
      </c>
      <c r="S13" s="10"/>
      <c r="T13" s="35">
        <f t="shared" si="3"/>
        <v>-20000</v>
      </c>
      <c r="U13" s="9"/>
      <c r="V13" s="36">
        <f t="shared" si="6"/>
        <v>-40000</v>
      </c>
      <c r="X13" s="30">
        <f t="shared" si="4"/>
        <v>-30850</v>
      </c>
      <c r="Y13" s="5"/>
      <c r="Z13" s="30">
        <f t="shared" si="7"/>
        <v>-61700</v>
      </c>
      <c r="AB13" s="30">
        <f>X13-T13</f>
        <v>-10850</v>
      </c>
      <c r="AC13" s="5"/>
      <c r="AD13" s="30">
        <f t="shared" si="0"/>
        <v>-21700</v>
      </c>
    </row>
    <row r="14" spans="2:30" x14ac:dyDescent="0.3">
      <c r="B14" s="24">
        <v>2024</v>
      </c>
      <c r="C14" s="2"/>
      <c r="D14" s="27">
        <v>100000</v>
      </c>
      <c r="E14" s="4"/>
      <c r="F14" s="30">
        <v>0</v>
      </c>
      <c r="G14" s="5"/>
      <c r="H14" s="30">
        <f t="shared" si="1"/>
        <v>-100000</v>
      </c>
      <c r="I14" s="5"/>
      <c r="J14" s="30">
        <f t="shared" si="5"/>
        <v>100000</v>
      </c>
      <c r="K14" s="5"/>
      <c r="L14" s="33">
        <v>0.2</v>
      </c>
      <c r="M14" s="8"/>
      <c r="N14" s="33">
        <f>-$Z$10/$J$10</f>
        <v>0.30849909584086799</v>
      </c>
      <c r="O14" s="8"/>
      <c r="P14" s="36">
        <f t="shared" si="2"/>
        <v>-20000</v>
      </c>
      <c r="Q14" s="10"/>
      <c r="R14" s="36">
        <v>0</v>
      </c>
      <c r="S14" s="10"/>
      <c r="T14" s="35">
        <f t="shared" si="3"/>
        <v>-20000</v>
      </c>
      <c r="U14" s="9"/>
      <c r="V14" s="36">
        <f t="shared" si="6"/>
        <v>-20000</v>
      </c>
      <c r="X14" s="30">
        <f t="shared" si="4"/>
        <v>-30850</v>
      </c>
      <c r="Y14" s="5"/>
      <c r="Z14" s="30">
        <f t="shared" si="7"/>
        <v>-30850</v>
      </c>
      <c r="AB14" s="30">
        <f>X14-T14</f>
        <v>-10850</v>
      </c>
      <c r="AC14" s="5"/>
      <c r="AD14" s="30">
        <f t="shared" si="0"/>
        <v>-10850</v>
      </c>
    </row>
    <row r="15" spans="2:30" x14ac:dyDescent="0.3">
      <c r="B15" s="25">
        <v>2025</v>
      </c>
      <c r="C15" s="2"/>
      <c r="D15" s="28">
        <v>100000</v>
      </c>
      <c r="E15" s="4"/>
      <c r="F15" s="31">
        <v>0</v>
      </c>
      <c r="G15" s="5"/>
      <c r="H15" s="31">
        <f t="shared" si="1"/>
        <v>-100000</v>
      </c>
      <c r="I15" s="5"/>
      <c r="J15" s="42">
        <f t="shared" si="5"/>
        <v>0</v>
      </c>
      <c r="K15" s="5"/>
      <c r="L15" s="53">
        <v>0.2</v>
      </c>
      <c r="M15" s="8"/>
      <c r="N15" s="53">
        <f>-$Z$10/$J$10</f>
        <v>0.30849909584086799</v>
      </c>
      <c r="O15" s="8"/>
      <c r="P15" s="37">
        <f t="shared" si="2"/>
        <v>-20000</v>
      </c>
      <c r="Q15" s="10"/>
      <c r="R15" s="37">
        <v>0</v>
      </c>
      <c r="S15" s="10"/>
      <c r="T15" s="38">
        <f t="shared" si="3"/>
        <v>-20000</v>
      </c>
      <c r="U15" s="9"/>
      <c r="V15" s="37">
        <f t="shared" si="6"/>
        <v>0</v>
      </c>
      <c r="X15" s="31">
        <f t="shared" si="4"/>
        <v>-30850</v>
      </c>
      <c r="Y15" s="5"/>
      <c r="Z15" s="31">
        <f t="shared" si="7"/>
        <v>0</v>
      </c>
      <c r="AB15" s="31">
        <f>X15-T15</f>
        <v>-10850</v>
      </c>
      <c r="AC15" s="5"/>
      <c r="AD15" s="31">
        <f t="shared" si="0"/>
        <v>0</v>
      </c>
    </row>
    <row r="16" spans="2:30" x14ac:dyDescent="0.3">
      <c r="B16" s="20" t="s">
        <v>11</v>
      </c>
      <c r="D16" s="63">
        <f>SUBTOTAL(9,D6:D15)</f>
        <v>1000000</v>
      </c>
      <c r="E16" s="6"/>
      <c r="F16" s="63">
        <f>SUBTOTAL(9,F6:F15)</f>
        <v>1000000</v>
      </c>
      <c r="G16" s="6"/>
      <c r="H16" s="63">
        <f>SUBTOTAL(9,H6:H15)</f>
        <v>0</v>
      </c>
      <c r="I16" s="6"/>
      <c r="J16" s="64"/>
      <c r="K16" s="64"/>
      <c r="L16" s="65"/>
      <c r="M16" s="65"/>
      <c r="N16" s="65"/>
      <c r="O16" s="7"/>
      <c r="P16" s="63">
        <f>SUBTOTAL(9,P6:P15)</f>
        <v>48000</v>
      </c>
      <c r="Q16" s="6"/>
      <c r="R16" s="63">
        <f>SUBTOTAL(9,R6:R15)</f>
        <v>-48000</v>
      </c>
      <c r="S16" s="6"/>
      <c r="T16" s="63">
        <f>SUBTOTAL(9,T6:T15)</f>
        <v>0</v>
      </c>
      <c r="U16" s="6"/>
      <c r="V16" s="66"/>
      <c r="X16" s="63">
        <f>SUBTOTAL(9,X6:X15)</f>
        <v>0</v>
      </c>
      <c r="Y16" s="6"/>
      <c r="Z16" s="67"/>
      <c r="AB16" s="63">
        <f>SUM(AB6:AB15)</f>
        <v>-48000</v>
      </c>
      <c r="AC16" s="6"/>
      <c r="AD16" s="67"/>
    </row>
    <row r="20" spans="2:22" s="74" customFormat="1" ht="19.5" x14ac:dyDescent="0.4">
      <c r="B20" s="75" t="s">
        <v>20</v>
      </c>
      <c r="C20" s="74" t="s">
        <v>51</v>
      </c>
      <c r="P20" s="76"/>
      <c r="Q20" s="76"/>
      <c r="R20" s="76"/>
      <c r="S20" s="76"/>
      <c r="T20" s="76"/>
      <c r="U20" s="76"/>
      <c r="V20" s="76"/>
    </row>
    <row r="21" spans="2:22" s="74" customFormat="1" ht="19.5" x14ac:dyDescent="0.4">
      <c r="B21" s="75" t="s">
        <v>21</v>
      </c>
      <c r="C21" s="74" t="s">
        <v>38</v>
      </c>
      <c r="P21" s="76"/>
      <c r="Q21" s="76"/>
      <c r="R21" s="76"/>
      <c r="S21" s="76"/>
      <c r="T21" s="76"/>
      <c r="U21" s="76"/>
      <c r="V21" s="76"/>
    </row>
    <row r="22" spans="2:22" s="74" customFormat="1" ht="19.5" x14ac:dyDescent="0.4">
      <c r="B22" s="75" t="s">
        <v>22</v>
      </c>
      <c r="C22" s="74" t="s">
        <v>39</v>
      </c>
      <c r="P22" s="76"/>
      <c r="Q22" s="76"/>
      <c r="R22" s="76"/>
      <c r="S22" s="76"/>
      <c r="T22" s="76"/>
      <c r="U22" s="76"/>
      <c r="V22" s="76"/>
    </row>
    <row r="23" spans="2:22" s="74" customFormat="1" ht="19.5" x14ac:dyDescent="0.4">
      <c r="B23" s="75" t="s">
        <v>23</v>
      </c>
      <c r="C23" s="77" t="s">
        <v>40</v>
      </c>
      <c r="P23" s="76"/>
      <c r="Q23" s="76"/>
      <c r="R23" s="76"/>
      <c r="S23" s="76"/>
      <c r="T23" s="76"/>
      <c r="U23" s="76"/>
      <c r="V23" s="76"/>
    </row>
    <row r="24" spans="2:22" s="74" customFormat="1" ht="19.5" x14ac:dyDescent="0.4">
      <c r="B24" s="75" t="s">
        <v>24</v>
      </c>
      <c r="C24" s="74" t="s">
        <v>57</v>
      </c>
      <c r="P24" s="76"/>
      <c r="Q24" s="76"/>
      <c r="R24" s="76"/>
      <c r="S24" s="76"/>
      <c r="T24" s="76"/>
      <c r="U24" s="76"/>
      <c r="V24" s="76"/>
    </row>
    <row r="25" spans="2:22" s="74" customFormat="1" ht="19.5" x14ac:dyDescent="0.4">
      <c r="B25" s="75" t="s">
        <v>25</v>
      </c>
      <c r="C25" s="74" t="s">
        <v>58</v>
      </c>
      <c r="P25" s="76"/>
      <c r="Q25" s="76"/>
      <c r="R25" s="76"/>
      <c r="S25" s="76"/>
      <c r="T25" s="76"/>
      <c r="U25" s="76"/>
      <c r="V25" s="76"/>
    </row>
    <row r="26" spans="2:22" s="74" customFormat="1" ht="19.5" x14ac:dyDescent="0.4">
      <c r="B26" s="75" t="s">
        <v>26</v>
      </c>
      <c r="C26" s="74" t="s">
        <v>41</v>
      </c>
      <c r="P26" s="76"/>
      <c r="Q26" s="76"/>
      <c r="R26" s="76"/>
      <c r="S26" s="76"/>
      <c r="T26" s="76"/>
      <c r="U26" s="76"/>
      <c r="V26" s="76"/>
    </row>
    <row r="27" spans="2:22" s="74" customFormat="1" ht="19.5" x14ac:dyDescent="0.4">
      <c r="C27" s="74" t="s">
        <v>42</v>
      </c>
      <c r="P27" s="76"/>
      <c r="Q27" s="76"/>
      <c r="R27" s="76"/>
      <c r="S27" s="76"/>
      <c r="T27" s="76"/>
      <c r="U27" s="76"/>
      <c r="V27" s="76"/>
    </row>
    <row r="28" spans="2:22" s="74" customFormat="1" ht="19.5" x14ac:dyDescent="0.4">
      <c r="C28" s="74" t="s">
        <v>49</v>
      </c>
      <c r="P28" s="76"/>
      <c r="Q28" s="76"/>
      <c r="R28" s="76"/>
      <c r="S28" s="76"/>
      <c r="T28" s="76"/>
      <c r="U28" s="76"/>
      <c r="V28" s="76"/>
    </row>
    <row r="29" spans="2:22" s="74" customFormat="1" ht="19.5" x14ac:dyDescent="0.4">
      <c r="B29" s="75" t="s">
        <v>27</v>
      </c>
      <c r="C29" s="78" t="s">
        <v>43</v>
      </c>
      <c r="P29" s="76"/>
      <c r="Q29" s="76"/>
      <c r="R29" s="76"/>
      <c r="S29" s="76"/>
      <c r="T29" s="76"/>
      <c r="U29" s="76"/>
      <c r="V29" s="76"/>
    </row>
    <row r="30" spans="2:22" s="74" customFormat="1" ht="19.5" x14ac:dyDescent="0.4">
      <c r="B30" s="75" t="s">
        <v>31</v>
      </c>
      <c r="C30" s="74" t="s">
        <v>59</v>
      </c>
      <c r="P30" s="76"/>
      <c r="Q30" s="76"/>
      <c r="R30" s="76"/>
      <c r="S30" s="76"/>
      <c r="T30" s="76"/>
      <c r="U30" s="76"/>
      <c r="V30" s="76"/>
    </row>
    <row r="31" spans="2:22" s="74" customFormat="1" ht="19.5" x14ac:dyDescent="0.4">
      <c r="C31" s="74" t="s">
        <v>60</v>
      </c>
      <c r="P31" s="76"/>
      <c r="Q31" s="76"/>
      <c r="R31" s="76"/>
      <c r="S31" s="76"/>
      <c r="T31" s="76"/>
      <c r="U31" s="76"/>
      <c r="V31" s="76"/>
    </row>
    <row r="32" spans="2:22" s="74" customFormat="1" ht="19.5" x14ac:dyDescent="0.4">
      <c r="C32" s="74" t="s">
        <v>48</v>
      </c>
      <c r="P32" s="76"/>
      <c r="Q32" s="76"/>
      <c r="R32" s="76"/>
      <c r="S32" s="76"/>
      <c r="T32" s="76"/>
      <c r="U32" s="76"/>
      <c r="V32" s="76"/>
    </row>
    <row r="33" spans="2:22" s="74" customFormat="1" ht="19.5" x14ac:dyDescent="0.4">
      <c r="B33" s="75" t="s">
        <v>32</v>
      </c>
      <c r="C33" s="78" t="s">
        <v>50</v>
      </c>
      <c r="P33" s="76"/>
      <c r="Q33" s="76"/>
      <c r="R33" s="76"/>
      <c r="S33" s="76"/>
      <c r="T33" s="76"/>
      <c r="U33" s="76"/>
      <c r="V33" s="76"/>
    </row>
    <row r="34" spans="2:22" s="74" customFormat="1" ht="19.5" x14ac:dyDescent="0.4">
      <c r="B34" s="75" t="s">
        <v>28</v>
      </c>
      <c r="C34" s="74" t="s">
        <v>61</v>
      </c>
      <c r="P34" s="76"/>
      <c r="Q34" s="76"/>
      <c r="R34" s="76"/>
      <c r="S34" s="76"/>
      <c r="T34" s="76"/>
      <c r="U34" s="76"/>
      <c r="V34" s="76"/>
    </row>
    <row r="35" spans="2:22" s="74" customFormat="1" ht="19.5" x14ac:dyDescent="0.4">
      <c r="B35" s="75" t="s">
        <v>29</v>
      </c>
      <c r="C35" s="78" t="s">
        <v>52</v>
      </c>
      <c r="P35" s="76"/>
      <c r="Q35" s="76"/>
      <c r="R35" s="76"/>
      <c r="S35" s="76"/>
      <c r="T35" s="76"/>
      <c r="U35" s="76"/>
      <c r="V35" s="76"/>
    </row>
    <row r="36" spans="2:22" s="74" customFormat="1" ht="19.5" x14ac:dyDescent="0.4">
      <c r="B36" s="75" t="s">
        <v>30</v>
      </c>
      <c r="C36" s="74" t="s">
        <v>62</v>
      </c>
      <c r="P36" s="76"/>
      <c r="Q36" s="76"/>
      <c r="R36" s="76"/>
      <c r="S36" s="76"/>
      <c r="T36" s="76"/>
      <c r="U36" s="76"/>
      <c r="V36" s="76"/>
    </row>
    <row r="37" spans="2:22" s="74" customFormat="1" ht="19.5" x14ac:dyDescent="0.4">
      <c r="B37" s="75" t="s">
        <v>33</v>
      </c>
      <c r="C37" s="78" t="s">
        <v>53</v>
      </c>
      <c r="P37" s="76"/>
      <c r="Q37" s="76"/>
      <c r="R37" s="76"/>
      <c r="S37" s="76"/>
      <c r="T37" s="76"/>
      <c r="U37" s="76"/>
      <c r="V37" s="76"/>
    </row>
    <row r="38" spans="2:22" s="74" customFormat="1" ht="19.5" x14ac:dyDescent="0.4">
      <c r="B38" s="75" t="s">
        <v>34</v>
      </c>
      <c r="C38" s="74" t="s">
        <v>54</v>
      </c>
      <c r="P38" s="76"/>
      <c r="Q38" s="76"/>
      <c r="R38" s="76"/>
      <c r="S38" s="76"/>
      <c r="T38" s="76"/>
      <c r="U38" s="76"/>
      <c r="V38" s="76"/>
    </row>
    <row r="39" spans="2:22" s="74" customFormat="1" ht="19.5" x14ac:dyDescent="0.4">
      <c r="C39" s="74" t="s">
        <v>55</v>
      </c>
      <c r="P39" s="76"/>
      <c r="Q39" s="76"/>
      <c r="R39" s="76"/>
      <c r="S39" s="76"/>
      <c r="T39" s="76"/>
      <c r="U39" s="76"/>
      <c r="V39" s="76"/>
    </row>
  </sheetData>
  <pageMargins left="0.75" right="0.75" top="1" bottom="0.75" header="0.5" footer="0.5"/>
  <pageSetup scale="45" orientation="landscape" r:id="rId1"/>
  <headerFooter scaleWithDoc="0">
    <oddHeader>&amp;L&amp;"Gill Sans MT,Bold"&amp;12EXPANDED EXAMPLE OF THE AVERAGE RATE ASSUMPTION METHOD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ARAM Example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2018-09-19T21:33:07Z</dcterms:created>
  <dcterms:modified xsi:type="dcterms:W3CDTF">2018-09-19T21:53:04Z</dcterms:modified>
  <cp:contentStatus/>
</cp:coreProperties>
</file>